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2.xml" ContentType="application/vnd.openxmlformats-officedocument.spreadsheetml.worksheet+xml"/>
  <Override PartName="/xl/chartsheets/sheet5.xml" ContentType="application/vnd.openxmlformats-officedocument.spreadsheetml.chartsheet+xml"/>
  <Override PartName="/xl/worksheets/sheet3.xml" ContentType="application/vnd.openxmlformats-officedocument.spreadsheetml.work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chartsheets/sheet10.xml" ContentType="application/vnd.openxmlformats-officedocument.spreadsheetml.chartsheet+xml"/>
  <Override PartName="/xl/worksheets/sheet5.xml" ContentType="application/vnd.openxmlformats-officedocument.spreadsheetml.work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3.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ml.chartshapes+xml"/>
  <Override PartName="/xl/charts/chart15.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6.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xml"/>
  <Override PartName="/xl/charts/chart18.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emart\Dropbox\R\2024 MEXICO NEAR-SHORING (DFE)\vFINAL\"/>
    </mc:Choice>
  </mc:AlternateContent>
  <xr:revisionPtr revIDLastSave="0" documentId="13_ncr:1_{974EB01E-256C-4EA0-8B1E-CAF4C770B3D4}" xr6:coauthVersionLast="47" xr6:coauthVersionMax="47" xr10:uidLastSave="{00000000-0000-0000-0000-000000000000}"/>
  <bookViews>
    <workbookView xWindow="19103" yWindow="-98" windowWidth="19395" windowHeight="10276" firstSheet="7" activeTab="16" xr2:uid="{00000000-000D-0000-FFFF-FFFF00000000}"/>
  </bookViews>
  <sheets>
    <sheet name="Chart1" sheetId="14" r:id="rId1"/>
    <sheet name="Data1" sheetId="7" r:id="rId2"/>
    <sheet name="Chart2a" sheetId="15" state="hidden" r:id="rId3"/>
    <sheet name="Chart2" sheetId="39" r:id="rId4"/>
    <sheet name="Chart2 (a)" sheetId="38" state="hidden" r:id="rId5"/>
    <sheet name="Data2" sheetId="1" r:id="rId6"/>
    <sheet name="Chart3" sheetId="17" r:id="rId7"/>
    <sheet name="Data3" sheetId="4" r:id="rId8"/>
    <sheet name="Chart4" sheetId="41" r:id="rId9"/>
    <sheet name="Chart3b" sheetId="3" state="hidden" r:id="rId10"/>
    <sheet name="Chart3 (a)" sheetId="40" state="hidden" r:id="rId11"/>
    <sheet name="Chart3a" sheetId="5" state="hidden" r:id="rId12"/>
    <sheet name="Data4a" sheetId="6" r:id="rId13"/>
    <sheet name="Chart3c" sheetId="12" state="hidden" r:id="rId14"/>
    <sheet name="Balance of Payments" sheetId="11" state="hidden" r:id="rId15"/>
    <sheet name="Chart4a" sheetId="18" state="hidden" r:id="rId16"/>
    <sheet name="Chart5" sheetId="42" r:id="rId17"/>
    <sheet name="Data5a" sheetId="43" r:id="rId18"/>
    <sheet name="Data5b" sheetId="44" r:id="rId19"/>
    <sheet name="Chart4b" sheetId="24" state="hidden" r:id="rId20"/>
    <sheet name="TradeChina" sheetId="23" state="hidden" r:id="rId21"/>
    <sheet name="Mexico Trade balance" sheetId="26" state="hidden" r:id="rId22"/>
    <sheet name="Mexico Net Foreign Asset" sheetId="37" state="hidden" r:id="rId23"/>
    <sheet name="FDI by Industry" sheetId="27" state="hidden" r:id="rId24"/>
    <sheet name="FDI by Manufacturing Industry" sheetId="28" state="hidden" r:id="rId25"/>
    <sheet name="FDI by Country of Origin" sheetId="29" state="hidden" r:id="rId26"/>
    <sheet name="FDI by Region" sheetId="30" state="hidden" r:id="rId27"/>
    <sheet name="Mexico Trade" sheetId="31" state="hidden" r:id="rId28"/>
  </sheets>
  <definedNames>
    <definedName name="_cp10" hidden="1">{"'előző év december'!$A$2:$CP$214"}</definedName>
    <definedName name="_cp10v2" hidden="1">{"'előző év december'!$A$2:$CP$214"}</definedName>
    <definedName name="_cp11" hidden="1">{"'előző év december'!$A$2:$CP$214"}</definedName>
    <definedName name="_cp11v2" hidden="1">{"'előző év december'!$A$2:$CP$214"}</definedName>
    <definedName name="_cp2" hidden="1">{"'előző év december'!$A$2:$CP$214"}</definedName>
    <definedName name="_cp2v2" hidden="1">{"'előző év december'!$A$2:$CP$214"}</definedName>
    <definedName name="_cp3" hidden="1">{"'előző év december'!$A$2:$CP$214"}</definedName>
    <definedName name="_cp3v2" hidden="1">{"'előző év december'!$A$2:$CP$214"}</definedName>
    <definedName name="_cp4" hidden="1">{"'előző év december'!$A$2:$CP$214"}</definedName>
    <definedName name="_cp4v2" hidden="1">{"'előző év december'!$A$2:$CP$214"}</definedName>
    <definedName name="_cp5" hidden="1">{"'előző év december'!$A$2:$CP$214"}</definedName>
    <definedName name="_cp6" hidden="1">{"'előző év december'!$A$2:$CP$214"}</definedName>
    <definedName name="_cp6v2"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_DLX1">Data2!$A$1:$BA$13</definedName>
    <definedName name="_DLX2">Data3!$A$1:$G$13</definedName>
    <definedName name="_DLX3" localSheetId="14">'Balance of Payments'!$A$1:$Q$13</definedName>
    <definedName name="_DLX4">Data4a!$A$1:$I$13</definedName>
    <definedName name="_DLX5">'FDI by Manufacturing Industry'!$A$1:$AC$13</definedName>
    <definedName name="_DLX6">#REF!</definedName>
    <definedName name="_DLX7">TradeChina!$A$1:$N$13</definedName>
    <definedName name="_DLX8">Data1!$E$1:$G$13</definedName>
    <definedName name="_DLX9">'Mexico Net Foreign Asset'!$A$1:$F$13</definedName>
    <definedName name="asdfasd" hidden="1">{"'előző év december'!$A$2:$CP$214"}</definedName>
    <definedName name="bn" hidden="1">{"'előző év december'!$A$2:$CP$214"}</definedName>
    <definedName name="brr" hidden="1">{"'előző év december'!$A$2:$CP$214"}</definedName>
    <definedName name="cp" hidden="1">{"'előző év december'!$A$2:$CP$214"}</definedName>
    <definedName name="cpr" hidden="1">{"'előző év december'!$A$2:$CP$214"}</definedName>
    <definedName name="cprsa" hidden="1">{"'előző év december'!$A$2:$CP$214"}</definedName>
    <definedName name="cx" hidden="1">{"'előző év december'!$A$2:$CP$214"}</definedName>
    <definedName name="edr" hidden="1">{"'előző év december'!$A$2:$CP$214"}</definedName>
    <definedName name="ert" hidden="1">{"'előző év december'!$A$2:$CP$214"}</definedName>
    <definedName name="ertertwertwert" hidden="1">{"'előző év december'!$A$2:$CP$214"}</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rt" hidden="1">{"'előző év december'!$A$2:$CP$214"}</definedName>
    <definedName name="gh" hidden="1">{"'előző év december'!$A$2:$CP$214"}</definedName>
    <definedName name="ghj" hidden="1">{"'előző év december'!$A$2:$CP$214"}</definedName>
    <definedName name="hgf"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z" hidden="1">{"'előző év december'!$A$2:$CP$214"}</definedName>
    <definedName name="sdf" hidden="1">{"'előző év december'!$A$2:$CP$214"}</definedName>
    <definedName name="SpreadsheetBuilder_1" hidden="1">#REF!</definedName>
    <definedName name="SpreadsheetBuilder_2" hidden="1">#REF!</definedName>
    <definedName name="SpreadsheetBuilder_3" hidden="1">#REF!</definedName>
    <definedName name="test" hidden="1">{"'előző év december'!$A$2:$CP$214"}</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e" hidden="1">{"'előző év december'!$A$2:$CP$214"}</definedName>
    <definedName name="wee" hidden="1">{"'előző év december'!$A$2:$CP$214"}</definedName>
    <definedName name="werwer" hidden="1">{"'előző év december'!$A$2:$CP$214"}</definedName>
    <definedName name="www" hidden="1">{"'előző év december'!$A$2:$CP$214"}</definedName>
    <definedName name="xxx"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1" i="6" l="1"/>
  <c r="M14" i="44"/>
  <c r="N14" i="44"/>
  <c r="O14" i="44"/>
  <c r="P14" i="44"/>
  <c r="Q14" i="44"/>
  <c r="R14" i="44"/>
  <c r="T14" i="44" s="1"/>
  <c r="S14" i="44"/>
  <c r="M15" i="44"/>
  <c r="N15" i="44"/>
  <c r="O15" i="44"/>
  <c r="P15" i="44"/>
  <c r="Q15" i="44"/>
  <c r="R15" i="44"/>
  <c r="T15" i="44" s="1"/>
  <c r="S15" i="44"/>
  <c r="M16" i="44"/>
  <c r="N16" i="44"/>
  <c r="O16" i="44"/>
  <c r="P16" i="44"/>
  <c r="Q16" i="44"/>
  <c r="R16" i="44"/>
  <c r="S16" i="44"/>
  <c r="T16" i="44"/>
  <c r="M17" i="44"/>
  <c r="N17" i="44"/>
  <c r="O17" i="44"/>
  <c r="P17" i="44"/>
  <c r="Q17" i="44"/>
  <c r="R17" i="44"/>
  <c r="T17" i="44" s="1"/>
  <c r="S17" i="44"/>
  <c r="M18" i="44"/>
  <c r="N18" i="44"/>
  <c r="O18" i="44"/>
  <c r="P18" i="44"/>
  <c r="Q18" i="44"/>
  <c r="R18" i="44"/>
  <c r="T18" i="44" s="1"/>
  <c r="S18" i="44"/>
  <c r="M19" i="44"/>
  <c r="N19" i="44"/>
  <c r="O19" i="44"/>
  <c r="P19" i="44"/>
  <c r="Q19" i="44"/>
  <c r="R19" i="44"/>
  <c r="S19" i="44"/>
  <c r="T19" i="44"/>
  <c r="M20" i="44"/>
  <c r="N20" i="44"/>
  <c r="O20" i="44"/>
  <c r="P20" i="44"/>
  <c r="Q20" i="44"/>
  <c r="R20" i="44"/>
  <c r="S20" i="44"/>
  <c r="T20" i="44" s="1"/>
  <c r="M21" i="44"/>
  <c r="N21" i="44"/>
  <c r="O21" i="44"/>
  <c r="P21" i="44"/>
  <c r="Q21" i="44"/>
  <c r="R21" i="44"/>
  <c r="T21" i="44" s="1"/>
  <c r="S21" i="44"/>
  <c r="M22" i="44"/>
  <c r="N22" i="44"/>
  <c r="O22" i="44"/>
  <c r="P22" i="44"/>
  <c r="Q22" i="44"/>
  <c r="R22" i="44"/>
  <c r="S22" i="44"/>
  <c r="T22" i="44"/>
  <c r="M23" i="44"/>
  <c r="N23" i="44"/>
  <c r="O23" i="44"/>
  <c r="P23" i="44"/>
  <c r="Q23" i="44"/>
  <c r="R23" i="44"/>
  <c r="S23" i="44"/>
  <c r="T23" i="44" s="1"/>
  <c r="M24" i="44"/>
  <c r="N24" i="44"/>
  <c r="O24" i="44"/>
  <c r="P24" i="44"/>
  <c r="Q24" i="44"/>
  <c r="R24" i="44"/>
  <c r="T24" i="44" s="1"/>
  <c r="S24" i="44"/>
  <c r="M25" i="44"/>
  <c r="N25" i="44"/>
  <c r="O25" i="44"/>
  <c r="P25" i="44"/>
  <c r="Q25" i="44"/>
  <c r="R25" i="44"/>
  <c r="S25" i="44"/>
  <c r="T25" i="44"/>
  <c r="M26" i="44"/>
  <c r="N26" i="44"/>
  <c r="O26" i="44"/>
  <c r="P26" i="44"/>
  <c r="Q26" i="44"/>
  <c r="R26" i="44"/>
  <c r="S26" i="44"/>
  <c r="T26" i="44" s="1"/>
  <c r="M27" i="44"/>
  <c r="N27" i="44"/>
  <c r="O27" i="44"/>
  <c r="P27" i="44"/>
  <c r="Q27" i="44"/>
  <c r="R27" i="44"/>
  <c r="T27" i="44" s="1"/>
  <c r="S27" i="44"/>
  <c r="M28" i="44"/>
  <c r="N28" i="44"/>
  <c r="O28" i="44"/>
  <c r="P28" i="44"/>
  <c r="Q28" i="44"/>
  <c r="R28" i="44"/>
  <c r="S28" i="44"/>
  <c r="T28" i="44"/>
  <c r="M29" i="44"/>
  <c r="N29" i="44"/>
  <c r="O29" i="44"/>
  <c r="P29" i="44"/>
  <c r="Q29" i="44"/>
  <c r="R29" i="44"/>
  <c r="S29" i="44"/>
  <c r="T29" i="44" s="1"/>
  <c r="M30" i="44"/>
  <c r="N30" i="44"/>
  <c r="O30" i="44"/>
  <c r="P30" i="44"/>
  <c r="Q30" i="44"/>
  <c r="R30" i="44"/>
  <c r="T30" i="44" s="1"/>
  <c r="S30" i="44"/>
  <c r="M31" i="44"/>
  <c r="N31" i="44"/>
  <c r="O31" i="44"/>
  <c r="P31" i="44"/>
  <c r="Q31" i="44"/>
  <c r="R31" i="44"/>
  <c r="S31" i="44"/>
  <c r="T31" i="44"/>
  <c r="M32" i="44"/>
  <c r="N32" i="44"/>
  <c r="O32" i="44"/>
  <c r="P32" i="44"/>
  <c r="Q32" i="44"/>
  <c r="R32" i="44"/>
  <c r="S32" i="44"/>
  <c r="T32" i="44" s="1"/>
  <c r="M33" i="44"/>
  <c r="N33" i="44"/>
  <c r="O33" i="44"/>
  <c r="P33" i="44"/>
  <c r="Q33" i="44"/>
  <c r="R33" i="44"/>
  <c r="T33" i="44" s="1"/>
  <c r="S33" i="44"/>
  <c r="M34" i="44"/>
  <c r="N34" i="44"/>
  <c r="O34" i="44"/>
  <c r="P34" i="44"/>
  <c r="Q34" i="44"/>
  <c r="R34" i="44"/>
  <c r="S34" i="44"/>
  <c r="T34" i="44"/>
  <c r="M35" i="44"/>
  <c r="N35" i="44"/>
  <c r="O35" i="44"/>
  <c r="P35" i="44"/>
  <c r="Q35" i="44"/>
  <c r="R35" i="44"/>
  <c r="S35" i="44"/>
  <c r="T35" i="44" s="1"/>
  <c r="M36" i="44"/>
  <c r="N36" i="44"/>
  <c r="O36" i="44"/>
  <c r="P36" i="44"/>
  <c r="Q36" i="44"/>
  <c r="R36" i="44"/>
  <c r="S36" i="44"/>
  <c r="T36" i="44"/>
  <c r="M37" i="44"/>
  <c r="N37" i="44"/>
  <c r="O37" i="44"/>
  <c r="P37" i="44"/>
  <c r="Q37" i="44"/>
  <c r="R37" i="44"/>
  <c r="S37" i="44"/>
  <c r="T37" i="44"/>
  <c r="M38" i="44"/>
  <c r="N38" i="44"/>
  <c r="O38" i="44"/>
  <c r="P38" i="44"/>
  <c r="Q38" i="44"/>
  <c r="R38" i="44"/>
  <c r="S38" i="44"/>
  <c r="T38" i="44" s="1"/>
  <c r="M39" i="44"/>
  <c r="N39" i="44"/>
  <c r="O39" i="44"/>
  <c r="P39" i="44"/>
  <c r="Q39" i="44"/>
  <c r="R39" i="44"/>
  <c r="S39" i="44"/>
  <c r="T39" i="44"/>
  <c r="M40" i="44"/>
  <c r="N40" i="44"/>
  <c r="O40" i="44"/>
  <c r="P40" i="44"/>
  <c r="Q40" i="44"/>
  <c r="R40" i="44"/>
  <c r="S40" i="44"/>
  <c r="T40" i="44"/>
  <c r="M41" i="44"/>
  <c r="N41" i="44"/>
  <c r="O41" i="44"/>
  <c r="P41" i="44"/>
  <c r="Q41" i="44"/>
  <c r="R41" i="44"/>
  <c r="S41" i="44"/>
  <c r="T41" i="44" s="1"/>
  <c r="M42" i="44"/>
  <c r="N42" i="44"/>
  <c r="O42" i="44"/>
  <c r="P42" i="44"/>
  <c r="Q42" i="44"/>
  <c r="R42" i="44"/>
  <c r="S42" i="44"/>
  <c r="T42" i="44"/>
  <c r="M43" i="44"/>
  <c r="N43" i="44"/>
  <c r="O43" i="44"/>
  <c r="P43" i="44"/>
  <c r="Q43" i="44"/>
  <c r="R43" i="44"/>
  <c r="S43" i="44"/>
  <c r="T43" i="44"/>
  <c r="M44" i="44"/>
  <c r="N44" i="44"/>
  <c r="O44" i="44"/>
  <c r="P44" i="44"/>
  <c r="Q44" i="44"/>
  <c r="R44" i="44"/>
  <c r="S44" i="44"/>
  <c r="T44" i="44" s="1"/>
  <c r="M45" i="44"/>
  <c r="N45" i="44"/>
  <c r="O45" i="44"/>
  <c r="P45" i="44"/>
  <c r="Q45" i="44"/>
  <c r="R45" i="44"/>
  <c r="S45" i="44"/>
  <c r="T45" i="44"/>
  <c r="M46" i="44"/>
  <c r="N46" i="44"/>
  <c r="O46" i="44"/>
  <c r="P46" i="44"/>
  <c r="Q46" i="44"/>
  <c r="R46" i="44"/>
  <c r="S46" i="44"/>
  <c r="T46" i="44"/>
  <c r="M47" i="44"/>
  <c r="N47" i="44"/>
  <c r="O47" i="44"/>
  <c r="P47" i="44"/>
  <c r="Q47" i="44"/>
  <c r="R47" i="44"/>
  <c r="S47" i="44"/>
  <c r="T47" i="44" s="1"/>
  <c r="M48" i="44"/>
  <c r="N48" i="44"/>
  <c r="O48" i="44"/>
  <c r="P48" i="44"/>
  <c r="Q48" i="44"/>
  <c r="R48" i="44"/>
  <c r="S48" i="44"/>
  <c r="T48" i="44"/>
  <c r="M49" i="44"/>
  <c r="N49" i="44"/>
  <c r="O49" i="44"/>
  <c r="P49" i="44"/>
  <c r="Q49" i="44"/>
  <c r="R49" i="44"/>
  <c r="S49" i="44"/>
  <c r="T49" i="44"/>
  <c r="M50" i="44"/>
  <c r="N50" i="44"/>
  <c r="O50" i="44"/>
  <c r="P50" i="44"/>
  <c r="Q50" i="44"/>
  <c r="R50" i="44"/>
  <c r="S50" i="44"/>
  <c r="T50" i="44" s="1"/>
  <c r="M51" i="44"/>
  <c r="N51" i="44"/>
  <c r="O51" i="44"/>
  <c r="P51" i="44"/>
  <c r="Q51" i="44"/>
  <c r="R51" i="44"/>
  <c r="S51" i="44"/>
  <c r="T51" i="44"/>
  <c r="M52" i="44"/>
  <c r="N52" i="44"/>
  <c r="O52" i="44"/>
  <c r="P52" i="44"/>
  <c r="Q52" i="44"/>
  <c r="R52" i="44"/>
  <c r="S52" i="44"/>
  <c r="T52" i="44"/>
  <c r="M53" i="44"/>
  <c r="N53" i="44"/>
  <c r="O53" i="44"/>
  <c r="P53" i="44"/>
  <c r="Q53" i="44"/>
  <c r="R53" i="44"/>
  <c r="S53" i="44"/>
  <c r="T53" i="44" s="1"/>
  <c r="M54" i="44"/>
  <c r="N54" i="44"/>
  <c r="O54" i="44"/>
  <c r="P54" i="44"/>
  <c r="Q54" i="44"/>
  <c r="R54" i="44"/>
  <c r="S54" i="44"/>
  <c r="T54" i="44"/>
  <c r="M55" i="44"/>
  <c r="N55" i="44"/>
  <c r="O55" i="44"/>
  <c r="P55" i="44"/>
  <c r="Q55" i="44"/>
  <c r="R55" i="44"/>
  <c r="S55" i="44"/>
  <c r="T55" i="44"/>
  <c r="M56" i="44"/>
  <c r="N56" i="44"/>
  <c r="O56" i="44"/>
  <c r="P56" i="44"/>
  <c r="Q56" i="44"/>
  <c r="R56" i="44"/>
  <c r="S56" i="44"/>
  <c r="T56" i="44" s="1"/>
  <c r="M57" i="44"/>
  <c r="N57" i="44"/>
  <c r="O57" i="44"/>
  <c r="P57" i="44"/>
  <c r="Q57" i="44"/>
  <c r="R57" i="44"/>
  <c r="S57" i="44"/>
  <c r="T57" i="44"/>
  <c r="M58" i="44"/>
  <c r="N58" i="44"/>
  <c r="O58" i="44"/>
  <c r="P58" i="44"/>
  <c r="Q58" i="44"/>
  <c r="R58" i="44"/>
  <c r="S58" i="44"/>
  <c r="T58" i="44"/>
  <c r="M59" i="44"/>
  <c r="N59" i="44"/>
  <c r="O59" i="44"/>
  <c r="P59" i="44"/>
  <c r="Q59" i="44"/>
  <c r="R59" i="44"/>
  <c r="S59" i="44"/>
  <c r="T59" i="44" s="1"/>
  <c r="M60" i="44"/>
  <c r="N60" i="44"/>
  <c r="O60" i="44"/>
  <c r="P60" i="44"/>
  <c r="Q60" i="44"/>
  <c r="R60" i="44"/>
  <c r="S60" i="44"/>
  <c r="T60" i="44"/>
  <c r="M61" i="44"/>
  <c r="N61" i="44"/>
  <c r="O61" i="44"/>
  <c r="P61" i="44"/>
  <c r="Q61" i="44"/>
  <c r="R61" i="44"/>
  <c r="S61" i="44"/>
  <c r="T61" i="44"/>
  <c r="M62" i="44"/>
  <c r="N62" i="44"/>
  <c r="O62" i="44"/>
  <c r="P62" i="44"/>
  <c r="Q62" i="44"/>
  <c r="R62" i="44"/>
  <c r="S62" i="44"/>
  <c r="T62" i="44" s="1"/>
  <c r="M63" i="44"/>
  <c r="N63" i="44"/>
  <c r="O63" i="44"/>
  <c r="P63" i="44"/>
  <c r="Q63" i="44"/>
  <c r="R63" i="44"/>
  <c r="S63" i="44"/>
  <c r="T63" i="44"/>
  <c r="M64" i="44"/>
  <c r="N64" i="44"/>
  <c r="O64" i="44"/>
  <c r="P64" i="44"/>
  <c r="Q64" i="44"/>
  <c r="R64" i="44"/>
  <c r="S64" i="44"/>
  <c r="T64" i="44"/>
  <c r="M65" i="44"/>
  <c r="N65" i="44"/>
  <c r="O65" i="44"/>
  <c r="P65" i="44"/>
  <c r="Q65" i="44"/>
  <c r="R65" i="44"/>
  <c r="S65" i="44"/>
  <c r="T65" i="44" s="1"/>
  <c r="M66" i="44"/>
  <c r="N66" i="44"/>
  <c r="O66" i="44"/>
  <c r="P66" i="44"/>
  <c r="Q66" i="44"/>
  <c r="R66" i="44"/>
  <c r="S66" i="44"/>
  <c r="T66" i="44"/>
  <c r="M67" i="44"/>
  <c r="N67" i="44"/>
  <c r="O67" i="44"/>
  <c r="P67" i="44"/>
  <c r="Q67" i="44"/>
  <c r="R67" i="44"/>
  <c r="S67" i="44"/>
  <c r="T67" i="44"/>
  <c r="M68" i="44"/>
  <c r="N68" i="44"/>
  <c r="O68" i="44"/>
  <c r="P68" i="44"/>
  <c r="Q68" i="44"/>
  <c r="R68" i="44"/>
  <c r="S68" i="44"/>
  <c r="T68" i="44" s="1"/>
  <c r="M69" i="44"/>
  <c r="N69" i="44"/>
  <c r="O69" i="44"/>
  <c r="P69" i="44"/>
  <c r="Q69" i="44"/>
  <c r="R69" i="44"/>
  <c r="S69" i="44"/>
  <c r="T69" i="44"/>
  <c r="M70" i="44"/>
  <c r="N70" i="44"/>
  <c r="O70" i="44"/>
  <c r="P70" i="44"/>
  <c r="Q70" i="44"/>
  <c r="R70" i="44"/>
  <c r="S70" i="44"/>
  <c r="T70" i="44"/>
  <c r="M71" i="44"/>
  <c r="N71" i="44"/>
  <c r="O71" i="44"/>
  <c r="P71" i="44"/>
  <c r="Q71" i="44"/>
  <c r="R71" i="44"/>
  <c r="S71" i="44"/>
  <c r="T71" i="44" s="1"/>
  <c r="M72" i="44"/>
  <c r="N72" i="44"/>
  <c r="O72" i="44"/>
  <c r="P72" i="44"/>
  <c r="Q72" i="44"/>
  <c r="R72" i="44"/>
  <c r="S72" i="44"/>
  <c r="T72" i="44"/>
  <c r="M73" i="44"/>
  <c r="N73" i="44"/>
  <c r="O73" i="44"/>
  <c r="P73" i="44"/>
  <c r="Q73" i="44"/>
  <c r="R73" i="44"/>
  <c r="S73" i="44"/>
  <c r="T73" i="44"/>
  <c r="M74" i="44"/>
  <c r="N74" i="44"/>
  <c r="O74" i="44"/>
  <c r="P74" i="44"/>
  <c r="Q74" i="44"/>
  <c r="R74" i="44"/>
  <c r="S74" i="44"/>
  <c r="T74" i="44" s="1"/>
  <c r="M75" i="44"/>
  <c r="N75" i="44"/>
  <c r="O75" i="44"/>
  <c r="P75" i="44"/>
  <c r="Q75" i="44"/>
  <c r="R75" i="44"/>
  <c r="S75" i="44"/>
  <c r="T75" i="44"/>
  <c r="M76" i="44"/>
  <c r="N76" i="44"/>
  <c r="O76" i="44"/>
  <c r="P76" i="44"/>
  <c r="Q76" i="44"/>
  <c r="R76" i="44"/>
  <c r="S76" i="44"/>
  <c r="T76" i="44"/>
  <c r="M77" i="44"/>
  <c r="N77" i="44"/>
  <c r="O77" i="44"/>
  <c r="P77" i="44"/>
  <c r="Q77" i="44"/>
  <c r="R77" i="44"/>
  <c r="S77" i="44"/>
  <c r="T77" i="44" s="1"/>
  <c r="M78" i="44"/>
  <c r="N78" i="44"/>
  <c r="O78" i="44"/>
  <c r="P78" i="44"/>
  <c r="Q78" i="44"/>
  <c r="R78" i="44"/>
  <c r="S78" i="44"/>
  <c r="T78" i="44"/>
  <c r="M79" i="44"/>
  <c r="N79" i="44"/>
  <c r="O79" i="44"/>
  <c r="P79" i="44"/>
  <c r="Q79" i="44"/>
  <c r="R79" i="44"/>
  <c r="S79" i="44"/>
  <c r="T79" i="44"/>
  <c r="M80" i="44"/>
  <c r="N80" i="44"/>
  <c r="O80" i="44"/>
  <c r="P80" i="44"/>
  <c r="Q80" i="44"/>
  <c r="R80" i="44"/>
  <c r="S80" i="44"/>
  <c r="T80" i="44" s="1"/>
  <c r="M81" i="44"/>
  <c r="N81" i="44"/>
  <c r="O81" i="44"/>
  <c r="P81" i="44"/>
  <c r="Q81" i="44"/>
  <c r="R81" i="44"/>
  <c r="S81" i="44"/>
  <c r="T81" i="44"/>
  <c r="M82" i="44"/>
  <c r="N82" i="44"/>
  <c r="O82" i="44"/>
  <c r="P82" i="44"/>
  <c r="Q82" i="44"/>
  <c r="R82" i="44"/>
  <c r="S82" i="44"/>
  <c r="T82" i="44"/>
  <c r="M83" i="44"/>
  <c r="N83" i="44"/>
  <c r="O83" i="44"/>
  <c r="P83" i="44"/>
  <c r="Q83" i="44"/>
  <c r="R83" i="44"/>
  <c r="S83" i="44"/>
  <c r="T83" i="44" s="1"/>
  <c r="M84" i="44"/>
  <c r="N84" i="44"/>
  <c r="O84" i="44"/>
  <c r="P84" i="44"/>
  <c r="Q84" i="44"/>
  <c r="R84" i="44"/>
  <c r="S84" i="44"/>
  <c r="T84" i="44"/>
  <c r="M85" i="44"/>
  <c r="N85" i="44"/>
  <c r="O85" i="44"/>
  <c r="P85" i="44"/>
  <c r="Q85" i="44"/>
  <c r="R85" i="44"/>
  <c r="S85" i="44"/>
  <c r="T85" i="44"/>
  <c r="M86" i="44"/>
  <c r="N86" i="44"/>
  <c r="O86" i="44"/>
  <c r="P86" i="44"/>
  <c r="Q86" i="44"/>
  <c r="R86" i="44"/>
  <c r="S86" i="44"/>
  <c r="T86" i="44" s="1"/>
  <c r="M87" i="44"/>
  <c r="N87" i="44"/>
  <c r="O87" i="44"/>
  <c r="P87" i="44"/>
  <c r="Q87" i="44"/>
  <c r="R87" i="44"/>
  <c r="S87" i="44"/>
  <c r="T87" i="44"/>
  <c r="M88" i="44"/>
  <c r="N88" i="44"/>
  <c r="O88" i="44"/>
  <c r="P88" i="44"/>
  <c r="Q88" i="44"/>
  <c r="R88" i="44"/>
  <c r="S88" i="44"/>
  <c r="T88" i="44"/>
  <c r="M89" i="44"/>
  <c r="N89" i="44"/>
  <c r="O89" i="44"/>
  <c r="P89" i="44"/>
  <c r="Q89" i="44"/>
  <c r="R89" i="44"/>
  <c r="S89" i="44"/>
  <c r="T89" i="44" s="1"/>
  <c r="M90" i="44"/>
  <c r="N90" i="44"/>
  <c r="O90" i="44"/>
  <c r="P90" i="44"/>
  <c r="Q90" i="44"/>
  <c r="R90" i="44"/>
  <c r="S90" i="44"/>
  <c r="T90" i="44"/>
  <c r="M91" i="44"/>
  <c r="N91" i="44"/>
  <c r="O91" i="44"/>
  <c r="P91" i="44"/>
  <c r="Q91" i="44"/>
  <c r="R91" i="44"/>
  <c r="S91" i="44"/>
  <c r="T91" i="44"/>
  <c r="M92" i="44"/>
  <c r="N92" i="44"/>
  <c r="O92" i="44"/>
  <c r="P92" i="44"/>
  <c r="Q92" i="44"/>
  <c r="R92" i="44"/>
  <c r="S92" i="44"/>
  <c r="T92" i="44" s="1"/>
  <c r="M93" i="44"/>
  <c r="N93" i="44"/>
  <c r="O93" i="44"/>
  <c r="P93" i="44"/>
  <c r="Q93" i="44"/>
  <c r="R93" i="44"/>
  <c r="S93" i="44"/>
  <c r="T93" i="44"/>
  <c r="M94" i="44"/>
  <c r="N94" i="44"/>
  <c r="O94" i="44"/>
  <c r="P94" i="44"/>
  <c r="Q94" i="44"/>
  <c r="R94" i="44"/>
  <c r="S94" i="44"/>
  <c r="T94" i="44"/>
  <c r="M95" i="44"/>
  <c r="N95" i="44"/>
  <c r="O95" i="44"/>
  <c r="P95" i="44"/>
  <c r="Q95" i="44"/>
  <c r="R95" i="44"/>
  <c r="S95" i="44"/>
  <c r="T95" i="44" s="1"/>
  <c r="M96" i="44"/>
  <c r="N96" i="44"/>
  <c r="O96" i="44"/>
  <c r="P96" i="44"/>
  <c r="Q96" i="44"/>
  <c r="R96" i="44"/>
  <c r="S96" i="44"/>
  <c r="T96" i="44"/>
  <c r="M97" i="44"/>
  <c r="N97" i="44"/>
  <c r="O97" i="44"/>
  <c r="P97" i="44"/>
  <c r="Q97" i="44"/>
  <c r="R97" i="44"/>
  <c r="S97" i="44"/>
  <c r="T97" i="44"/>
  <c r="M98" i="44"/>
  <c r="N98" i="44"/>
  <c r="O98" i="44"/>
  <c r="P98" i="44"/>
  <c r="Q98" i="44"/>
  <c r="R98" i="44"/>
  <c r="S98" i="44"/>
  <c r="T98" i="44" s="1"/>
  <c r="M99" i="44"/>
  <c r="N99" i="44"/>
  <c r="O99" i="44"/>
  <c r="P99" i="44"/>
  <c r="Q99" i="44"/>
  <c r="R99" i="44"/>
  <c r="S99" i="44"/>
  <c r="T99" i="44"/>
  <c r="M100" i="44"/>
  <c r="N100" i="44"/>
  <c r="O100" i="44"/>
  <c r="P100" i="44"/>
  <c r="Q100" i="44"/>
  <c r="R100" i="44"/>
  <c r="S100" i="44"/>
  <c r="T100" i="44"/>
  <c r="M101" i="44"/>
  <c r="N101" i="44"/>
  <c r="O101" i="44"/>
  <c r="P101" i="44"/>
  <c r="Q101" i="44"/>
  <c r="R101" i="44"/>
  <c r="S101" i="44"/>
  <c r="T101" i="44" s="1"/>
  <c r="M102" i="44"/>
  <c r="N102" i="44"/>
  <c r="O102" i="44"/>
  <c r="P102" i="44"/>
  <c r="Q102" i="44"/>
  <c r="R102" i="44"/>
  <c r="S102" i="44"/>
  <c r="T102" i="44"/>
  <c r="M103" i="44"/>
  <c r="N103" i="44"/>
  <c r="O103" i="44"/>
  <c r="P103" i="44"/>
  <c r="Q103" i="44"/>
  <c r="R103" i="44"/>
  <c r="S103" i="44"/>
  <c r="T103" i="44"/>
  <c r="M104" i="44"/>
  <c r="N104" i="44"/>
  <c r="O104" i="44"/>
  <c r="P104" i="44"/>
  <c r="Q104" i="44"/>
  <c r="R104" i="44"/>
  <c r="S104" i="44"/>
  <c r="T104" i="44" s="1"/>
  <c r="M105" i="44"/>
  <c r="N105" i="44"/>
  <c r="O105" i="44"/>
  <c r="P105" i="44"/>
  <c r="Q105" i="44"/>
  <c r="R105" i="44"/>
  <c r="S105" i="44"/>
  <c r="T105" i="44"/>
  <c r="M106" i="44"/>
  <c r="N106" i="44"/>
  <c r="O106" i="44"/>
  <c r="P106" i="44"/>
  <c r="Q106" i="44"/>
  <c r="R106" i="44"/>
  <c r="S106" i="44"/>
  <c r="T106" i="44"/>
  <c r="M107" i="44"/>
  <c r="N107" i="44"/>
  <c r="O107" i="44"/>
  <c r="P107" i="44"/>
  <c r="Q107" i="44"/>
  <c r="R107" i="44"/>
  <c r="S107" i="44"/>
  <c r="T107" i="44" s="1"/>
  <c r="M108" i="44"/>
  <c r="N108" i="44"/>
  <c r="O108" i="44"/>
  <c r="P108" i="44"/>
  <c r="Q108" i="44"/>
  <c r="R108" i="44"/>
  <c r="S108" i="44"/>
  <c r="T108" i="44"/>
  <c r="M109" i="44"/>
  <c r="N109" i="44"/>
  <c r="O109" i="44"/>
  <c r="P109" i="44"/>
  <c r="Q109" i="44"/>
  <c r="R109" i="44"/>
  <c r="S109" i="44"/>
  <c r="T109" i="44"/>
  <c r="M110" i="44"/>
  <c r="N110" i="44"/>
  <c r="O110" i="44"/>
  <c r="P110" i="44"/>
  <c r="Q110" i="44"/>
  <c r="R110" i="44"/>
  <c r="S110" i="44"/>
  <c r="T110" i="44" s="1"/>
  <c r="M111" i="44"/>
  <c r="N111" i="44"/>
  <c r="O111" i="44"/>
  <c r="P111" i="44"/>
  <c r="Q111" i="44"/>
  <c r="R111" i="44"/>
  <c r="S111" i="44"/>
  <c r="T111" i="44"/>
  <c r="M112" i="44"/>
  <c r="N112" i="44"/>
  <c r="O112" i="44"/>
  <c r="P112" i="44"/>
  <c r="Q112" i="44"/>
  <c r="R112" i="44"/>
  <c r="S112" i="44"/>
  <c r="T112" i="44"/>
  <c r="M113" i="44"/>
  <c r="N113" i="44"/>
  <c r="O113" i="44"/>
  <c r="P113" i="44"/>
  <c r="Q113" i="44"/>
  <c r="R113" i="44"/>
  <c r="S113" i="44"/>
  <c r="T113" i="44" s="1"/>
  <c r="M114" i="44"/>
  <c r="N114" i="44"/>
  <c r="O114" i="44"/>
  <c r="P114" i="44"/>
  <c r="Q114" i="44"/>
  <c r="R114" i="44"/>
  <c r="S114" i="44"/>
  <c r="T114" i="44"/>
  <c r="M115" i="44"/>
  <c r="N115" i="44"/>
  <c r="O115" i="44"/>
  <c r="P115" i="44"/>
  <c r="Q115" i="44"/>
  <c r="R115" i="44"/>
  <c r="S115" i="44"/>
  <c r="T115" i="44"/>
  <c r="M116" i="44"/>
  <c r="N116" i="44"/>
  <c r="O116" i="44"/>
  <c r="P116" i="44"/>
  <c r="Q116" i="44"/>
  <c r="R116" i="44"/>
  <c r="S116" i="44"/>
  <c r="T116" i="44" s="1"/>
  <c r="M117" i="44"/>
  <c r="N117" i="44"/>
  <c r="O117" i="44"/>
  <c r="P117" i="44"/>
  <c r="Q117" i="44"/>
  <c r="R117" i="44"/>
  <c r="S117" i="44"/>
  <c r="T117" i="44"/>
  <c r="M118" i="44"/>
  <c r="N118" i="44"/>
  <c r="O118" i="44"/>
  <c r="P118" i="44"/>
  <c r="Q118" i="44"/>
  <c r="R118" i="44"/>
  <c r="S118" i="44"/>
  <c r="T118" i="44"/>
  <c r="M119" i="44"/>
  <c r="N119" i="44"/>
  <c r="O119" i="44"/>
  <c r="P119" i="44"/>
  <c r="Q119" i="44"/>
  <c r="R119" i="44"/>
  <c r="S119" i="44"/>
  <c r="T119" i="44" s="1"/>
  <c r="M120" i="44"/>
  <c r="N120" i="44"/>
  <c r="O120" i="44"/>
  <c r="P120" i="44"/>
  <c r="Q120" i="44"/>
  <c r="R120" i="44"/>
  <c r="S120" i="44"/>
  <c r="T120" i="44"/>
  <c r="M121" i="44"/>
  <c r="N121" i="44"/>
  <c r="O121" i="44"/>
  <c r="P121" i="44"/>
  <c r="Q121" i="44"/>
  <c r="R121" i="44"/>
  <c r="S121" i="44"/>
  <c r="T121" i="44"/>
  <c r="M122" i="44"/>
  <c r="N122" i="44"/>
  <c r="O122" i="44"/>
  <c r="P122" i="44"/>
  <c r="Q122" i="44"/>
  <c r="R122" i="44"/>
  <c r="S122" i="44"/>
  <c r="T122" i="44" s="1"/>
  <c r="M123" i="44"/>
  <c r="N123" i="44"/>
  <c r="O123" i="44"/>
  <c r="P123" i="44"/>
  <c r="Q123" i="44"/>
  <c r="R123" i="44"/>
  <c r="S123" i="44"/>
  <c r="T123" i="44"/>
  <c r="M124" i="44"/>
  <c r="N124" i="44"/>
  <c r="O124" i="44"/>
  <c r="P124" i="44"/>
  <c r="Q124" i="44"/>
  <c r="R124" i="44"/>
  <c r="S124" i="44"/>
  <c r="T124" i="44"/>
  <c r="M125" i="44"/>
  <c r="N125" i="44"/>
  <c r="O125" i="44"/>
  <c r="P125" i="44"/>
  <c r="Q125" i="44"/>
  <c r="R125" i="44"/>
  <c r="S125" i="44"/>
  <c r="T125" i="44" s="1"/>
  <c r="M126" i="44"/>
  <c r="N126" i="44"/>
  <c r="O126" i="44"/>
  <c r="P126" i="44"/>
  <c r="Q126" i="44"/>
  <c r="R126" i="44"/>
  <c r="S126" i="44"/>
  <c r="T126" i="44"/>
  <c r="M127" i="44"/>
  <c r="N127" i="44"/>
  <c r="O127" i="44"/>
  <c r="P127" i="44"/>
  <c r="Q127" i="44"/>
  <c r="R127" i="44"/>
  <c r="S127" i="44"/>
  <c r="T127" i="44"/>
  <c r="M128" i="44"/>
  <c r="N128" i="44"/>
  <c r="O128" i="44"/>
  <c r="P128" i="44"/>
  <c r="Q128" i="44"/>
  <c r="R128" i="44"/>
  <c r="S128" i="44"/>
  <c r="T128" i="44" s="1"/>
  <c r="M129" i="44"/>
  <c r="N129" i="44"/>
  <c r="O129" i="44"/>
  <c r="P129" i="44"/>
  <c r="Q129" i="44"/>
  <c r="R129" i="44"/>
  <c r="S129" i="44"/>
  <c r="T129" i="44"/>
  <c r="M130" i="44"/>
  <c r="N130" i="44"/>
  <c r="O130" i="44"/>
  <c r="P130" i="44"/>
  <c r="Q130" i="44"/>
  <c r="R130" i="44"/>
  <c r="S130" i="44"/>
  <c r="T130" i="44"/>
  <c r="M131" i="44"/>
  <c r="N131" i="44"/>
  <c r="O131" i="44"/>
  <c r="P131" i="44"/>
  <c r="Q131" i="44"/>
  <c r="R131" i="44"/>
  <c r="S131" i="44"/>
  <c r="T131" i="44" s="1"/>
  <c r="M132" i="44"/>
  <c r="N132" i="44"/>
  <c r="O132" i="44"/>
  <c r="P132" i="44"/>
  <c r="Q132" i="44"/>
  <c r="R132" i="44"/>
  <c r="S132" i="44"/>
  <c r="T132" i="44"/>
  <c r="M133" i="44"/>
  <c r="N133" i="44"/>
  <c r="O133" i="44"/>
  <c r="P133" i="44"/>
  <c r="Q133" i="44"/>
  <c r="R133" i="44"/>
  <c r="S133" i="44"/>
  <c r="T133" i="44"/>
  <c r="M134" i="44"/>
  <c r="N134" i="44"/>
  <c r="O134" i="44"/>
  <c r="P134" i="44"/>
  <c r="Q134" i="44"/>
  <c r="R134" i="44"/>
  <c r="S134" i="44"/>
  <c r="T134" i="44" s="1"/>
  <c r="M135" i="44"/>
  <c r="N135" i="44"/>
  <c r="O135" i="44"/>
  <c r="P135" i="44"/>
  <c r="Q135" i="44"/>
  <c r="R135" i="44"/>
  <c r="S135" i="44"/>
  <c r="T135" i="44"/>
  <c r="M136" i="44"/>
  <c r="N136" i="44"/>
  <c r="O136" i="44"/>
  <c r="P136" i="44"/>
  <c r="Q136" i="44"/>
  <c r="R136" i="44"/>
  <c r="S136" i="44"/>
  <c r="T136" i="44"/>
  <c r="M137" i="44"/>
  <c r="N137" i="44"/>
  <c r="O137" i="44"/>
  <c r="P137" i="44"/>
  <c r="Q137" i="44"/>
  <c r="R137" i="44"/>
  <c r="S137" i="44"/>
  <c r="T137" i="44" s="1"/>
  <c r="M138" i="44"/>
  <c r="N138" i="44"/>
  <c r="O138" i="44"/>
  <c r="P138" i="44"/>
  <c r="Q138" i="44"/>
  <c r="R138" i="44"/>
  <c r="S138" i="44"/>
  <c r="T138" i="44"/>
  <c r="M139" i="44"/>
  <c r="N139" i="44"/>
  <c r="O139" i="44"/>
  <c r="P139" i="44"/>
  <c r="Q139" i="44"/>
  <c r="R139" i="44"/>
  <c r="S139" i="44"/>
  <c r="T139" i="44"/>
  <c r="M140" i="44"/>
  <c r="N140" i="44"/>
  <c r="O140" i="44"/>
  <c r="P140" i="44"/>
  <c r="Q140" i="44"/>
  <c r="R140" i="44"/>
  <c r="S140" i="44"/>
  <c r="T140" i="44" s="1"/>
  <c r="M141" i="44"/>
  <c r="N141" i="44"/>
  <c r="O141" i="44"/>
  <c r="P141" i="44"/>
  <c r="Q141" i="44"/>
  <c r="R141" i="44"/>
  <c r="S141" i="44"/>
  <c r="T141" i="44"/>
  <c r="M142" i="44"/>
  <c r="N142" i="44"/>
  <c r="O142" i="44"/>
  <c r="P142" i="44"/>
  <c r="Q142" i="44"/>
  <c r="R142" i="44"/>
  <c r="S142" i="44"/>
  <c r="T142" i="44"/>
  <c r="M143" i="44"/>
  <c r="N143" i="44"/>
  <c r="O143" i="44"/>
  <c r="P143" i="44"/>
  <c r="Q143" i="44"/>
  <c r="R143" i="44"/>
  <c r="S143" i="44"/>
  <c r="T143" i="44" s="1"/>
  <c r="M144" i="44"/>
  <c r="N144" i="44"/>
  <c r="O144" i="44"/>
  <c r="P144" i="44"/>
  <c r="Q144" i="44"/>
  <c r="R144" i="44"/>
  <c r="S144" i="44"/>
  <c r="T144" i="44"/>
  <c r="M145" i="44"/>
  <c r="N145" i="44"/>
  <c r="O145" i="44"/>
  <c r="P145" i="44"/>
  <c r="Q145" i="44"/>
  <c r="R145" i="44"/>
  <c r="S145" i="44"/>
  <c r="T145" i="44"/>
  <c r="M146" i="44"/>
  <c r="N146" i="44"/>
  <c r="O146" i="44"/>
  <c r="P146" i="44"/>
  <c r="Q146" i="44"/>
  <c r="R146" i="44"/>
  <c r="S146" i="44"/>
  <c r="T146" i="44" s="1"/>
  <c r="M147" i="44"/>
  <c r="N147" i="44"/>
  <c r="O147" i="44"/>
  <c r="P147" i="44"/>
  <c r="Q147" i="44"/>
  <c r="R147" i="44"/>
  <c r="S147" i="44"/>
  <c r="T147" i="44"/>
  <c r="M148" i="44"/>
  <c r="N148" i="44"/>
  <c r="O148" i="44"/>
  <c r="P148" i="44"/>
  <c r="Q148" i="44"/>
  <c r="R148" i="44"/>
  <c r="S148" i="44"/>
  <c r="T148" i="44"/>
  <c r="M149" i="44"/>
  <c r="N149" i="44"/>
  <c r="O149" i="44"/>
  <c r="P149" i="44"/>
  <c r="Q149" i="44"/>
  <c r="R149" i="44"/>
  <c r="S149" i="44"/>
  <c r="T149" i="44" s="1"/>
  <c r="M150" i="44"/>
  <c r="N150" i="44"/>
  <c r="O150" i="44"/>
  <c r="P150" i="44"/>
  <c r="Q150" i="44"/>
  <c r="R150" i="44"/>
  <c r="S150" i="44"/>
  <c r="T150" i="44"/>
  <c r="M151" i="44"/>
  <c r="N151" i="44"/>
  <c r="O151" i="44"/>
  <c r="P151" i="44"/>
  <c r="Q151" i="44"/>
  <c r="R151" i="44"/>
  <c r="S151" i="44"/>
  <c r="T151" i="44"/>
  <c r="M152" i="44"/>
  <c r="N152" i="44"/>
  <c r="O152" i="44"/>
  <c r="P152" i="44"/>
  <c r="Q152" i="44"/>
  <c r="R152" i="44"/>
  <c r="S152" i="44"/>
  <c r="T152" i="44" s="1"/>
  <c r="M153" i="44"/>
  <c r="N153" i="44"/>
  <c r="O153" i="44"/>
  <c r="P153" i="44"/>
  <c r="Q153" i="44"/>
  <c r="R153" i="44"/>
  <c r="S153" i="44"/>
  <c r="T153" i="44"/>
  <c r="M154" i="44"/>
  <c r="N154" i="44"/>
  <c r="O154" i="44"/>
  <c r="P154" i="44"/>
  <c r="Q154" i="44"/>
  <c r="R154" i="44"/>
  <c r="S154" i="44"/>
  <c r="T154" i="44"/>
  <c r="M155" i="44"/>
  <c r="N155" i="44"/>
  <c r="O155" i="44"/>
  <c r="P155" i="44"/>
  <c r="Q155" i="44"/>
  <c r="R155" i="44"/>
  <c r="S155" i="44"/>
  <c r="T155" i="44" s="1"/>
  <c r="M156" i="44"/>
  <c r="N156" i="44"/>
  <c r="O156" i="44"/>
  <c r="P156" i="44"/>
  <c r="Q156" i="44"/>
  <c r="R156" i="44"/>
  <c r="S156" i="44"/>
  <c r="T156" i="44"/>
  <c r="M157" i="44"/>
  <c r="N157" i="44"/>
  <c r="O157" i="44"/>
  <c r="P157" i="44"/>
  <c r="Q157" i="44"/>
  <c r="R157" i="44"/>
  <c r="S157" i="44"/>
  <c r="T157" i="44"/>
  <c r="M158" i="44"/>
  <c r="N158" i="44"/>
  <c r="O158" i="44"/>
  <c r="P158" i="44"/>
  <c r="Q158" i="44"/>
  <c r="R158" i="44"/>
  <c r="S158" i="44"/>
  <c r="T158" i="44" s="1"/>
  <c r="M159" i="44"/>
  <c r="N159" i="44"/>
  <c r="O159" i="44"/>
  <c r="P159" i="44"/>
  <c r="Q159" i="44"/>
  <c r="R159" i="44"/>
  <c r="S159" i="44"/>
  <c r="T159" i="44"/>
  <c r="M160" i="44"/>
  <c r="N160" i="44"/>
  <c r="O160" i="44"/>
  <c r="P160" i="44"/>
  <c r="Q160" i="44"/>
  <c r="R160" i="44"/>
  <c r="S160" i="44"/>
  <c r="T160" i="44"/>
  <c r="M161" i="44"/>
  <c r="N161" i="44"/>
  <c r="O161" i="44"/>
  <c r="P161" i="44"/>
  <c r="Q161" i="44"/>
  <c r="R161" i="44"/>
  <c r="S161" i="44"/>
  <c r="T161" i="44" s="1"/>
  <c r="M162" i="44"/>
  <c r="N162" i="44"/>
  <c r="O162" i="44"/>
  <c r="P162" i="44"/>
  <c r="Q162" i="44"/>
  <c r="R162" i="44"/>
  <c r="S162" i="44"/>
  <c r="T162" i="44"/>
  <c r="M163" i="44"/>
  <c r="N163" i="44"/>
  <c r="O163" i="44"/>
  <c r="P163" i="44"/>
  <c r="Q163" i="44"/>
  <c r="R163" i="44"/>
  <c r="S163" i="44"/>
  <c r="T163" i="44"/>
  <c r="M164" i="44"/>
  <c r="N164" i="44"/>
  <c r="O164" i="44"/>
  <c r="P164" i="44"/>
  <c r="Q164" i="44"/>
  <c r="R164" i="44"/>
  <c r="S164" i="44"/>
  <c r="T164" i="44" s="1"/>
  <c r="M165" i="44"/>
  <c r="N165" i="44"/>
  <c r="O165" i="44"/>
  <c r="P165" i="44"/>
  <c r="Q165" i="44"/>
  <c r="R165" i="44"/>
  <c r="S165" i="44"/>
  <c r="T165" i="44"/>
  <c r="M166" i="44"/>
  <c r="N166" i="44"/>
  <c r="O166" i="44"/>
  <c r="P166" i="44"/>
  <c r="Q166" i="44"/>
  <c r="R166" i="44"/>
  <c r="S166" i="44"/>
  <c r="T166" i="44"/>
  <c r="M167" i="44"/>
  <c r="N167" i="44"/>
  <c r="O167" i="44"/>
  <c r="P167" i="44"/>
  <c r="Q167" i="44"/>
  <c r="R167" i="44"/>
  <c r="S167" i="44"/>
  <c r="T167" i="44" s="1"/>
  <c r="M168" i="44"/>
  <c r="N168" i="44"/>
  <c r="O168" i="44"/>
  <c r="P168" i="44"/>
  <c r="Q168" i="44"/>
  <c r="R168" i="44"/>
  <c r="S168" i="44"/>
  <c r="T168" i="44"/>
  <c r="M169" i="44"/>
  <c r="N169" i="44"/>
  <c r="O169" i="44"/>
  <c r="P169" i="44"/>
  <c r="Q169" i="44"/>
  <c r="R169" i="44"/>
  <c r="S169" i="44"/>
  <c r="T169" i="44"/>
  <c r="M170" i="44"/>
  <c r="N170" i="44"/>
  <c r="O170" i="44"/>
  <c r="P170" i="44"/>
  <c r="Q170" i="44"/>
  <c r="R170" i="44"/>
  <c r="S170" i="44"/>
  <c r="T170" i="44" s="1"/>
  <c r="M171" i="44"/>
  <c r="N171" i="44"/>
  <c r="O171" i="44"/>
  <c r="P171" i="44"/>
  <c r="Q171" i="44"/>
  <c r="R171" i="44"/>
  <c r="S171" i="44"/>
  <c r="T171" i="44"/>
  <c r="M172" i="44"/>
  <c r="N172" i="44"/>
  <c r="O172" i="44"/>
  <c r="P172" i="44"/>
  <c r="Q172" i="44"/>
  <c r="R172" i="44"/>
  <c r="S172" i="44"/>
  <c r="T172" i="44"/>
  <c r="M173" i="44"/>
  <c r="N173" i="44"/>
  <c r="O173" i="44"/>
  <c r="P173" i="44"/>
  <c r="Q173" i="44"/>
  <c r="R173" i="44"/>
  <c r="S173" i="44"/>
  <c r="T173" i="44" s="1"/>
  <c r="M174" i="44"/>
  <c r="N174" i="44"/>
  <c r="O174" i="44"/>
  <c r="P174" i="44"/>
  <c r="Q174" i="44"/>
  <c r="R174" i="44"/>
  <c r="S174" i="44"/>
  <c r="T174" i="44"/>
  <c r="M175" i="44"/>
  <c r="N175" i="44"/>
  <c r="O175" i="44"/>
  <c r="P175" i="44"/>
  <c r="Q175" i="44"/>
  <c r="R175" i="44"/>
  <c r="S175" i="44"/>
  <c r="T175" i="44"/>
  <c r="M176" i="44"/>
  <c r="N176" i="44"/>
  <c r="O176" i="44"/>
  <c r="P176" i="44"/>
  <c r="Q176" i="44"/>
  <c r="R176" i="44"/>
  <c r="S176" i="44"/>
  <c r="T176" i="44" s="1"/>
  <c r="M177" i="44"/>
  <c r="N177" i="44"/>
  <c r="O177" i="44"/>
  <c r="P177" i="44"/>
  <c r="Q177" i="44"/>
  <c r="R177" i="44"/>
  <c r="S177" i="44"/>
  <c r="T177" i="44"/>
  <c r="M178" i="44"/>
  <c r="N178" i="44"/>
  <c r="O178" i="44"/>
  <c r="P178" i="44"/>
  <c r="Q178" i="44"/>
  <c r="R178" i="44"/>
  <c r="S178" i="44"/>
  <c r="T178" i="44"/>
  <c r="M179" i="44"/>
  <c r="N179" i="44"/>
  <c r="O179" i="44"/>
  <c r="P179" i="44"/>
  <c r="Q179" i="44"/>
  <c r="R179" i="44"/>
  <c r="S179" i="44"/>
  <c r="T179" i="44" s="1"/>
  <c r="M180" i="44"/>
  <c r="N180" i="44"/>
  <c r="O180" i="44"/>
  <c r="P180" i="44"/>
  <c r="Q180" i="44"/>
  <c r="R180" i="44"/>
  <c r="S180" i="44"/>
  <c r="T180" i="44"/>
  <c r="M181" i="44"/>
  <c r="N181" i="44"/>
  <c r="O181" i="44"/>
  <c r="P181" i="44"/>
  <c r="Q181" i="44"/>
  <c r="R181" i="44"/>
  <c r="S181" i="44"/>
  <c r="T181" i="44"/>
  <c r="M182" i="44"/>
  <c r="N182" i="44"/>
  <c r="O182" i="44"/>
  <c r="P182" i="44"/>
  <c r="Q182" i="44"/>
  <c r="R182" i="44"/>
  <c r="S182" i="44"/>
  <c r="T182" i="44" s="1"/>
  <c r="M183" i="44"/>
  <c r="N183" i="44"/>
  <c r="O183" i="44"/>
  <c r="P183" i="44"/>
  <c r="Q183" i="44"/>
  <c r="R183" i="44"/>
  <c r="S183" i="44"/>
  <c r="T183" i="44"/>
  <c r="M184" i="44"/>
  <c r="N184" i="44"/>
  <c r="O184" i="44"/>
  <c r="P184" i="44"/>
  <c r="Q184" i="44"/>
  <c r="R184" i="44"/>
  <c r="S184" i="44"/>
  <c r="T184" i="44"/>
  <c r="M185" i="44"/>
  <c r="N185" i="44"/>
  <c r="O185" i="44"/>
  <c r="P185" i="44"/>
  <c r="Q185" i="44"/>
  <c r="R185" i="44"/>
  <c r="S185" i="44"/>
  <c r="T185" i="44" s="1"/>
  <c r="M186" i="44"/>
  <c r="N186" i="44"/>
  <c r="O186" i="44"/>
  <c r="P186" i="44"/>
  <c r="Q186" i="44"/>
  <c r="R186" i="44"/>
  <c r="S186" i="44"/>
  <c r="T186" i="44"/>
  <c r="M187" i="44"/>
  <c r="N187" i="44"/>
  <c r="O187" i="44"/>
  <c r="P187" i="44"/>
  <c r="Q187" i="44"/>
  <c r="R187" i="44"/>
  <c r="S187" i="44"/>
  <c r="T187" i="44"/>
  <c r="M188" i="44"/>
  <c r="N188" i="44"/>
  <c r="O188" i="44"/>
  <c r="P188" i="44"/>
  <c r="Q188" i="44"/>
  <c r="R188" i="44"/>
  <c r="S188" i="44"/>
  <c r="T188" i="44" s="1"/>
  <c r="M189" i="44"/>
  <c r="N189" i="44"/>
  <c r="O189" i="44"/>
  <c r="P189" i="44"/>
  <c r="Q189" i="44"/>
  <c r="R189" i="44"/>
  <c r="S189" i="44"/>
  <c r="T189" i="44"/>
  <c r="M190" i="44"/>
  <c r="N190" i="44"/>
  <c r="O190" i="44"/>
  <c r="P190" i="44"/>
  <c r="Q190" i="44"/>
  <c r="R190" i="44"/>
  <c r="S190" i="44"/>
  <c r="T190" i="44"/>
  <c r="M191" i="44"/>
  <c r="N191" i="44"/>
  <c r="O191" i="44"/>
  <c r="P191" i="44"/>
  <c r="Q191" i="44"/>
  <c r="R191" i="44"/>
  <c r="S191" i="44"/>
  <c r="T191" i="44" s="1"/>
  <c r="M552" i="44"/>
  <c r="N552" i="44"/>
  <c r="O552" i="44"/>
  <c r="P552" i="44"/>
  <c r="Q552" i="44"/>
  <c r="S552" i="44"/>
  <c r="M14" i="43"/>
  <c r="N14" i="43"/>
  <c r="O14" i="43"/>
  <c r="P14" i="43"/>
  <c r="Q14" i="43"/>
  <c r="R14" i="43"/>
  <c r="S14" i="43"/>
  <c r="T14" i="43"/>
  <c r="U14" i="43"/>
  <c r="M15" i="43"/>
  <c r="N15" i="43"/>
  <c r="O15" i="43"/>
  <c r="P15" i="43"/>
  <c r="Q15" i="43"/>
  <c r="R15" i="43"/>
  <c r="S15" i="43"/>
  <c r="T15" i="43" s="1"/>
  <c r="U15" i="43"/>
  <c r="M16" i="43"/>
  <c r="N16" i="43"/>
  <c r="O16" i="43"/>
  <c r="P16" i="43"/>
  <c r="U16" i="43" s="1"/>
  <c r="Q16" i="43"/>
  <c r="R16" i="43"/>
  <c r="S16" i="43"/>
  <c r="T16" i="43"/>
  <c r="M17" i="43"/>
  <c r="N17" i="43"/>
  <c r="O17" i="43"/>
  <c r="P17" i="43"/>
  <c r="U17" i="43" s="1"/>
  <c r="Q17" i="43"/>
  <c r="R17" i="43"/>
  <c r="T17" i="43" s="1"/>
  <c r="S17" i="43"/>
  <c r="M18" i="43"/>
  <c r="N18" i="43"/>
  <c r="O18" i="43"/>
  <c r="P18" i="43"/>
  <c r="Q18" i="43"/>
  <c r="R18" i="43"/>
  <c r="S18" i="43"/>
  <c r="T18" i="43"/>
  <c r="U18" i="43"/>
  <c r="M19" i="43"/>
  <c r="N19" i="43"/>
  <c r="O19" i="43"/>
  <c r="P19" i="43"/>
  <c r="Q19" i="43"/>
  <c r="R19" i="43"/>
  <c r="S19" i="43"/>
  <c r="T19" i="43"/>
  <c r="U19" i="43"/>
  <c r="M20" i="43"/>
  <c r="N20" i="43"/>
  <c r="O20" i="43"/>
  <c r="P20" i="43"/>
  <c r="U20" i="43" s="1"/>
  <c r="Q20" i="43"/>
  <c r="R20" i="43"/>
  <c r="S20" i="43"/>
  <c r="T20" i="43"/>
  <c r="M21" i="43"/>
  <c r="N21" i="43"/>
  <c r="O21" i="43"/>
  <c r="P21" i="43"/>
  <c r="U21" i="43" s="1"/>
  <c r="Q21" i="43"/>
  <c r="R21" i="43"/>
  <c r="T21" i="43" s="1"/>
  <c r="S21" i="43"/>
  <c r="M22" i="43"/>
  <c r="N22" i="43"/>
  <c r="O22" i="43"/>
  <c r="P22" i="43"/>
  <c r="Q22" i="43"/>
  <c r="R22" i="43"/>
  <c r="S22" i="43"/>
  <c r="T22" i="43"/>
  <c r="U22" i="43"/>
  <c r="M23" i="43"/>
  <c r="N23" i="43"/>
  <c r="O23" i="43"/>
  <c r="P23" i="43"/>
  <c r="Q23" i="43"/>
  <c r="R23" i="43"/>
  <c r="S23" i="43"/>
  <c r="T23" i="43"/>
  <c r="U23" i="43"/>
  <c r="M24" i="43"/>
  <c r="N24" i="43"/>
  <c r="O24" i="43"/>
  <c r="P24" i="43"/>
  <c r="U24" i="43" s="1"/>
  <c r="Q24" i="43"/>
  <c r="R24" i="43"/>
  <c r="S24" i="43"/>
  <c r="T24" i="43"/>
  <c r="M25" i="43"/>
  <c r="N25" i="43"/>
  <c r="O25" i="43"/>
  <c r="P25" i="43"/>
  <c r="U25" i="43" s="1"/>
  <c r="Q25" i="43"/>
  <c r="R25" i="43"/>
  <c r="T25" i="43" s="1"/>
  <c r="S25" i="43"/>
  <c r="M26" i="43"/>
  <c r="N26" i="43"/>
  <c r="O26" i="43"/>
  <c r="P26" i="43"/>
  <c r="Q26" i="43"/>
  <c r="R26" i="43"/>
  <c r="S26" i="43"/>
  <c r="T26" i="43"/>
  <c r="U26" i="43"/>
  <c r="M27" i="43"/>
  <c r="N27" i="43"/>
  <c r="O27" i="43"/>
  <c r="P27" i="43"/>
  <c r="Q27" i="43"/>
  <c r="R27" i="43"/>
  <c r="S27" i="43"/>
  <c r="T27" i="43"/>
  <c r="U27" i="43"/>
  <c r="M28" i="43"/>
  <c r="N28" i="43"/>
  <c r="O28" i="43"/>
  <c r="P28" i="43"/>
  <c r="U28" i="43" s="1"/>
  <c r="Q28" i="43"/>
  <c r="R28" i="43"/>
  <c r="S28" i="43"/>
  <c r="T28" i="43"/>
  <c r="M29" i="43"/>
  <c r="N29" i="43"/>
  <c r="O29" i="43"/>
  <c r="P29" i="43"/>
  <c r="U29" i="43" s="1"/>
  <c r="Q29" i="43"/>
  <c r="R29" i="43"/>
  <c r="T29" i="43" s="1"/>
  <c r="S29" i="43"/>
  <c r="M30" i="43"/>
  <c r="N30" i="43"/>
  <c r="O30" i="43"/>
  <c r="P30" i="43"/>
  <c r="Q30" i="43"/>
  <c r="R30" i="43"/>
  <c r="S30" i="43"/>
  <c r="T30" i="43"/>
  <c r="U30" i="43"/>
  <c r="M31" i="43"/>
  <c r="N31" i="43"/>
  <c r="O31" i="43"/>
  <c r="P31" i="43"/>
  <c r="Q31" i="43"/>
  <c r="R31" i="43"/>
  <c r="S31" i="43"/>
  <c r="T31" i="43"/>
  <c r="U31" i="43"/>
  <c r="M32" i="43"/>
  <c r="N32" i="43"/>
  <c r="O32" i="43"/>
  <c r="P32" i="43"/>
  <c r="U32" i="43" s="1"/>
  <c r="Q32" i="43"/>
  <c r="R32" i="43"/>
  <c r="S32" i="43"/>
  <c r="T32" i="43"/>
  <c r="M33" i="43"/>
  <c r="N33" i="43"/>
  <c r="O33" i="43"/>
  <c r="P33" i="43"/>
  <c r="U33" i="43" s="1"/>
  <c r="Q33" i="43"/>
  <c r="R33" i="43"/>
  <c r="T33" i="43" s="1"/>
  <c r="S33" i="43"/>
  <c r="M34" i="43"/>
  <c r="N34" i="43"/>
  <c r="O34" i="43"/>
  <c r="P34" i="43"/>
  <c r="Q34" i="43"/>
  <c r="R34" i="43"/>
  <c r="S34" i="43"/>
  <c r="T34" i="43"/>
  <c r="U34" i="43"/>
  <c r="M35" i="43"/>
  <c r="N35" i="43"/>
  <c r="O35" i="43"/>
  <c r="P35" i="43"/>
  <c r="Q35" i="43"/>
  <c r="R35" i="43"/>
  <c r="S35" i="43"/>
  <c r="T35" i="43"/>
  <c r="U35" i="43"/>
  <c r="M36" i="43"/>
  <c r="N36" i="43"/>
  <c r="O36" i="43"/>
  <c r="P36" i="43"/>
  <c r="U36" i="43" s="1"/>
  <c r="Q36" i="43"/>
  <c r="R36" i="43"/>
  <c r="S36" i="43"/>
  <c r="T36" i="43"/>
  <c r="M37" i="43"/>
  <c r="N37" i="43"/>
  <c r="O37" i="43"/>
  <c r="P37" i="43"/>
  <c r="U37" i="43" s="1"/>
  <c r="Q37" i="43"/>
  <c r="R37" i="43"/>
  <c r="T37" i="43" s="1"/>
  <c r="S37" i="43"/>
  <c r="M38" i="43"/>
  <c r="N38" i="43"/>
  <c r="O38" i="43"/>
  <c r="P38" i="43"/>
  <c r="Q38" i="43"/>
  <c r="R38" i="43"/>
  <c r="S38" i="43"/>
  <c r="T38" i="43"/>
  <c r="U38" i="43"/>
  <c r="M39" i="43"/>
  <c r="N39" i="43"/>
  <c r="O39" i="43"/>
  <c r="P39" i="43"/>
  <c r="Q39" i="43"/>
  <c r="R39" i="43"/>
  <c r="S39" i="43"/>
  <c r="T39" i="43"/>
  <c r="U39" i="43"/>
  <c r="M40" i="43"/>
  <c r="N40" i="43"/>
  <c r="O40" i="43"/>
  <c r="P40" i="43"/>
  <c r="U40" i="43" s="1"/>
  <c r="Q40" i="43"/>
  <c r="R40" i="43"/>
  <c r="S40" i="43"/>
  <c r="T40" i="43"/>
  <c r="M41" i="43"/>
  <c r="N41" i="43"/>
  <c r="O41" i="43"/>
  <c r="P41" i="43"/>
  <c r="U41" i="43" s="1"/>
  <c r="Q41" i="43"/>
  <c r="R41" i="43"/>
  <c r="T41" i="43" s="1"/>
  <c r="S41" i="43"/>
  <c r="M42" i="43"/>
  <c r="N42" i="43"/>
  <c r="O42" i="43"/>
  <c r="P42" i="43"/>
  <c r="Q42" i="43"/>
  <c r="R42" i="43"/>
  <c r="S42" i="43"/>
  <c r="T42" i="43"/>
  <c r="U42" i="43"/>
  <c r="M43" i="43"/>
  <c r="N43" i="43"/>
  <c r="O43" i="43"/>
  <c r="P43" i="43"/>
  <c r="Q43" i="43"/>
  <c r="R43" i="43"/>
  <c r="S43" i="43"/>
  <c r="T43" i="43"/>
  <c r="U43" i="43"/>
  <c r="M44" i="43"/>
  <c r="N44" i="43"/>
  <c r="O44" i="43"/>
  <c r="P44" i="43"/>
  <c r="U44" i="43" s="1"/>
  <c r="Q44" i="43"/>
  <c r="R44" i="43"/>
  <c r="S44" i="43"/>
  <c r="T44" i="43"/>
  <c r="M45" i="43"/>
  <c r="N45" i="43"/>
  <c r="O45" i="43"/>
  <c r="P45" i="43"/>
  <c r="U45" i="43" s="1"/>
  <c r="Q45" i="43"/>
  <c r="R45" i="43"/>
  <c r="T45" i="43" s="1"/>
  <c r="S45" i="43"/>
  <c r="M46" i="43"/>
  <c r="N46" i="43"/>
  <c r="O46" i="43"/>
  <c r="P46" i="43"/>
  <c r="Q46" i="43"/>
  <c r="R46" i="43"/>
  <c r="S46" i="43"/>
  <c r="T46" i="43"/>
  <c r="U46" i="43"/>
  <c r="M47" i="43"/>
  <c r="N47" i="43"/>
  <c r="O47" i="43"/>
  <c r="P47" i="43"/>
  <c r="Q47" i="43"/>
  <c r="R47" i="43"/>
  <c r="S47" i="43"/>
  <c r="T47" i="43"/>
  <c r="U47" i="43"/>
  <c r="M48" i="43"/>
  <c r="N48" i="43"/>
  <c r="O48" i="43"/>
  <c r="P48" i="43"/>
  <c r="U48" i="43" s="1"/>
  <c r="Q48" i="43"/>
  <c r="R48" i="43"/>
  <c r="S48" i="43"/>
  <c r="T48" i="43"/>
  <c r="M49" i="43"/>
  <c r="N49" i="43"/>
  <c r="O49" i="43"/>
  <c r="P49" i="43"/>
  <c r="U49" i="43" s="1"/>
  <c r="Q49" i="43"/>
  <c r="R49" i="43"/>
  <c r="T49" i="43" s="1"/>
  <c r="S49" i="43"/>
  <c r="M50" i="43"/>
  <c r="N50" i="43"/>
  <c r="O50" i="43"/>
  <c r="P50" i="43"/>
  <c r="Q50" i="43"/>
  <c r="R50" i="43"/>
  <c r="S50" i="43"/>
  <c r="T50" i="43"/>
  <c r="U50" i="43"/>
  <c r="M51" i="43"/>
  <c r="N51" i="43"/>
  <c r="O51" i="43"/>
  <c r="P51" i="43"/>
  <c r="Q51" i="43"/>
  <c r="R51" i="43"/>
  <c r="S51" i="43"/>
  <c r="T51" i="43"/>
  <c r="U51" i="43"/>
  <c r="M52" i="43"/>
  <c r="N52" i="43"/>
  <c r="O52" i="43"/>
  <c r="P52" i="43"/>
  <c r="U52" i="43" s="1"/>
  <c r="Q52" i="43"/>
  <c r="R52" i="43"/>
  <c r="S52" i="43"/>
  <c r="T52" i="43"/>
  <c r="M53" i="43"/>
  <c r="N53" i="43"/>
  <c r="O53" i="43"/>
  <c r="P53" i="43"/>
  <c r="U53" i="43" s="1"/>
  <c r="Q53" i="43"/>
  <c r="R53" i="43"/>
  <c r="T53" i="43" s="1"/>
  <c r="S53" i="43"/>
  <c r="M54" i="43"/>
  <c r="N54" i="43"/>
  <c r="O54" i="43"/>
  <c r="P54" i="43"/>
  <c r="Q54" i="43"/>
  <c r="R54" i="43"/>
  <c r="S54" i="43"/>
  <c r="T54" i="43"/>
  <c r="U54" i="43"/>
  <c r="M55" i="43"/>
  <c r="N55" i="43"/>
  <c r="O55" i="43"/>
  <c r="P55" i="43"/>
  <c r="Q55" i="43"/>
  <c r="R55" i="43"/>
  <c r="S55" i="43"/>
  <c r="T55" i="43"/>
  <c r="U55" i="43"/>
  <c r="M56" i="43"/>
  <c r="N56" i="43"/>
  <c r="O56" i="43"/>
  <c r="P56" i="43"/>
  <c r="U56" i="43" s="1"/>
  <c r="Q56" i="43"/>
  <c r="R56" i="43"/>
  <c r="S56" i="43"/>
  <c r="T56" i="43"/>
  <c r="M57" i="43"/>
  <c r="N57" i="43"/>
  <c r="O57" i="43"/>
  <c r="P57" i="43"/>
  <c r="U57" i="43" s="1"/>
  <c r="Q57" i="43"/>
  <c r="R57" i="43"/>
  <c r="T57" i="43" s="1"/>
  <c r="S57" i="43"/>
  <c r="M58" i="43"/>
  <c r="N58" i="43"/>
  <c r="O58" i="43"/>
  <c r="P58" i="43"/>
  <c r="Q58" i="43"/>
  <c r="R58" i="43"/>
  <c r="S58" i="43"/>
  <c r="T58" i="43"/>
  <c r="U58" i="43"/>
  <c r="M59" i="43"/>
  <c r="N59" i="43"/>
  <c r="O59" i="43"/>
  <c r="P59" i="43"/>
  <c r="Q59" i="43"/>
  <c r="R59" i="43"/>
  <c r="S59" i="43"/>
  <c r="T59" i="43"/>
  <c r="U59" i="43"/>
  <c r="M60" i="43"/>
  <c r="N60" i="43"/>
  <c r="O60" i="43"/>
  <c r="P60" i="43"/>
  <c r="U60" i="43" s="1"/>
  <c r="Q60" i="43"/>
  <c r="R60" i="43"/>
  <c r="S60" i="43"/>
  <c r="T60" i="43"/>
  <c r="M61" i="43"/>
  <c r="N61" i="43"/>
  <c r="O61" i="43"/>
  <c r="P61" i="43"/>
  <c r="U61" i="43" s="1"/>
  <c r="Q61" i="43"/>
  <c r="R61" i="43"/>
  <c r="T61" i="43" s="1"/>
  <c r="S61" i="43"/>
  <c r="M62" i="43"/>
  <c r="N62" i="43"/>
  <c r="O62" i="43"/>
  <c r="P62" i="43"/>
  <c r="Q62" i="43"/>
  <c r="R62" i="43"/>
  <c r="S62" i="43"/>
  <c r="T62" i="43"/>
  <c r="U62" i="43"/>
  <c r="M63" i="43"/>
  <c r="N63" i="43"/>
  <c r="O63" i="43"/>
  <c r="P63" i="43"/>
  <c r="Q63" i="43"/>
  <c r="R63" i="43"/>
  <c r="S63" i="43"/>
  <c r="T63" i="43"/>
  <c r="U63" i="43"/>
  <c r="M64" i="43"/>
  <c r="N64" i="43"/>
  <c r="O64" i="43"/>
  <c r="P64" i="43"/>
  <c r="U64" i="43" s="1"/>
  <c r="Q64" i="43"/>
  <c r="R64" i="43"/>
  <c r="S64" i="43"/>
  <c r="T64" i="43"/>
  <c r="M65" i="43"/>
  <c r="N65" i="43"/>
  <c r="O65" i="43"/>
  <c r="P65" i="43"/>
  <c r="U65" i="43" s="1"/>
  <c r="Q65" i="43"/>
  <c r="R65" i="43"/>
  <c r="T65" i="43" s="1"/>
  <c r="S65" i="43"/>
  <c r="M66" i="43"/>
  <c r="N66" i="43"/>
  <c r="O66" i="43"/>
  <c r="P66" i="43"/>
  <c r="Q66" i="43"/>
  <c r="R66" i="43"/>
  <c r="S66" i="43"/>
  <c r="T66" i="43"/>
  <c r="U66" i="43"/>
  <c r="M67" i="43"/>
  <c r="N67" i="43"/>
  <c r="O67" i="43"/>
  <c r="P67" i="43"/>
  <c r="Q67" i="43"/>
  <c r="R67" i="43"/>
  <c r="S67" i="43"/>
  <c r="T67" i="43"/>
  <c r="U67" i="43"/>
  <c r="M68" i="43"/>
  <c r="N68" i="43"/>
  <c r="O68" i="43"/>
  <c r="P68" i="43"/>
  <c r="U68" i="43" s="1"/>
  <c r="Q68" i="43"/>
  <c r="R68" i="43"/>
  <c r="S68" i="43"/>
  <c r="T68" i="43"/>
  <c r="M69" i="43"/>
  <c r="N69" i="43"/>
  <c r="O69" i="43"/>
  <c r="P69" i="43"/>
  <c r="U69" i="43" s="1"/>
  <c r="Q69" i="43"/>
  <c r="R69" i="43"/>
  <c r="T69" i="43" s="1"/>
  <c r="S69" i="43"/>
  <c r="M70" i="43"/>
  <c r="N70" i="43"/>
  <c r="O70" i="43"/>
  <c r="P70" i="43"/>
  <c r="Q70" i="43"/>
  <c r="R70" i="43"/>
  <c r="S70" i="43"/>
  <c r="T70" i="43"/>
  <c r="U70" i="43"/>
  <c r="M71" i="43"/>
  <c r="N71" i="43"/>
  <c r="O71" i="43"/>
  <c r="P71" i="43"/>
  <c r="Q71" i="43"/>
  <c r="R71" i="43"/>
  <c r="S71" i="43"/>
  <c r="T71" i="43"/>
  <c r="U71" i="43"/>
  <c r="M72" i="43"/>
  <c r="N72" i="43"/>
  <c r="O72" i="43"/>
  <c r="P72" i="43"/>
  <c r="U72" i="43" s="1"/>
  <c r="Q72" i="43"/>
  <c r="R72" i="43"/>
  <c r="S72" i="43"/>
  <c r="T72" i="43"/>
  <c r="M73" i="43"/>
  <c r="N73" i="43"/>
  <c r="O73" i="43"/>
  <c r="P73" i="43"/>
  <c r="U73" i="43" s="1"/>
  <c r="Q73" i="43"/>
  <c r="R73" i="43"/>
  <c r="T73" i="43" s="1"/>
  <c r="S73" i="43"/>
  <c r="M74" i="43"/>
  <c r="N74" i="43"/>
  <c r="O74" i="43"/>
  <c r="P74" i="43"/>
  <c r="Q74" i="43"/>
  <c r="R74" i="43"/>
  <c r="S74" i="43"/>
  <c r="T74" i="43"/>
  <c r="U74" i="43"/>
  <c r="M75" i="43"/>
  <c r="N75" i="43"/>
  <c r="O75" i="43"/>
  <c r="P75" i="43"/>
  <c r="Q75" i="43"/>
  <c r="R75" i="43"/>
  <c r="S75" i="43"/>
  <c r="T75" i="43"/>
  <c r="U75" i="43"/>
  <c r="M76" i="43"/>
  <c r="N76" i="43"/>
  <c r="O76" i="43"/>
  <c r="P76" i="43"/>
  <c r="U76" i="43" s="1"/>
  <c r="Q76" i="43"/>
  <c r="R76" i="43"/>
  <c r="S76" i="43"/>
  <c r="T76" i="43"/>
  <c r="M77" i="43"/>
  <c r="N77" i="43"/>
  <c r="O77" i="43"/>
  <c r="P77" i="43"/>
  <c r="U77" i="43" s="1"/>
  <c r="Q77" i="43"/>
  <c r="R77" i="43"/>
  <c r="T77" i="43" s="1"/>
  <c r="S77" i="43"/>
  <c r="M78" i="43"/>
  <c r="N78" i="43"/>
  <c r="O78" i="43"/>
  <c r="P78" i="43"/>
  <c r="Q78" i="43"/>
  <c r="R78" i="43"/>
  <c r="S78" i="43"/>
  <c r="T78" i="43"/>
  <c r="U78" i="43"/>
  <c r="M79" i="43"/>
  <c r="N79" i="43"/>
  <c r="O79" i="43"/>
  <c r="P79" i="43"/>
  <c r="Q79" i="43"/>
  <c r="R79" i="43"/>
  <c r="S79" i="43"/>
  <c r="T79" i="43"/>
  <c r="U79" i="43"/>
  <c r="M80" i="43"/>
  <c r="N80" i="43"/>
  <c r="O80" i="43"/>
  <c r="P80" i="43"/>
  <c r="U80" i="43" s="1"/>
  <c r="Q80" i="43"/>
  <c r="R80" i="43"/>
  <c r="S80" i="43"/>
  <c r="T80" i="43"/>
  <c r="M81" i="43"/>
  <c r="N81" i="43"/>
  <c r="O81" i="43"/>
  <c r="P81" i="43"/>
  <c r="U81" i="43" s="1"/>
  <c r="Q81" i="43"/>
  <c r="R81" i="43"/>
  <c r="T81" i="43" s="1"/>
  <c r="S81" i="43"/>
  <c r="M82" i="43"/>
  <c r="N82" i="43"/>
  <c r="O82" i="43"/>
  <c r="P82" i="43"/>
  <c r="Q82" i="43"/>
  <c r="R82" i="43"/>
  <c r="S82" i="43"/>
  <c r="T82" i="43"/>
  <c r="U82" i="43"/>
  <c r="M83" i="43"/>
  <c r="N83" i="43"/>
  <c r="O83" i="43"/>
  <c r="P83" i="43"/>
  <c r="Q83" i="43"/>
  <c r="R83" i="43"/>
  <c r="S83" i="43"/>
  <c r="T83" i="43"/>
  <c r="U83" i="43"/>
  <c r="M84" i="43"/>
  <c r="N84" i="43"/>
  <c r="O84" i="43"/>
  <c r="P84" i="43"/>
  <c r="U84" i="43" s="1"/>
  <c r="Q84" i="43"/>
  <c r="R84" i="43"/>
  <c r="S84" i="43"/>
  <c r="T84" i="43"/>
  <c r="M85" i="43"/>
  <c r="N85" i="43"/>
  <c r="O85" i="43"/>
  <c r="P85" i="43"/>
  <c r="U85" i="43" s="1"/>
  <c r="Q85" i="43"/>
  <c r="R85" i="43"/>
  <c r="T85" i="43" s="1"/>
  <c r="S85" i="43"/>
  <c r="M86" i="43"/>
  <c r="N86" i="43"/>
  <c r="O86" i="43"/>
  <c r="P86" i="43"/>
  <c r="Q86" i="43"/>
  <c r="R86" i="43"/>
  <c r="S86" i="43"/>
  <c r="T86" i="43"/>
  <c r="U86" i="43"/>
  <c r="M87" i="43"/>
  <c r="N87" i="43"/>
  <c r="O87" i="43"/>
  <c r="P87" i="43"/>
  <c r="Q87" i="43"/>
  <c r="R87" i="43"/>
  <c r="S87" i="43"/>
  <c r="T87" i="43"/>
  <c r="U87" i="43"/>
  <c r="M88" i="43"/>
  <c r="N88" i="43"/>
  <c r="O88" i="43"/>
  <c r="P88" i="43"/>
  <c r="U88" i="43" s="1"/>
  <c r="Q88" i="43"/>
  <c r="R88" i="43"/>
  <c r="S88" i="43"/>
  <c r="T88" i="43"/>
  <c r="M89" i="43"/>
  <c r="N89" i="43"/>
  <c r="O89" i="43"/>
  <c r="P89" i="43"/>
  <c r="U89" i="43" s="1"/>
  <c r="Q89" i="43"/>
  <c r="R89" i="43"/>
  <c r="T89" i="43" s="1"/>
  <c r="S89" i="43"/>
  <c r="M90" i="43"/>
  <c r="N90" i="43"/>
  <c r="O90" i="43"/>
  <c r="P90" i="43"/>
  <c r="Q90" i="43"/>
  <c r="R90" i="43"/>
  <c r="S90" i="43"/>
  <c r="T90" i="43"/>
  <c r="U90" i="43"/>
  <c r="M91" i="43"/>
  <c r="N91" i="43"/>
  <c r="O91" i="43"/>
  <c r="P91" i="43"/>
  <c r="Q91" i="43"/>
  <c r="R91" i="43"/>
  <c r="S91" i="43"/>
  <c r="T91" i="43"/>
  <c r="U91" i="43"/>
  <c r="M92" i="43"/>
  <c r="N92" i="43"/>
  <c r="O92" i="43"/>
  <c r="P92" i="43"/>
  <c r="U92" i="43" s="1"/>
  <c r="Q92" i="43"/>
  <c r="R92" i="43"/>
  <c r="S92" i="43"/>
  <c r="T92" i="43"/>
  <c r="M93" i="43"/>
  <c r="N93" i="43"/>
  <c r="O93" i="43"/>
  <c r="P93" i="43"/>
  <c r="U93" i="43" s="1"/>
  <c r="Q93" i="43"/>
  <c r="R93" i="43"/>
  <c r="T93" i="43" s="1"/>
  <c r="S93" i="43"/>
  <c r="M94" i="43"/>
  <c r="N94" i="43"/>
  <c r="O94" i="43"/>
  <c r="P94" i="43"/>
  <c r="Q94" i="43"/>
  <c r="R94" i="43"/>
  <c r="S94" i="43"/>
  <c r="T94" i="43"/>
  <c r="U94" i="43"/>
  <c r="M95" i="43"/>
  <c r="N95" i="43"/>
  <c r="O95" i="43"/>
  <c r="P95" i="43"/>
  <c r="Q95" i="43"/>
  <c r="R95" i="43"/>
  <c r="S95" i="43"/>
  <c r="T95" i="43"/>
  <c r="U95" i="43"/>
  <c r="M96" i="43"/>
  <c r="N96" i="43"/>
  <c r="O96" i="43"/>
  <c r="P96" i="43"/>
  <c r="U96" i="43" s="1"/>
  <c r="Q96" i="43"/>
  <c r="R96" i="43"/>
  <c r="S96" i="43"/>
  <c r="T96" i="43"/>
  <c r="M97" i="43"/>
  <c r="N97" i="43"/>
  <c r="O97" i="43"/>
  <c r="P97" i="43"/>
  <c r="U97" i="43" s="1"/>
  <c r="Q97" i="43"/>
  <c r="R97" i="43"/>
  <c r="T97" i="43" s="1"/>
  <c r="S97" i="43"/>
  <c r="M98" i="43"/>
  <c r="N98" i="43"/>
  <c r="O98" i="43"/>
  <c r="P98" i="43"/>
  <c r="Q98" i="43"/>
  <c r="R98" i="43"/>
  <c r="S98" i="43"/>
  <c r="T98" i="43"/>
  <c r="U98" i="43"/>
  <c r="M99" i="43"/>
  <c r="N99" i="43"/>
  <c r="O99" i="43"/>
  <c r="P99" i="43"/>
  <c r="Q99" i="43"/>
  <c r="R99" i="43"/>
  <c r="S99" i="43"/>
  <c r="T99" i="43"/>
  <c r="U99" i="43"/>
  <c r="M100" i="43"/>
  <c r="N100" i="43"/>
  <c r="O100" i="43"/>
  <c r="P100" i="43"/>
  <c r="U100" i="43" s="1"/>
  <c r="Q100" i="43"/>
  <c r="R100" i="43"/>
  <c r="S100" i="43"/>
  <c r="T100" i="43"/>
  <c r="M101" i="43"/>
  <c r="N101" i="43"/>
  <c r="O101" i="43"/>
  <c r="P101" i="43"/>
  <c r="U101" i="43" s="1"/>
  <c r="Q101" i="43"/>
  <c r="R101" i="43"/>
  <c r="T101" i="43" s="1"/>
  <c r="S101" i="43"/>
  <c r="M102" i="43"/>
  <c r="N102" i="43"/>
  <c r="O102" i="43"/>
  <c r="P102" i="43"/>
  <c r="Q102" i="43"/>
  <c r="R102" i="43"/>
  <c r="S102" i="43"/>
  <c r="T102" i="43"/>
  <c r="U102" i="43"/>
  <c r="M103" i="43"/>
  <c r="N103" i="43"/>
  <c r="O103" i="43"/>
  <c r="P103" i="43"/>
  <c r="Q103" i="43"/>
  <c r="R103" i="43"/>
  <c r="S103" i="43"/>
  <c r="T103" i="43"/>
  <c r="U103" i="43"/>
  <c r="M104" i="43"/>
  <c r="N104" i="43"/>
  <c r="O104" i="43"/>
  <c r="P104" i="43"/>
  <c r="U104" i="43" s="1"/>
  <c r="Q104" i="43"/>
  <c r="R104" i="43"/>
  <c r="S104" i="43"/>
  <c r="T104" i="43"/>
  <c r="M105" i="43"/>
  <c r="N105" i="43"/>
  <c r="O105" i="43"/>
  <c r="P105" i="43"/>
  <c r="U105" i="43" s="1"/>
  <c r="Q105" i="43"/>
  <c r="R105" i="43"/>
  <c r="T105" i="43" s="1"/>
  <c r="S105" i="43"/>
  <c r="M106" i="43"/>
  <c r="N106" i="43"/>
  <c r="O106" i="43"/>
  <c r="P106" i="43"/>
  <c r="Q106" i="43"/>
  <c r="R106" i="43"/>
  <c r="S106" i="43"/>
  <c r="T106" i="43"/>
  <c r="U106" i="43"/>
  <c r="M107" i="43"/>
  <c r="N107" i="43"/>
  <c r="O107" i="43"/>
  <c r="P107" i="43"/>
  <c r="Q107" i="43"/>
  <c r="R107" i="43"/>
  <c r="S107" i="43"/>
  <c r="T107" i="43"/>
  <c r="U107" i="43"/>
  <c r="M108" i="43"/>
  <c r="N108" i="43"/>
  <c r="O108" i="43"/>
  <c r="P108" i="43"/>
  <c r="U108" i="43" s="1"/>
  <c r="Q108" i="43"/>
  <c r="R108" i="43"/>
  <c r="S108" i="43"/>
  <c r="T108" i="43"/>
  <c r="M109" i="43"/>
  <c r="N109" i="43"/>
  <c r="O109" i="43"/>
  <c r="P109" i="43"/>
  <c r="U109" i="43" s="1"/>
  <c r="Q109" i="43"/>
  <c r="R109" i="43"/>
  <c r="T109" i="43" s="1"/>
  <c r="S109" i="43"/>
  <c r="M110" i="43"/>
  <c r="N110" i="43"/>
  <c r="O110" i="43"/>
  <c r="P110" i="43"/>
  <c r="Q110" i="43"/>
  <c r="R110" i="43"/>
  <c r="S110" i="43"/>
  <c r="T110" i="43"/>
  <c r="U110" i="43"/>
  <c r="M111" i="43"/>
  <c r="N111" i="43"/>
  <c r="O111" i="43"/>
  <c r="P111" i="43"/>
  <c r="Q111" i="43"/>
  <c r="R111" i="43"/>
  <c r="S111" i="43"/>
  <c r="T111" i="43"/>
  <c r="U111" i="43"/>
  <c r="M112" i="43"/>
  <c r="N112" i="43"/>
  <c r="O112" i="43"/>
  <c r="P112" i="43"/>
  <c r="U112" i="43" s="1"/>
  <c r="Q112" i="43"/>
  <c r="R112" i="43"/>
  <c r="S112" i="43"/>
  <c r="T112" i="43"/>
  <c r="M113" i="43"/>
  <c r="N113" i="43"/>
  <c r="O113" i="43"/>
  <c r="P113" i="43"/>
  <c r="U113" i="43" s="1"/>
  <c r="Q113" i="43"/>
  <c r="R113" i="43"/>
  <c r="T113" i="43" s="1"/>
  <c r="S113" i="43"/>
  <c r="M114" i="43"/>
  <c r="N114" i="43"/>
  <c r="O114" i="43"/>
  <c r="P114" i="43"/>
  <c r="Q114" i="43"/>
  <c r="R114" i="43"/>
  <c r="S114" i="43"/>
  <c r="T114" i="43"/>
  <c r="U114" i="43"/>
  <c r="M115" i="43"/>
  <c r="N115" i="43"/>
  <c r="O115" i="43"/>
  <c r="P115" i="43"/>
  <c r="Q115" i="43"/>
  <c r="R115" i="43"/>
  <c r="S115" i="43"/>
  <c r="T115" i="43"/>
  <c r="U115" i="43"/>
  <c r="M116" i="43"/>
  <c r="N116" i="43"/>
  <c r="O116" i="43"/>
  <c r="P116" i="43"/>
  <c r="U116" i="43" s="1"/>
  <c r="Q116" i="43"/>
  <c r="R116" i="43"/>
  <c r="S116" i="43"/>
  <c r="T116" i="43"/>
  <c r="M117" i="43"/>
  <c r="N117" i="43"/>
  <c r="O117" i="43"/>
  <c r="P117" i="43"/>
  <c r="U117" i="43" s="1"/>
  <c r="Q117" i="43"/>
  <c r="R117" i="43"/>
  <c r="T117" i="43" s="1"/>
  <c r="S117" i="43"/>
  <c r="M118" i="43"/>
  <c r="N118" i="43"/>
  <c r="O118" i="43"/>
  <c r="P118" i="43"/>
  <c r="Q118" i="43"/>
  <c r="R118" i="43"/>
  <c r="S118" i="43"/>
  <c r="T118" i="43"/>
  <c r="U118" i="43"/>
  <c r="M119" i="43"/>
  <c r="N119" i="43"/>
  <c r="O119" i="43"/>
  <c r="P119" i="43"/>
  <c r="Q119" i="43"/>
  <c r="R119" i="43"/>
  <c r="S119" i="43"/>
  <c r="T119" i="43"/>
  <c r="U119" i="43"/>
  <c r="M120" i="43"/>
  <c r="N120" i="43"/>
  <c r="O120" i="43"/>
  <c r="P120" i="43"/>
  <c r="U120" i="43" s="1"/>
  <c r="Q120" i="43"/>
  <c r="R120" i="43"/>
  <c r="S120" i="43"/>
  <c r="T120" i="43"/>
  <c r="M121" i="43"/>
  <c r="N121" i="43"/>
  <c r="O121" i="43"/>
  <c r="P121" i="43"/>
  <c r="U121" i="43" s="1"/>
  <c r="Q121" i="43"/>
  <c r="R121" i="43"/>
  <c r="T121" i="43" s="1"/>
  <c r="S121" i="43"/>
  <c r="M122" i="43"/>
  <c r="N122" i="43"/>
  <c r="O122" i="43"/>
  <c r="P122" i="43"/>
  <c r="Q122" i="43"/>
  <c r="R122" i="43"/>
  <c r="S122" i="43"/>
  <c r="T122" i="43"/>
  <c r="U122" i="43"/>
  <c r="M123" i="43"/>
  <c r="N123" i="43"/>
  <c r="O123" i="43"/>
  <c r="P123" i="43"/>
  <c r="Q123" i="43"/>
  <c r="R123" i="43"/>
  <c r="S123" i="43"/>
  <c r="T123" i="43"/>
  <c r="U123" i="43"/>
  <c r="M124" i="43"/>
  <c r="N124" i="43"/>
  <c r="O124" i="43"/>
  <c r="P124" i="43"/>
  <c r="U124" i="43" s="1"/>
  <c r="Q124" i="43"/>
  <c r="R124" i="43"/>
  <c r="S124" i="43"/>
  <c r="T124" i="43"/>
  <c r="M125" i="43"/>
  <c r="N125" i="43"/>
  <c r="O125" i="43"/>
  <c r="P125" i="43"/>
  <c r="U125" i="43" s="1"/>
  <c r="Q125" i="43"/>
  <c r="R125" i="43"/>
  <c r="T125" i="43" s="1"/>
  <c r="S125" i="43"/>
  <c r="M126" i="43"/>
  <c r="N126" i="43"/>
  <c r="O126" i="43"/>
  <c r="P126" i="43"/>
  <c r="Q126" i="43"/>
  <c r="R126" i="43"/>
  <c r="S126" i="43"/>
  <c r="T126" i="43"/>
  <c r="U126" i="43"/>
  <c r="M127" i="43"/>
  <c r="N127" i="43"/>
  <c r="O127" i="43"/>
  <c r="P127" i="43"/>
  <c r="Q127" i="43"/>
  <c r="R127" i="43"/>
  <c r="S127" i="43"/>
  <c r="T127" i="43"/>
  <c r="U127" i="43"/>
  <c r="M128" i="43"/>
  <c r="N128" i="43"/>
  <c r="O128" i="43"/>
  <c r="P128" i="43"/>
  <c r="U128" i="43" s="1"/>
  <c r="Q128" i="43"/>
  <c r="R128" i="43"/>
  <c r="S128" i="43"/>
  <c r="T128" i="43"/>
  <c r="M129" i="43"/>
  <c r="N129" i="43"/>
  <c r="O129" i="43"/>
  <c r="P129" i="43"/>
  <c r="U129" i="43" s="1"/>
  <c r="Q129" i="43"/>
  <c r="R129" i="43"/>
  <c r="T129" i="43" s="1"/>
  <c r="S129" i="43"/>
  <c r="M130" i="43"/>
  <c r="N130" i="43"/>
  <c r="O130" i="43"/>
  <c r="P130" i="43"/>
  <c r="Q130" i="43"/>
  <c r="R130" i="43"/>
  <c r="S130" i="43"/>
  <c r="T130" i="43"/>
  <c r="U130" i="43"/>
  <c r="M131" i="43"/>
  <c r="N131" i="43"/>
  <c r="O131" i="43"/>
  <c r="P131" i="43"/>
  <c r="Q131" i="43"/>
  <c r="R131" i="43"/>
  <c r="S131" i="43"/>
  <c r="T131" i="43"/>
  <c r="U131" i="43"/>
  <c r="M132" i="43"/>
  <c r="N132" i="43"/>
  <c r="O132" i="43"/>
  <c r="P132" i="43"/>
  <c r="U132" i="43" s="1"/>
  <c r="Q132" i="43"/>
  <c r="R132" i="43"/>
  <c r="S132" i="43"/>
  <c r="T132" i="43"/>
  <c r="M133" i="43"/>
  <c r="N133" i="43"/>
  <c r="O133" i="43"/>
  <c r="P133" i="43"/>
  <c r="U133" i="43" s="1"/>
  <c r="Q133" i="43"/>
  <c r="R133" i="43"/>
  <c r="T133" i="43" s="1"/>
  <c r="S133" i="43"/>
  <c r="M134" i="43"/>
  <c r="N134" i="43"/>
  <c r="O134" i="43"/>
  <c r="P134" i="43"/>
  <c r="Q134" i="43"/>
  <c r="R134" i="43"/>
  <c r="S134" i="43"/>
  <c r="T134" i="43"/>
  <c r="U134" i="43"/>
  <c r="M135" i="43"/>
  <c r="N135" i="43"/>
  <c r="O135" i="43"/>
  <c r="P135" i="43"/>
  <c r="Q135" i="43"/>
  <c r="R135" i="43"/>
  <c r="S135" i="43"/>
  <c r="T135" i="43"/>
  <c r="U135" i="43"/>
  <c r="M136" i="43"/>
  <c r="N136" i="43"/>
  <c r="O136" i="43"/>
  <c r="P136" i="43"/>
  <c r="U136" i="43" s="1"/>
  <c r="Q136" i="43"/>
  <c r="R136" i="43"/>
  <c r="S136" i="43"/>
  <c r="T136" i="43"/>
  <c r="M137" i="43"/>
  <c r="N137" i="43"/>
  <c r="O137" i="43"/>
  <c r="P137" i="43"/>
  <c r="U137" i="43" s="1"/>
  <c r="Q137" i="43"/>
  <c r="R137" i="43"/>
  <c r="T137" i="43" s="1"/>
  <c r="S137" i="43"/>
  <c r="M138" i="43"/>
  <c r="N138" i="43"/>
  <c r="O138" i="43"/>
  <c r="P138" i="43"/>
  <c r="Q138" i="43"/>
  <c r="R138" i="43"/>
  <c r="S138" i="43"/>
  <c r="T138" i="43"/>
  <c r="U138" i="43"/>
  <c r="M139" i="43"/>
  <c r="N139" i="43"/>
  <c r="O139" i="43"/>
  <c r="P139" i="43"/>
  <c r="Q139" i="43"/>
  <c r="R139" i="43"/>
  <c r="S139" i="43"/>
  <c r="T139" i="43"/>
  <c r="U139" i="43"/>
  <c r="M140" i="43"/>
  <c r="N140" i="43"/>
  <c r="O140" i="43"/>
  <c r="P140" i="43"/>
  <c r="U140" i="43" s="1"/>
  <c r="Q140" i="43"/>
  <c r="R140" i="43"/>
  <c r="S140" i="43"/>
  <c r="T140" i="43"/>
  <c r="M141" i="43"/>
  <c r="N141" i="43"/>
  <c r="O141" i="43"/>
  <c r="P141" i="43"/>
  <c r="U141" i="43" s="1"/>
  <c r="Q141" i="43"/>
  <c r="R141" i="43"/>
  <c r="T141" i="43" s="1"/>
  <c r="S141" i="43"/>
  <c r="M142" i="43"/>
  <c r="N142" i="43"/>
  <c r="O142" i="43"/>
  <c r="P142" i="43"/>
  <c r="Q142" i="43"/>
  <c r="R142" i="43"/>
  <c r="S142" i="43"/>
  <c r="T142" i="43"/>
  <c r="U142" i="43"/>
  <c r="M143" i="43"/>
  <c r="N143" i="43"/>
  <c r="O143" i="43"/>
  <c r="P143" i="43"/>
  <c r="Q143" i="43"/>
  <c r="R143" i="43"/>
  <c r="S143" i="43"/>
  <c r="T143" i="43"/>
  <c r="U143" i="43"/>
  <c r="M144" i="43"/>
  <c r="N144" i="43"/>
  <c r="O144" i="43"/>
  <c r="P144" i="43"/>
  <c r="U144" i="43" s="1"/>
  <c r="Q144" i="43"/>
  <c r="R144" i="43"/>
  <c r="S144" i="43"/>
  <c r="T144" i="43"/>
  <c r="M145" i="43"/>
  <c r="N145" i="43"/>
  <c r="O145" i="43"/>
  <c r="P145" i="43"/>
  <c r="U145" i="43" s="1"/>
  <c r="Q145" i="43"/>
  <c r="R145" i="43"/>
  <c r="T145" i="43" s="1"/>
  <c r="S145" i="43"/>
  <c r="M146" i="43"/>
  <c r="N146" i="43"/>
  <c r="O146" i="43"/>
  <c r="P146" i="43"/>
  <c r="Q146" i="43"/>
  <c r="R146" i="43"/>
  <c r="S146" i="43"/>
  <c r="T146" i="43"/>
  <c r="U146" i="43"/>
  <c r="M147" i="43"/>
  <c r="N147" i="43"/>
  <c r="O147" i="43"/>
  <c r="P147" i="43"/>
  <c r="Q147" i="43"/>
  <c r="R147" i="43"/>
  <c r="S147" i="43"/>
  <c r="T147" i="43"/>
  <c r="U147" i="43"/>
  <c r="M148" i="43"/>
  <c r="N148" i="43"/>
  <c r="O148" i="43"/>
  <c r="P148" i="43"/>
  <c r="U148" i="43" s="1"/>
  <c r="Q148" i="43"/>
  <c r="R148" i="43"/>
  <c r="S148" i="43"/>
  <c r="T148" i="43"/>
  <c r="M149" i="43"/>
  <c r="N149" i="43"/>
  <c r="O149" i="43"/>
  <c r="P149" i="43"/>
  <c r="U149" i="43" s="1"/>
  <c r="Q149" i="43"/>
  <c r="R149" i="43"/>
  <c r="T149" i="43" s="1"/>
  <c r="S149" i="43"/>
  <c r="M150" i="43"/>
  <c r="N150" i="43"/>
  <c r="O150" i="43"/>
  <c r="P150" i="43"/>
  <c r="Q150" i="43"/>
  <c r="R150" i="43"/>
  <c r="S150" i="43"/>
  <c r="T150" i="43"/>
  <c r="U150" i="43"/>
  <c r="M151" i="43"/>
  <c r="N151" i="43"/>
  <c r="O151" i="43"/>
  <c r="P151" i="43"/>
  <c r="Q151" i="43"/>
  <c r="R151" i="43"/>
  <c r="S151" i="43"/>
  <c r="T151" i="43"/>
  <c r="U151" i="43"/>
  <c r="M152" i="43"/>
  <c r="N152" i="43"/>
  <c r="O152" i="43"/>
  <c r="P152" i="43"/>
  <c r="U152" i="43" s="1"/>
  <c r="Q152" i="43"/>
  <c r="R152" i="43"/>
  <c r="S152" i="43"/>
  <c r="T152" i="43"/>
  <c r="M153" i="43"/>
  <c r="N153" i="43"/>
  <c r="O153" i="43"/>
  <c r="P153" i="43"/>
  <c r="U153" i="43" s="1"/>
  <c r="Q153" i="43"/>
  <c r="R153" i="43"/>
  <c r="T153" i="43" s="1"/>
  <c r="S153" i="43"/>
  <c r="M154" i="43"/>
  <c r="N154" i="43"/>
  <c r="O154" i="43"/>
  <c r="P154" i="43"/>
  <c r="Q154" i="43"/>
  <c r="R154" i="43"/>
  <c r="S154" i="43"/>
  <c r="T154" i="43"/>
  <c r="U154" i="43"/>
  <c r="M155" i="43"/>
  <c r="N155" i="43"/>
  <c r="O155" i="43"/>
  <c r="P155" i="43"/>
  <c r="Q155" i="43"/>
  <c r="R155" i="43"/>
  <c r="S155" i="43"/>
  <c r="T155" i="43"/>
  <c r="U155" i="43"/>
  <c r="M156" i="43"/>
  <c r="N156" i="43"/>
  <c r="O156" i="43"/>
  <c r="P156" i="43"/>
  <c r="U156" i="43" s="1"/>
  <c r="Q156" i="43"/>
  <c r="R156" i="43"/>
  <c r="S156" i="43"/>
  <c r="T156" i="43"/>
  <c r="M157" i="43"/>
  <c r="N157" i="43"/>
  <c r="O157" i="43"/>
  <c r="P157" i="43"/>
  <c r="U157" i="43" s="1"/>
  <c r="Q157" i="43"/>
  <c r="R157" i="43"/>
  <c r="T157" i="43" s="1"/>
  <c r="S157" i="43"/>
  <c r="M158" i="43"/>
  <c r="N158" i="43"/>
  <c r="O158" i="43"/>
  <c r="P158" i="43"/>
  <c r="Q158" i="43"/>
  <c r="R158" i="43"/>
  <c r="S158" i="43"/>
  <c r="T158" i="43"/>
  <c r="U158" i="43"/>
  <c r="M159" i="43"/>
  <c r="N159" i="43"/>
  <c r="O159" i="43"/>
  <c r="P159" i="43"/>
  <c r="Q159" i="43"/>
  <c r="R159" i="43"/>
  <c r="S159" i="43"/>
  <c r="T159" i="43"/>
  <c r="U159" i="43"/>
  <c r="M160" i="43"/>
  <c r="N160" i="43"/>
  <c r="O160" i="43"/>
  <c r="P160" i="43"/>
  <c r="U160" i="43" s="1"/>
  <c r="Q160" i="43"/>
  <c r="R160" i="43"/>
  <c r="S160" i="43"/>
  <c r="T160" i="43"/>
  <c r="M161" i="43"/>
  <c r="N161" i="43"/>
  <c r="O161" i="43"/>
  <c r="P161" i="43"/>
  <c r="U161" i="43" s="1"/>
  <c r="Q161" i="43"/>
  <c r="R161" i="43"/>
  <c r="T161" i="43" s="1"/>
  <c r="S161" i="43"/>
  <c r="M162" i="43"/>
  <c r="N162" i="43"/>
  <c r="O162" i="43"/>
  <c r="P162" i="43"/>
  <c r="Q162" i="43"/>
  <c r="R162" i="43"/>
  <c r="S162" i="43"/>
  <c r="T162" i="43"/>
  <c r="U162" i="43"/>
  <c r="M163" i="43"/>
  <c r="N163" i="43"/>
  <c r="O163" i="43"/>
  <c r="P163" i="43"/>
  <c r="Q163" i="43"/>
  <c r="R163" i="43"/>
  <c r="S163" i="43"/>
  <c r="T163" i="43"/>
  <c r="U163" i="43"/>
  <c r="M164" i="43"/>
  <c r="N164" i="43"/>
  <c r="O164" i="43"/>
  <c r="P164" i="43"/>
  <c r="U164" i="43" s="1"/>
  <c r="Q164" i="43"/>
  <c r="R164" i="43"/>
  <c r="S164" i="43"/>
  <c r="T164" i="43"/>
  <c r="M165" i="43"/>
  <c r="N165" i="43"/>
  <c r="O165" i="43"/>
  <c r="P165" i="43"/>
  <c r="U165" i="43" s="1"/>
  <c r="Q165" i="43"/>
  <c r="R165" i="43"/>
  <c r="T165" i="43" s="1"/>
  <c r="S165" i="43"/>
  <c r="M166" i="43"/>
  <c r="N166" i="43"/>
  <c r="O166" i="43"/>
  <c r="P166" i="43"/>
  <c r="Q166" i="43"/>
  <c r="R166" i="43"/>
  <c r="S166" i="43"/>
  <c r="T166" i="43"/>
  <c r="U166" i="43"/>
  <c r="M167" i="43"/>
  <c r="N167" i="43"/>
  <c r="O167" i="43"/>
  <c r="P167" i="43"/>
  <c r="Q167" i="43"/>
  <c r="R167" i="43"/>
  <c r="S167" i="43"/>
  <c r="T167" i="43"/>
  <c r="U167" i="43"/>
  <c r="M168" i="43"/>
  <c r="N168" i="43"/>
  <c r="O168" i="43"/>
  <c r="P168" i="43"/>
  <c r="U168" i="43" s="1"/>
  <c r="Q168" i="43"/>
  <c r="R168" i="43"/>
  <c r="S168" i="43"/>
  <c r="T168" i="43"/>
  <c r="M169" i="43"/>
  <c r="N169" i="43"/>
  <c r="O169" i="43"/>
  <c r="P169" i="43"/>
  <c r="U169" i="43" s="1"/>
  <c r="Q169" i="43"/>
  <c r="R169" i="43"/>
  <c r="T169" i="43" s="1"/>
  <c r="S169" i="43"/>
  <c r="M170" i="43"/>
  <c r="N170" i="43"/>
  <c r="O170" i="43"/>
  <c r="P170" i="43"/>
  <c r="Q170" i="43"/>
  <c r="R170" i="43"/>
  <c r="S170" i="43"/>
  <c r="T170" i="43"/>
  <c r="U170" i="43"/>
  <c r="M171" i="43"/>
  <c r="N171" i="43"/>
  <c r="O171" i="43"/>
  <c r="P171" i="43"/>
  <c r="Q171" i="43"/>
  <c r="R171" i="43"/>
  <c r="S171" i="43"/>
  <c r="T171" i="43"/>
  <c r="U171" i="43"/>
  <c r="M172" i="43"/>
  <c r="N172" i="43"/>
  <c r="O172" i="43"/>
  <c r="P172" i="43"/>
  <c r="U172" i="43" s="1"/>
  <c r="Q172" i="43"/>
  <c r="R172" i="43"/>
  <c r="T172" i="43" s="1"/>
  <c r="S172" i="43"/>
  <c r="M173" i="43"/>
  <c r="N173" i="43"/>
  <c r="O173" i="43"/>
  <c r="P173" i="43"/>
  <c r="U173" i="43" s="1"/>
  <c r="Q173" i="43"/>
  <c r="R173" i="43"/>
  <c r="T173" i="43" s="1"/>
  <c r="S173" i="43"/>
  <c r="M174" i="43"/>
  <c r="N174" i="43"/>
  <c r="O174" i="43"/>
  <c r="P174" i="43"/>
  <c r="Q174" i="43"/>
  <c r="R174" i="43"/>
  <c r="S174" i="43"/>
  <c r="T174" i="43"/>
  <c r="U174" i="43"/>
  <c r="M175" i="43"/>
  <c r="N175" i="43"/>
  <c r="O175" i="43"/>
  <c r="P175" i="43"/>
  <c r="Q175" i="43"/>
  <c r="R175" i="43"/>
  <c r="S175" i="43"/>
  <c r="T175" i="43"/>
  <c r="U175" i="43"/>
  <c r="M176" i="43"/>
  <c r="N176" i="43"/>
  <c r="O176" i="43"/>
  <c r="P176" i="43"/>
  <c r="U176" i="43" s="1"/>
  <c r="Q176" i="43"/>
  <c r="R176" i="43"/>
  <c r="S176" i="43"/>
  <c r="T176" i="43"/>
  <c r="M177" i="43"/>
  <c r="N177" i="43"/>
  <c r="O177" i="43"/>
  <c r="P177" i="43"/>
  <c r="U177" i="43" s="1"/>
  <c r="Q177" i="43"/>
  <c r="R177" i="43"/>
  <c r="T177" i="43" s="1"/>
  <c r="S177" i="43"/>
  <c r="M178" i="43"/>
  <c r="N178" i="43"/>
  <c r="O178" i="43"/>
  <c r="P178" i="43"/>
  <c r="Q178" i="43"/>
  <c r="R178" i="43"/>
  <c r="S178" i="43"/>
  <c r="T178" i="43"/>
  <c r="U178" i="43"/>
  <c r="M179" i="43"/>
  <c r="N179" i="43"/>
  <c r="O179" i="43"/>
  <c r="P179" i="43"/>
  <c r="Q179" i="43"/>
  <c r="R179" i="43"/>
  <c r="S179" i="43"/>
  <c r="T179" i="43"/>
  <c r="U179" i="43"/>
  <c r="M180" i="43"/>
  <c r="N180" i="43"/>
  <c r="O180" i="43"/>
  <c r="P180" i="43"/>
  <c r="U180" i="43" s="1"/>
  <c r="Q180" i="43"/>
  <c r="R180" i="43"/>
  <c r="S180" i="43"/>
  <c r="T180" i="43"/>
  <c r="M181" i="43"/>
  <c r="N181" i="43"/>
  <c r="O181" i="43"/>
  <c r="P181" i="43"/>
  <c r="U181" i="43" s="1"/>
  <c r="Q181" i="43"/>
  <c r="R181" i="43"/>
  <c r="T181" i="43" s="1"/>
  <c r="S181" i="43"/>
  <c r="M182" i="43"/>
  <c r="N182" i="43"/>
  <c r="O182" i="43"/>
  <c r="P182" i="43"/>
  <c r="Q182" i="43"/>
  <c r="R182" i="43"/>
  <c r="S182" i="43"/>
  <c r="T182" i="43"/>
  <c r="U182" i="43"/>
  <c r="M183" i="43"/>
  <c r="N183" i="43"/>
  <c r="O183" i="43"/>
  <c r="P183" i="43"/>
  <c r="Q183" i="43"/>
  <c r="R183" i="43"/>
  <c r="S183" i="43"/>
  <c r="T183" i="43"/>
  <c r="U183" i="43"/>
  <c r="M184" i="43"/>
  <c r="N184" i="43"/>
  <c r="O184" i="43"/>
  <c r="P184" i="43"/>
  <c r="U184" i="43" s="1"/>
  <c r="Q184" i="43"/>
  <c r="R184" i="43"/>
  <c r="S184" i="43"/>
  <c r="T184" i="43"/>
  <c r="M185" i="43"/>
  <c r="N185" i="43"/>
  <c r="O185" i="43"/>
  <c r="P185" i="43"/>
  <c r="U185" i="43" s="1"/>
  <c r="Q185" i="43"/>
  <c r="R185" i="43"/>
  <c r="T185" i="43" s="1"/>
  <c r="S185" i="43"/>
  <c r="M186" i="43"/>
  <c r="N186" i="43"/>
  <c r="O186" i="43"/>
  <c r="P186" i="43"/>
  <c r="Q186" i="43"/>
  <c r="R186" i="43"/>
  <c r="S186" i="43"/>
  <c r="T186" i="43"/>
  <c r="U186" i="43"/>
  <c r="M187" i="43"/>
  <c r="N187" i="43"/>
  <c r="O187" i="43"/>
  <c r="P187" i="43"/>
  <c r="Q187" i="43"/>
  <c r="R187" i="43"/>
  <c r="S187" i="43"/>
  <c r="T187" i="43"/>
  <c r="U187" i="43"/>
  <c r="M188" i="43"/>
  <c r="N188" i="43"/>
  <c r="O188" i="43"/>
  <c r="P188" i="43"/>
  <c r="U188" i="43" s="1"/>
  <c r="Q188" i="43"/>
  <c r="R188" i="43"/>
  <c r="S188" i="43"/>
  <c r="T188" i="43"/>
  <c r="M189" i="43"/>
  <c r="N189" i="43"/>
  <c r="O189" i="43"/>
  <c r="P189" i="43"/>
  <c r="U189" i="43" s="1"/>
  <c r="Q189" i="43"/>
  <c r="R189" i="43"/>
  <c r="T189" i="43" s="1"/>
  <c r="S189" i="43"/>
  <c r="M190" i="43"/>
  <c r="N190" i="43"/>
  <c r="O190" i="43"/>
  <c r="P190" i="43"/>
  <c r="Q190" i="43"/>
  <c r="R190" i="43"/>
  <c r="S190" i="43"/>
  <c r="T190" i="43"/>
  <c r="U190" i="43"/>
  <c r="M191" i="43"/>
  <c r="N191" i="43"/>
  <c r="O191" i="43"/>
  <c r="P191" i="43"/>
  <c r="Q191" i="43"/>
  <c r="R191" i="43"/>
  <c r="S191" i="43"/>
  <c r="T191" i="43"/>
  <c r="U191" i="43"/>
  <c r="M552" i="43"/>
  <c r="N552" i="43"/>
  <c r="O552" i="43"/>
  <c r="P552" i="43"/>
  <c r="Q552" i="43"/>
  <c r="S552" i="43"/>
  <c r="G115" i="31"/>
  <c r="F115" i="31"/>
  <c r="G114" i="31"/>
  <c r="F114" i="31"/>
  <c r="G113" i="31"/>
  <c r="F113" i="31"/>
  <c r="G112" i="31"/>
  <c r="F112" i="31"/>
  <c r="G111" i="31"/>
  <c r="F111" i="31"/>
  <c r="G110" i="31"/>
  <c r="F110" i="31"/>
  <c r="G109" i="31"/>
  <c r="F109" i="31"/>
  <c r="G108" i="31"/>
  <c r="F108" i="31"/>
  <c r="G107" i="31"/>
  <c r="F107" i="31"/>
  <c r="G106" i="31"/>
  <c r="F106" i="31"/>
  <c r="G105" i="31"/>
  <c r="F105" i="31"/>
  <c r="G104" i="31"/>
  <c r="F104" i="31"/>
  <c r="G103" i="31"/>
  <c r="F103" i="31"/>
  <c r="G102" i="31"/>
  <c r="F102" i="31"/>
  <c r="G101" i="31"/>
  <c r="F101" i="31"/>
  <c r="G100" i="31"/>
  <c r="F100" i="31"/>
  <c r="G99" i="31"/>
  <c r="F99" i="31"/>
  <c r="G98" i="31"/>
  <c r="F98" i="31"/>
  <c r="G97" i="31"/>
  <c r="F97" i="31"/>
  <c r="G96" i="31"/>
  <c r="F96" i="31"/>
  <c r="G95" i="31"/>
  <c r="F95" i="31"/>
  <c r="G94" i="31"/>
  <c r="F94" i="31"/>
  <c r="G93" i="31"/>
  <c r="F93" i="31"/>
  <c r="G92" i="31"/>
  <c r="F92" i="31"/>
  <c r="G91" i="31"/>
  <c r="F91" i="31"/>
  <c r="G90" i="31"/>
  <c r="F90" i="31"/>
  <c r="G89" i="31"/>
  <c r="F89" i="31"/>
  <c r="G88" i="31"/>
  <c r="F88" i="31"/>
  <c r="G87" i="31"/>
  <c r="F87" i="31"/>
  <c r="G86" i="31"/>
  <c r="F86" i="31"/>
  <c r="G85" i="31"/>
  <c r="F85" i="31"/>
  <c r="G84" i="31"/>
  <c r="F84" i="31"/>
  <c r="G83" i="31"/>
  <c r="F83" i="31"/>
  <c r="G82" i="31"/>
  <c r="F82" i="31"/>
  <c r="G81" i="31"/>
  <c r="F81" i="31"/>
  <c r="G80" i="31"/>
  <c r="F80" i="31"/>
  <c r="G79" i="31"/>
  <c r="F79" i="31"/>
  <c r="G78" i="31"/>
  <c r="F78" i="31"/>
  <c r="G77" i="31"/>
  <c r="F77" i="31"/>
  <c r="G76" i="31"/>
  <c r="F76" i="31"/>
  <c r="G75" i="31"/>
  <c r="F75" i="31"/>
  <c r="G74" i="31"/>
  <c r="F74" i="31"/>
  <c r="G73" i="31"/>
  <c r="F73" i="31"/>
  <c r="G72" i="31"/>
  <c r="F72" i="31"/>
  <c r="G71" i="31"/>
  <c r="F71" i="31"/>
  <c r="G70" i="31"/>
  <c r="F70" i="31"/>
  <c r="G69" i="31"/>
  <c r="F69" i="31"/>
  <c r="G68" i="31"/>
  <c r="F68" i="31"/>
  <c r="G67" i="31"/>
  <c r="F67" i="31"/>
  <c r="G66" i="31"/>
  <c r="F66" i="31"/>
  <c r="G65" i="31"/>
  <c r="F65" i="31"/>
  <c r="G64" i="31"/>
  <c r="F64" i="31"/>
  <c r="G63" i="31"/>
  <c r="F63" i="31"/>
  <c r="G62" i="31"/>
  <c r="F62" i="31"/>
  <c r="G61" i="31"/>
  <c r="F61" i="31"/>
  <c r="G60" i="31"/>
  <c r="F60" i="31"/>
  <c r="G59" i="31"/>
  <c r="F59" i="31"/>
  <c r="G58" i="31"/>
  <c r="F58" i="31"/>
  <c r="G57" i="31"/>
  <c r="F57" i="31"/>
  <c r="G56" i="31"/>
  <c r="F56" i="31"/>
  <c r="G55" i="31"/>
  <c r="F55" i="31"/>
  <c r="G54" i="31"/>
  <c r="F54" i="31"/>
  <c r="G53" i="31"/>
  <c r="F53" i="31"/>
  <c r="G52" i="31"/>
  <c r="F52" i="31"/>
  <c r="G51" i="31"/>
  <c r="F51" i="31"/>
  <c r="G50" i="31"/>
  <c r="F50" i="31"/>
  <c r="G49" i="31"/>
  <c r="F49" i="31"/>
  <c r="G48" i="31"/>
  <c r="F48" i="31"/>
  <c r="G47" i="31"/>
  <c r="F47" i="31"/>
  <c r="G46" i="31"/>
  <c r="F46" i="31"/>
  <c r="G45" i="31"/>
  <c r="F45" i="31"/>
  <c r="G44" i="31"/>
  <c r="F44" i="31"/>
  <c r="G43" i="31"/>
  <c r="F43" i="31"/>
  <c r="G42" i="31"/>
  <c r="F42" i="31"/>
  <c r="G41" i="31"/>
  <c r="F41" i="31"/>
  <c r="G40" i="31"/>
  <c r="F40" i="31"/>
  <c r="G39" i="31"/>
  <c r="F39" i="31"/>
  <c r="G38" i="31"/>
  <c r="F38" i="31"/>
  <c r="G37" i="31"/>
  <c r="F37" i="31"/>
  <c r="G36" i="31"/>
  <c r="F36" i="31"/>
  <c r="G35" i="31"/>
  <c r="F35" i="31"/>
  <c r="G34" i="31"/>
  <c r="F34" i="31"/>
  <c r="G33" i="31"/>
  <c r="F33" i="31"/>
  <c r="G32" i="31"/>
  <c r="F32" i="31"/>
  <c r="G31" i="31"/>
  <c r="F31" i="31"/>
  <c r="G30" i="31"/>
  <c r="F30" i="31"/>
  <c r="G29" i="31"/>
  <c r="F29" i="31"/>
  <c r="G28" i="31"/>
  <c r="F28" i="31"/>
  <c r="G27" i="31"/>
  <c r="F27" i="31"/>
  <c r="G26" i="31"/>
  <c r="F26" i="31"/>
  <c r="G25" i="31"/>
  <c r="F25" i="31"/>
  <c r="G24" i="31"/>
  <c r="F24" i="31"/>
  <c r="G23" i="31"/>
  <c r="F23" i="31"/>
  <c r="G22" i="31"/>
  <c r="F22" i="31"/>
  <c r="G21" i="31"/>
  <c r="F21" i="31"/>
  <c r="G20" i="31"/>
  <c r="F20" i="31"/>
  <c r="G19" i="31"/>
  <c r="F19" i="31"/>
  <c r="G18" i="31"/>
  <c r="F18" i="31"/>
  <c r="G17" i="31"/>
  <c r="F17" i="31"/>
  <c r="G16" i="31"/>
  <c r="F16" i="31"/>
  <c r="G15" i="31"/>
  <c r="F15" i="31"/>
  <c r="G14" i="31"/>
  <c r="F14" i="31"/>
  <c r="AI119" i="30"/>
  <c r="AH119" i="30"/>
  <c r="AG119" i="30"/>
  <c r="AF119" i="30"/>
  <c r="AE119" i="30"/>
  <c r="AD119" i="30"/>
  <c r="AC119" i="30"/>
  <c r="AB119" i="30"/>
  <c r="AA119" i="30"/>
  <c r="Z119" i="30"/>
  <c r="Y119" i="30"/>
  <c r="X119" i="30"/>
  <c r="W119" i="30"/>
  <c r="V119" i="30"/>
  <c r="U119" i="30"/>
  <c r="T119" i="30"/>
  <c r="S119" i="30"/>
  <c r="R119" i="30"/>
  <c r="Q119" i="30"/>
  <c r="P119" i="30"/>
  <c r="O119" i="30"/>
  <c r="N119" i="30"/>
  <c r="M119" i="30"/>
  <c r="L119" i="30"/>
  <c r="K119" i="30"/>
  <c r="J119" i="30"/>
  <c r="I119" i="30"/>
  <c r="H119" i="30"/>
  <c r="G119" i="30"/>
  <c r="F119" i="30"/>
  <c r="E119" i="30"/>
  <c r="D119" i="30"/>
  <c r="AI118" i="30"/>
  <c r="AH118" i="30"/>
  <c r="AG118" i="30"/>
  <c r="AF118" i="30"/>
  <c r="AE118" i="30"/>
  <c r="AD118" i="30"/>
  <c r="AC118" i="30"/>
  <c r="AB118" i="30"/>
  <c r="AA118" i="30"/>
  <c r="Z118" i="30"/>
  <c r="Y118" i="30"/>
  <c r="X118" i="30"/>
  <c r="W118" i="30"/>
  <c r="V118" i="30"/>
  <c r="U118" i="30"/>
  <c r="T118" i="30"/>
  <c r="S118" i="30"/>
  <c r="R118" i="30"/>
  <c r="Q118" i="30"/>
  <c r="P118" i="30"/>
  <c r="O118" i="30"/>
  <c r="N118" i="30"/>
  <c r="M118" i="30"/>
  <c r="L118" i="30"/>
  <c r="K118" i="30"/>
  <c r="J118" i="30"/>
  <c r="I118" i="30"/>
  <c r="H118" i="30"/>
  <c r="G118" i="30"/>
  <c r="F118" i="30"/>
  <c r="E118" i="30"/>
  <c r="D118" i="30"/>
  <c r="C118" i="30"/>
  <c r="FD119" i="29"/>
  <c r="FC119" i="29"/>
  <c r="FB119" i="29"/>
  <c r="FA119" i="29"/>
  <c r="EZ119" i="29"/>
  <c r="EY119" i="29"/>
  <c r="EX119" i="29"/>
  <c r="EW119" i="29"/>
  <c r="EV119" i="29"/>
  <c r="EU119" i="29"/>
  <c r="ET119" i="29"/>
  <c r="ES119" i="29"/>
  <c r="ER119" i="29"/>
  <c r="EQ119" i="29"/>
  <c r="EP119" i="29"/>
  <c r="EO119" i="29"/>
  <c r="EN119" i="29"/>
  <c r="EM119" i="29"/>
  <c r="EL119" i="29"/>
  <c r="EK119" i="29"/>
  <c r="EJ119" i="29"/>
  <c r="EI119" i="29"/>
  <c r="EH119" i="29"/>
  <c r="EG119" i="29"/>
  <c r="EF119" i="29"/>
  <c r="EE119" i="29"/>
  <c r="ED119" i="29"/>
  <c r="EC119" i="29"/>
  <c r="EB119" i="29"/>
  <c r="EA119" i="29"/>
  <c r="DZ119" i="29"/>
  <c r="DY119" i="29"/>
  <c r="DX119" i="29"/>
  <c r="DW119" i="29"/>
  <c r="DV119" i="29"/>
  <c r="DU119" i="29"/>
  <c r="DT119" i="29"/>
  <c r="DS119" i="29"/>
  <c r="DR119" i="29"/>
  <c r="DQ119" i="29"/>
  <c r="DP119" i="29"/>
  <c r="DO119" i="29"/>
  <c r="DN119" i="29"/>
  <c r="DM119" i="29"/>
  <c r="DL119" i="29"/>
  <c r="DK119" i="29"/>
  <c r="DJ119" i="29"/>
  <c r="DI119" i="29"/>
  <c r="DH119" i="29"/>
  <c r="DG119" i="29"/>
  <c r="DF119" i="29"/>
  <c r="DE119" i="29"/>
  <c r="DD119" i="29"/>
  <c r="DC119" i="29"/>
  <c r="DB119" i="29"/>
  <c r="DA119" i="29"/>
  <c r="CZ119" i="29"/>
  <c r="CY119" i="29"/>
  <c r="CX119" i="29"/>
  <c r="CW119" i="29"/>
  <c r="CV119" i="29"/>
  <c r="CU119" i="29"/>
  <c r="CT119" i="29"/>
  <c r="CS119" i="29"/>
  <c r="CR119" i="29"/>
  <c r="CQ119" i="29"/>
  <c r="CP119" i="29"/>
  <c r="CO119" i="29"/>
  <c r="CN119" i="29"/>
  <c r="CM119" i="29"/>
  <c r="CL119" i="29"/>
  <c r="CK119" i="29"/>
  <c r="CJ119" i="29"/>
  <c r="CI119" i="29"/>
  <c r="CH119" i="29"/>
  <c r="CG119" i="29"/>
  <c r="CF119" i="29"/>
  <c r="CE119" i="29"/>
  <c r="CD119" i="29"/>
  <c r="CC119" i="29"/>
  <c r="CB119" i="29"/>
  <c r="CA119" i="29"/>
  <c r="BZ119" i="29"/>
  <c r="BY119" i="29"/>
  <c r="BX119" i="29"/>
  <c r="BW119" i="29"/>
  <c r="BV119" i="29"/>
  <c r="BU119" i="29"/>
  <c r="BT119" i="29"/>
  <c r="BS119" i="29"/>
  <c r="BR119" i="29"/>
  <c r="BQ119" i="29"/>
  <c r="BP119" i="29"/>
  <c r="BO119" i="29"/>
  <c r="BN119" i="29"/>
  <c r="BM119" i="29"/>
  <c r="BL119" i="29"/>
  <c r="BK119" i="29"/>
  <c r="BJ119" i="29"/>
  <c r="BI119" i="29"/>
  <c r="BH119" i="29"/>
  <c r="BG119" i="29"/>
  <c r="BF119" i="29"/>
  <c r="BE119" i="29"/>
  <c r="BD119" i="29"/>
  <c r="BC119" i="29"/>
  <c r="BB119" i="29"/>
  <c r="BA119" i="29"/>
  <c r="AZ119" i="29"/>
  <c r="AY119" i="29"/>
  <c r="AX119" i="29"/>
  <c r="AW119" i="29"/>
  <c r="AV119" i="29"/>
  <c r="AU119" i="29"/>
  <c r="AT119" i="29"/>
  <c r="AS119" i="29"/>
  <c r="AR119" i="29"/>
  <c r="AQ119" i="29"/>
  <c r="AP119" i="29"/>
  <c r="AO119" i="29"/>
  <c r="AN119" i="29"/>
  <c r="AM119" i="29"/>
  <c r="AL119" i="29"/>
  <c r="AK119" i="29"/>
  <c r="AJ119" i="29"/>
  <c r="AI119" i="29"/>
  <c r="AH119" i="29"/>
  <c r="AG119"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F119" i="29"/>
  <c r="E119" i="29"/>
  <c r="D119" i="29"/>
  <c r="FD118" i="29"/>
  <c r="FC118" i="29"/>
  <c r="FB118" i="29"/>
  <c r="FA118" i="29"/>
  <c r="EZ118" i="29"/>
  <c r="EY118" i="29"/>
  <c r="EX118" i="29"/>
  <c r="EW118" i="29"/>
  <c r="EV118" i="29"/>
  <c r="EU118" i="29"/>
  <c r="ET118" i="29"/>
  <c r="ES118" i="29"/>
  <c r="ER118" i="29"/>
  <c r="EQ118" i="29"/>
  <c r="EP118" i="29"/>
  <c r="EO118" i="29"/>
  <c r="EN118" i="29"/>
  <c r="EM118" i="29"/>
  <c r="EL118" i="29"/>
  <c r="EK118" i="29"/>
  <c r="EJ118" i="29"/>
  <c r="EI118" i="29"/>
  <c r="EH118" i="29"/>
  <c r="EG118" i="29"/>
  <c r="EF118" i="29"/>
  <c r="EE118" i="29"/>
  <c r="ED118" i="29"/>
  <c r="EC118" i="29"/>
  <c r="EB118" i="29"/>
  <c r="EA118" i="29"/>
  <c r="DZ118" i="29"/>
  <c r="DY118" i="29"/>
  <c r="DX118" i="29"/>
  <c r="DW118" i="29"/>
  <c r="DV118" i="29"/>
  <c r="DU118" i="29"/>
  <c r="DT118" i="29"/>
  <c r="DS118" i="29"/>
  <c r="DR118" i="29"/>
  <c r="DQ118" i="29"/>
  <c r="DP118" i="29"/>
  <c r="DO118" i="29"/>
  <c r="DN118" i="29"/>
  <c r="DM118" i="29"/>
  <c r="DL118" i="29"/>
  <c r="DK118" i="29"/>
  <c r="DJ118" i="29"/>
  <c r="DI118" i="29"/>
  <c r="DH118" i="29"/>
  <c r="DG118" i="29"/>
  <c r="DF118" i="29"/>
  <c r="DE118" i="29"/>
  <c r="DD118" i="29"/>
  <c r="DC118" i="29"/>
  <c r="DB118" i="29"/>
  <c r="DA118" i="29"/>
  <c r="CZ118" i="29"/>
  <c r="CY118" i="29"/>
  <c r="CX118" i="29"/>
  <c r="CW118" i="29"/>
  <c r="CV118" i="29"/>
  <c r="CU118" i="29"/>
  <c r="CT118" i="29"/>
  <c r="CS118" i="29"/>
  <c r="CR118" i="29"/>
  <c r="CQ118" i="29"/>
  <c r="CP118" i="29"/>
  <c r="CO118" i="29"/>
  <c r="CN118" i="29"/>
  <c r="CM118" i="29"/>
  <c r="CL118" i="29"/>
  <c r="CK118" i="29"/>
  <c r="CJ118" i="29"/>
  <c r="CI118" i="29"/>
  <c r="CH118" i="29"/>
  <c r="CG118" i="29"/>
  <c r="CF118" i="29"/>
  <c r="CE118" i="29"/>
  <c r="CD118" i="29"/>
  <c r="CC118" i="29"/>
  <c r="CB118" i="29"/>
  <c r="CA118" i="29"/>
  <c r="BZ118" i="29"/>
  <c r="BY118" i="29"/>
  <c r="BX118" i="29"/>
  <c r="BW118" i="29"/>
  <c r="BV118" i="29"/>
  <c r="BU118" i="29"/>
  <c r="BT118" i="29"/>
  <c r="BS118" i="29"/>
  <c r="BR118" i="29"/>
  <c r="BQ118" i="29"/>
  <c r="BP118" i="29"/>
  <c r="BO118" i="29"/>
  <c r="BN118" i="29"/>
  <c r="BM118" i="29"/>
  <c r="BL118" i="29"/>
  <c r="BK118" i="29"/>
  <c r="BJ118" i="29"/>
  <c r="BI118" i="29"/>
  <c r="BH118" i="29"/>
  <c r="BG118" i="29"/>
  <c r="BF118" i="29"/>
  <c r="BE118" i="29"/>
  <c r="BD118" i="29"/>
  <c r="BC118" i="29"/>
  <c r="BB118" i="29"/>
  <c r="BA118" i="29"/>
  <c r="AZ118" i="29"/>
  <c r="AY118" i="29"/>
  <c r="AX118" i="29"/>
  <c r="AW118" i="29"/>
  <c r="AV118" i="29"/>
  <c r="AU118" i="29"/>
  <c r="AT118" i="29"/>
  <c r="AS118" i="29"/>
  <c r="AR118" i="29"/>
  <c r="AQ118" i="29"/>
  <c r="AP118" i="29"/>
  <c r="AO118" i="29"/>
  <c r="AN118" i="29"/>
  <c r="AM118" i="29"/>
  <c r="AL118" i="29"/>
  <c r="AK118" i="29"/>
  <c r="AJ118" i="29"/>
  <c r="AI118" i="29"/>
  <c r="AH118" i="29"/>
  <c r="AG118" i="29"/>
  <c r="AF118" i="29"/>
  <c r="AE118" i="29"/>
  <c r="AD118" i="29"/>
  <c r="AC118" i="29"/>
  <c r="AB118" i="29"/>
  <c r="AA118" i="29"/>
  <c r="Z118" i="29"/>
  <c r="Y118" i="29"/>
  <c r="X118" i="29"/>
  <c r="W118" i="29"/>
  <c r="V118" i="29"/>
  <c r="U118" i="29"/>
  <c r="T118" i="29"/>
  <c r="S118" i="29"/>
  <c r="R118" i="29"/>
  <c r="Q118" i="29"/>
  <c r="P118" i="29"/>
  <c r="O118" i="29"/>
  <c r="N118" i="29"/>
  <c r="M118" i="29"/>
  <c r="L118" i="29"/>
  <c r="K118" i="29"/>
  <c r="J118" i="29"/>
  <c r="I118" i="29"/>
  <c r="H118" i="29"/>
  <c r="G118" i="29"/>
  <c r="F118" i="29"/>
  <c r="E118" i="29"/>
  <c r="D118" i="29"/>
  <c r="C118" i="29"/>
  <c r="Y119" i="28"/>
  <c r="X119" i="28"/>
  <c r="W119" i="28"/>
  <c r="V119" i="28"/>
  <c r="U119" i="28"/>
  <c r="T119" i="28"/>
  <c r="S119" i="28"/>
  <c r="R119" i="28"/>
  <c r="Q119" i="28"/>
  <c r="P119" i="28"/>
  <c r="O119" i="28"/>
  <c r="N119" i="28"/>
  <c r="M119" i="28"/>
  <c r="L119" i="28"/>
  <c r="K119" i="28"/>
  <c r="J119" i="28"/>
  <c r="I119" i="28"/>
  <c r="H119" i="28"/>
  <c r="G119" i="28"/>
  <c r="F119" i="28"/>
  <c r="E119"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P119" i="27"/>
  <c r="O119" i="27"/>
  <c r="N119" i="27"/>
  <c r="M119" i="27"/>
  <c r="L119" i="27"/>
  <c r="K119" i="27"/>
  <c r="J119" i="27"/>
  <c r="I119" i="27"/>
  <c r="H119" i="27"/>
  <c r="G119" i="27"/>
  <c r="F119" i="27"/>
  <c r="E119" i="27"/>
  <c r="D119" i="27"/>
  <c r="AT118" i="27"/>
  <c r="AS118" i="27"/>
  <c r="AR118" i="27"/>
  <c r="AQ118" i="27"/>
  <c r="AP118" i="27"/>
  <c r="AO118" i="27"/>
  <c r="AN118" i="27"/>
  <c r="AM118" i="27"/>
  <c r="AL118" i="27"/>
  <c r="AK118" i="27"/>
  <c r="AJ118" i="27"/>
  <c r="AI118" i="27"/>
  <c r="AH118" i="27"/>
  <c r="AG118" i="27"/>
  <c r="AF118" i="27"/>
  <c r="AE118" i="27"/>
  <c r="AD118" i="27"/>
  <c r="AC118" i="27"/>
  <c r="AB118" i="27"/>
  <c r="AA118" i="27"/>
  <c r="Z118" i="27"/>
  <c r="Y118" i="27"/>
  <c r="X118" i="27"/>
  <c r="W118" i="27"/>
  <c r="V118" i="27"/>
  <c r="U118" i="27"/>
  <c r="T118" i="27"/>
  <c r="S118" i="27"/>
  <c r="R118" i="27"/>
  <c r="Q118" i="27"/>
  <c r="P118" i="27"/>
  <c r="O118" i="27"/>
  <c r="N118" i="27"/>
  <c r="M118" i="27"/>
  <c r="L118" i="27"/>
  <c r="K118" i="27"/>
  <c r="J118" i="27"/>
  <c r="I118" i="27"/>
  <c r="H118" i="27"/>
  <c r="G118" i="27"/>
  <c r="F118" i="27"/>
  <c r="E118" i="27"/>
  <c r="D118" i="27"/>
  <c r="C118" i="27"/>
  <c r="G131" i="37"/>
  <c r="F131" i="37"/>
  <c r="E131" i="37"/>
  <c r="G130" i="37"/>
  <c r="F130" i="37"/>
  <c r="E130" i="37"/>
  <c r="G129" i="37"/>
  <c r="F129" i="37"/>
  <c r="E129" i="37"/>
  <c r="G128" i="37"/>
  <c r="F128" i="37"/>
  <c r="E128" i="37"/>
  <c r="G127" i="37"/>
  <c r="F127" i="37"/>
  <c r="E127" i="37"/>
  <c r="G126" i="37"/>
  <c r="F126" i="37"/>
  <c r="E126" i="37"/>
  <c r="G125" i="37"/>
  <c r="F125" i="37"/>
  <c r="E125" i="37"/>
  <c r="G124" i="37"/>
  <c r="F124" i="37"/>
  <c r="E124" i="37"/>
  <c r="G123" i="37"/>
  <c r="F123" i="37"/>
  <c r="E123" i="37"/>
  <c r="G122" i="37"/>
  <c r="F122" i="37"/>
  <c r="E122" i="37"/>
  <c r="G121" i="37"/>
  <c r="F121" i="37"/>
  <c r="E121" i="37"/>
  <c r="G120" i="37"/>
  <c r="F120" i="37"/>
  <c r="E120" i="37"/>
  <c r="G119" i="37"/>
  <c r="F119" i="37"/>
  <c r="E119" i="37"/>
  <c r="G118" i="37"/>
  <c r="F118" i="37"/>
  <c r="E118" i="37"/>
  <c r="G117" i="37"/>
  <c r="F117" i="37"/>
  <c r="E117" i="37"/>
  <c r="G116" i="37"/>
  <c r="F116" i="37"/>
  <c r="E116" i="37"/>
  <c r="G115" i="37"/>
  <c r="F115" i="37"/>
  <c r="E115" i="37"/>
  <c r="G114" i="37"/>
  <c r="F114" i="37"/>
  <c r="E114" i="37"/>
  <c r="G113" i="37"/>
  <c r="F113" i="37"/>
  <c r="E113" i="37"/>
  <c r="G112" i="37"/>
  <c r="F112" i="37"/>
  <c r="E112" i="37"/>
  <c r="G111" i="37"/>
  <c r="F111" i="37"/>
  <c r="E111" i="37"/>
  <c r="G110" i="37"/>
  <c r="F110" i="37"/>
  <c r="E110" i="37"/>
  <c r="G109" i="37"/>
  <c r="F109" i="37"/>
  <c r="E109" i="37"/>
  <c r="G108" i="37"/>
  <c r="F108" i="37"/>
  <c r="E108" i="37"/>
  <c r="G107" i="37"/>
  <c r="F107" i="37"/>
  <c r="E107" i="37"/>
  <c r="G106" i="37"/>
  <c r="F106" i="37"/>
  <c r="E106" i="37"/>
  <c r="G105" i="37"/>
  <c r="F105" i="37"/>
  <c r="E105" i="37"/>
  <c r="G104" i="37"/>
  <c r="F104" i="37"/>
  <c r="E104" i="37"/>
  <c r="G103" i="37"/>
  <c r="F103" i="37"/>
  <c r="E103" i="37"/>
  <c r="G102" i="37"/>
  <c r="F102" i="37"/>
  <c r="E102" i="37"/>
  <c r="G101" i="37"/>
  <c r="F101" i="37"/>
  <c r="E101" i="37"/>
  <c r="G100" i="37"/>
  <c r="F100" i="37"/>
  <c r="E100" i="37"/>
  <c r="G99" i="37"/>
  <c r="F99" i="37"/>
  <c r="E99" i="37"/>
  <c r="G98" i="37"/>
  <c r="F98" i="37"/>
  <c r="E98" i="37"/>
  <c r="G97" i="37"/>
  <c r="F97" i="37"/>
  <c r="E97" i="37"/>
  <c r="G96" i="37"/>
  <c r="F96" i="37"/>
  <c r="E96" i="37"/>
  <c r="G95" i="37"/>
  <c r="F95" i="37"/>
  <c r="E95" i="37"/>
  <c r="G94" i="37"/>
  <c r="F94" i="37"/>
  <c r="E94" i="37"/>
  <c r="G93" i="37"/>
  <c r="F93" i="37"/>
  <c r="E93" i="37"/>
  <c r="G92" i="37"/>
  <c r="F92" i="37"/>
  <c r="E92" i="37"/>
  <c r="G91" i="37"/>
  <c r="F91" i="37"/>
  <c r="E91" i="37"/>
  <c r="G90" i="37"/>
  <c r="F90" i="37"/>
  <c r="E90" i="37"/>
  <c r="G89" i="37"/>
  <c r="F89" i="37"/>
  <c r="E89" i="37"/>
  <c r="G88" i="37"/>
  <c r="F88" i="37"/>
  <c r="E88" i="37"/>
  <c r="G87" i="37"/>
  <c r="F87" i="37"/>
  <c r="E87" i="37"/>
  <c r="G86" i="37"/>
  <c r="F86" i="37"/>
  <c r="E86" i="37"/>
  <c r="G85" i="37"/>
  <c r="F85" i="37"/>
  <c r="E85" i="37"/>
  <c r="G84" i="37"/>
  <c r="F84" i="37"/>
  <c r="E84" i="37"/>
  <c r="G83" i="37"/>
  <c r="F83" i="37"/>
  <c r="E83" i="37"/>
  <c r="G82" i="37"/>
  <c r="F82" i="37"/>
  <c r="E82" i="37"/>
  <c r="G81" i="37"/>
  <c r="F81" i="37"/>
  <c r="E81" i="37"/>
  <c r="G80" i="37"/>
  <c r="F80" i="37"/>
  <c r="E80" i="37"/>
  <c r="G79" i="37"/>
  <c r="F79" i="37"/>
  <c r="E79" i="37"/>
  <c r="G78" i="37"/>
  <c r="F78" i="37"/>
  <c r="E78" i="37"/>
  <c r="G77" i="37"/>
  <c r="F77" i="37"/>
  <c r="E77" i="37"/>
  <c r="G76" i="37"/>
  <c r="F76" i="37"/>
  <c r="E76" i="37"/>
  <c r="G75" i="37"/>
  <c r="F75" i="37"/>
  <c r="E75" i="37"/>
  <c r="G74" i="37"/>
  <c r="F74" i="37"/>
  <c r="E74" i="37"/>
  <c r="G73" i="37"/>
  <c r="F73" i="37"/>
  <c r="E73" i="37"/>
  <c r="G72" i="37"/>
  <c r="F72" i="37"/>
  <c r="E72" i="37"/>
  <c r="G71" i="37"/>
  <c r="F71" i="37"/>
  <c r="E71" i="37"/>
  <c r="G70" i="37"/>
  <c r="F70" i="37"/>
  <c r="E70" i="37"/>
  <c r="E157" i="26"/>
  <c r="D157" i="26"/>
  <c r="C157" i="26"/>
  <c r="E156" i="26"/>
  <c r="D156" i="26"/>
  <c r="C156" i="26"/>
  <c r="E155" i="26"/>
  <c r="D155" i="26"/>
  <c r="C155" i="26"/>
  <c r="E154" i="26"/>
  <c r="D154" i="26"/>
  <c r="C154" i="26"/>
  <c r="E153" i="26"/>
  <c r="D153" i="26"/>
  <c r="C153" i="26"/>
  <c r="E152" i="26"/>
  <c r="D152" i="26"/>
  <c r="C152" i="26"/>
  <c r="E151" i="26"/>
  <c r="D151" i="26"/>
  <c r="C151" i="26"/>
  <c r="E150" i="26"/>
  <c r="D150" i="26"/>
  <c r="C150" i="26"/>
  <c r="E149" i="26"/>
  <c r="D149" i="26"/>
  <c r="C149" i="26"/>
  <c r="E146" i="26"/>
  <c r="D146" i="26"/>
  <c r="C146" i="26"/>
  <c r="E145" i="26"/>
  <c r="D145" i="26"/>
  <c r="C145" i="26"/>
  <c r="E144" i="26"/>
  <c r="D144" i="26"/>
  <c r="C144" i="26"/>
  <c r="E143" i="26"/>
  <c r="D143" i="26"/>
  <c r="C143" i="26"/>
  <c r="E142" i="26"/>
  <c r="D142" i="26"/>
  <c r="C142" i="26"/>
  <c r="E141" i="26"/>
  <c r="D141" i="26"/>
  <c r="C141" i="26"/>
  <c r="E140" i="26"/>
  <c r="D140" i="26"/>
  <c r="C140" i="26"/>
  <c r="E139" i="26"/>
  <c r="D139" i="26"/>
  <c r="C139" i="26"/>
  <c r="E138" i="26"/>
  <c r="D138" i="26"/>
  <c r="C138" i="26"/>
  <c r="E137" i="26"/>
  <c r="D137" i="26"/>
  <c r="C137" i="26"/>
  <c r="E136" i="26"/>
  <c r="D136" i="26"/>
  <c r="C136" i="26"/>
  <c r="E134" i="26"/>
  <c r="D134" i="26"/>
  <c r="C134" i="26"/>
  <c r="P131" i="26"/>
  <c r="O131" i="26"/>
  <c r="M131" i="26"/>
  <c r="L131" i="26"/>
  <c r="K131" i="26"/>
  <c r="I131" i="26"/>
  <c r="H131" i="26"/>
  <c r="G131" i="26"/>
  <c r="P130" i="26"/>
  <c r="O130" i="26"/>
  <c r="M130" i="26"/>
  <c r="L130" i="26"/>
  <c r="K130" i="26"/>
  <c r="I130" i="26"/>
  <c r="H130" i="26"/>
  <c r="G130" i="26"/>
  <c r="P129" i="26"/>
  <c r="O129" i="26"/>
  <c r="M129" i="26"/>
  <c r="L129" i="26"/>
  <c r="K129" i="26"/>
  <c r="I129" i="26"/>
  <c r="H129" i="26"/>
  <c r="G129" i="26"/>
  <c r="P128" i="26"/>
  <c r="O128" i="26"/>
  <c r="M128" i="26"/>
  <c r="L128" i="26"/>
  <c r="K128" i="26"/>
  <c r="I128" i="26"/>
  <c r="H128" i="26"/>
  <c r="G128" i="26"/>
  <c r="P127" i="26"/>
  <c r="O127" i="26"/>
  <c r="M127" i="26"/>
  <c r="L127" i="26"/>
  <c r="K127" i="26"/>
  <c r="I127" i="26"/>
  <c r="H127" i="26"/>
  <c r="G127" i="26"/>
  <c r="P126" i="26"/>
  <c r="O126" i="26"/>
  <c r="M126" i="26"/>
  <c r="L126" i="26"/>
  <c r="K126" i="26"/>
  <c r="I126" i="26"/>
  <c r="H126" i="26"/>
  <c r="G126" i="26"/>
  <c r="P125" i="26"/>
  <c r="O125" i="26"/>
  <c r="M125" i="26"/>
  <c r="L125" i="26"/>
  <c r="K125" i="26"/>
  <c r="I125" i="26"/>
  <c r="H125" i="26"/>
  <c r="G125" i="26"/>
  <c r="P124" i="26"/>
  <c r="O124" i="26"/>
  <c r="M124" i="26"/>
  <c r="L124" i="26"/>
  <c r="K124" i="26"/>
  <c r="I124" i="26"/>
  <c r="H124" i="26"/>
  <c r="G124" i="26"/>
  <c r="P123" i="26"/>
  <c r="O123" i="26"/>
  <c r="M123" i="26"/>
  <c r="L123" i="26"/>
  <c r="K123" i="26"/>
  <c r="I123" i="26"/>
  <c r="H123" i="26"/>
  <c r="G123" i="26"/>
  <c r="P122" i="26"/>
  <c r="O122" i="26"/>
  <c r="M122" i="26"/>
  <c r="L122" i="26"/>
  <c r="K122" i="26"/>
  <c r="I122" i="26"/>
  <c r="H122" i="26"/>
  <c r="G122" i="26"/>
  <c r="P121" i="26"/>
  <c r="O121" i="26"/>
  <c r="M121" i="26"/>
  <c r="L121" i="26"/>
  <c r="K121" i="26"/>
  <c r="I121" i="26"/>
  <c r="H121" i="26"/>
  <c r="G121" i="26"/>
  <c r="P120" i="26"/>
  <c r="O120" i="26"/>
  <c r="M120" i="26"/>
  <c r="L120" i="26"/>
  <c r="K120" i="26"/>
  <c r="I120" i="26"/>
  <c r="H120" i="26"/>
  <c r="G120" i="26"/>
  <c r="P119" i="26"/>
  <c r="O119" i="26"/>
  <c r="M119" i="26"/>
  <c r="L119" i="26"/>
  <c r="K119" i="26"/>
  <c r="I119" i="26"/>
  <c r="H119" i="26"/>
  <c r="G119" i="26"/>
  <c r="P118" i="26"/>
  <c r="O118" i="26"/>
  <c r="M118" i="26"/>
  <c r="L118" i="26"/>
  <c r="K118" i="26"/>
  <c r="I118" i="26"/>
  <c r="H118" i="26"/>
  <c r="G118" i="26"/>
  <c r="P117" i="26"/>
  <c r="O117" i="26"/>
  <c r="M117" i="26"/>
  <c r="L117" i="26"/>
  <c r="K117" i="26"/>
  <c r="I117" i="26"/>
  <c r="H117" i="26"/>
  <c r="G117" i="26"/>
  <c r="P116" i="26"/>
  <c r="O116" i="26"/>
  <c r="M116" i="26"/>
  <c r="L116" i="26"/>
  <c r="K116" i="26"/>
  <c r="I116" i="26"/>
  <c r="H116" i="26"/>
  <c r="G116" i="26"/>
  <c r="P115" i="26"/>
  <c r="O115" i="26"/>
  <c r="M115" i="26"/>
  <c r="L115" i="26"/>
  <c r="K115" i="26"/>
  <c r="I115" i="26"/>
  <c r="H115" i="26"/>
  <c r="G115" i="26"/>
  <c r="P114" i="26"/>
  <c r="O114" i="26"/>
  <c r="M114" i="26"/>
  <c r="L114" i="26"/>
  <c r="K114" i="26"/>
  <c r="I114" i="26"/>
  <c r="H114" i="26"/>
  <c r="G114" i="26"/>
  <c r="P113" i="26"/>
  <c r="O113" i="26"/>
  <c r="M113" i="26"/>
  <c r="L113" i="26"/>
  <c r="K113" i="26"/>
  <c r="I113" i="26"/>
  <c r="H113" i="26"/>
  <c r="G113" i="26"/>
  <c r="P112" i="26"/>
  <c r="O112" i="26"/>
  <c r="M112" i="26"/>
  <c r="L112" i="26"/>
  <c r="K112" i="26"/>
  <c r="I112" i="26"/>
  <c r="H112" i="26"/>
  <c r="G112" i="26"/>
  <c r="P111" i="26"/>
  <c r="O111" i="26"/>
  <c r="M111" i="26"/>
  <c r="L111" i="26"/>
  <c r="K111" i="26"/>
  <c r="I111" i="26"/>
  <c r="H111" i="26"/>
  <c r="G111" i="26"/>
  <c r="P110" i="26"/>
  <c r="O110" i="26"/>
  <c r="M110" i="26"/>
  <c r="L110" i="26"/>
  <c r="K110" i="26"/>
  <c r="I110" i="26"/>
  <c r="H110" i="26"/>
  <c r="G110" i="26"/>
  <c r="P109" i="26"/>
  <c r="O109" i="26"/>
  <c r="M109" i="26"/>
  <c r="L109" i="26"/>
  <c r="K109" i="26"/>
  <c r="I109" i="26"/>
  <c r="H109" i="26"/>
  <c r="G109" i="26"/>
  <c r="P108" i="26"/>
  <c r="O108" i="26"/>
  <c r="M108" i="26"/>
  <c r="L108" i="26"/>
  <c r="K108" i="26"/>
  <c r="I108" i="26"/>
  <c r="H108" i="26"/>
  <c r="G108" i="26"/>
  <c r="P107" i="26"/>
  <c r="O107" i="26"/>
  <c r="M107" i="26"/>
  <c r="L107" i="26"/>
  <c r="K107" i="26"/>
  <c r="I107" i="26"/>
  <c r="H107" i="26"/>
  <c r="G107" i="26"/>
  <c r="P106" i="26"/>
  <c r="O106" i="26"/>
  <c r="M106" i="26"/>
  <c r="L106" i="26"/>
  <c r="K106" i="26"/>
  <c r="I106" i="26"/>
  <c r="H106" i="26"/>
  <c r="G106" i="26"/>
  <c r="P105" i="26"/>
  <c r="O105" i="26"/>
  <c r="M105" i="26"/>
  <c r="L105" i="26"/>
  <c r="K105" i="26"/>
  <c r="I105" i="26"/>
  <c r="H105" i="26"/>
  <c r="G105" i="26"/>
  <c r="P104" i="26"/>
  <c r="O104" i="26"/>
  <c r="M104" i="26"/>
  <c r="L104" i="26"/>
  <c r="K104" i="26"/>
  <c r="I104" i="26"/>
  <c r="H104" i="26"/>
  <c r="G104" i="26"/>
  <c r="P103" i="26"/>
  <c r="O103" i="26"/>
  <c r="M103" i="26"/>
  <c r="L103" i="26"/>
  <c r="K103" i="26"/>
  <c r="I103" i="26"/>
  <c r="H103" i="26"/>
  <c r="G103" i="26"/>
  <c r="P102" i="26"/>
  <c r="O102" i="26"/>
  <c r="M102" i="26"/>
  <c r="L102" i="26"/>
  <c r="K102" i="26"/>
  <c r="I102" i="26"/>
  <c r="H102" i="26"/>
  <c r="G102" i="26"/>
  <c r="P101" i="26"/>
  <c r="O101" i="26"/>
  <c r="M101" i="26"/>
  <c r="L101" i="26"/>
  <c r="K101" i="26"/>
  <c r="I101" i="26"/>
  <c r="H101" i="26"/>
  <c r="G101" i="26"/>
  <c r="P100" i="26"/>
  <c r="O100" i="26"/>
  <c r="M100" i="26"/>
  <c r="L100" i="26"/>
  <c r="K100" i="26"/>
  <c r="I100" i="26"/>
  <c r="H100" i="26"/>
  <c r="G100" i="26"/>
  <c r="P99" i="26"/>
  <c r="O99" i="26"/>
  <c r="M99" i="26"/>
  <c r="L99" i="26"/>
  <c r="K99" i="26"/>
  <c r="I99" i="26"/>
  <c r="H99" i="26"/>
  <c r="G99" i="26"/>
  <c r="P98" i="26"/>
  <c r="O98" i="26"/>
  <c r="M98" i="26"/>
  <c r="L98" i="26"/>
  <c r="K98" i="26"/>
  <c r="I98" i="26"/>
  <c r="H98" i="26"/>
  <c r="G98" i="26"/>
  <c r="P97" i="26"/>
  <c r="O97" i="26"/>
  <c r="M97" i="26"/>
  <c r="L97" i="26"/>
  <c r="K97" i="26"/>
  <c r="I97" i="26"/>
  <c r="H97" i="26"/>
  <c r="G97" i="26"/>
  <c r="P96" i="26"/>
  <c r="O96" i="26"/>
  <c r="M96" i="26"/>
  <c r="L96" i="26"/>
  <c r="K96" i="26"/>
  <c r="I96" i="26"/>
  <c r="H96" i="26"/>
  <c r="G96" i="26"/>
  <c r="P95" i="26"/>
  <c r="O95" i="26"/>
  <c r="M95" i="26"/>
  <c r="L95" i="26"/>
  <c r="K95" i="26"/>
  <c r="I95" i="26"/>
  <c r="H95" i="26"/>
  <c r="G95" i="26"/>
  <c r="P94" i="26"/>
  <c r="O94" i="26"/>
  <c r="M94" i="26"/>
  <c r="L94" i="26"/>
  <c r="K94" i="26"/>
  <c r="I94" i="26"/>
  <c r="H94" i="26"/>
  <c r="G94" i="26"/>
  <c r="P93" i="26"/>
  <c r="O93" i="26"/>
  <c r="M93" i="26"/>
  <c r="L93" i="26"/>
  <c r="K93" i="26"/>
  <c r="I93" i="26"/>
  <c r="H93" i="26"/>
  <c r="G93" i="26"/>
  <c r="P92" i="26"/>
  <c r="O92" i="26"/>
  <c r="M92" i="26"/>
  <c r="L92" i="26"/>
  <c r="K92" i="26"/>
  <c r="I92" i="26"/>
  <c r="H92" i="26"/>
  <c r="G92" i="26"/>
  <c r="P91" i="26"/>
  <c r="O91" i="26"/>
  <c r="M91" i="26"/>
  <c r="L91" i="26"/>
  <c r="K91" i="26"/>
  <c r="I91" i="26"/>
  <c r="H91" i="26"/>
  <c r="G91" i="26"/>
  <c r="P90" i="26"/>
  <c r="O90" i="26"/>
  <c r="M90" i="26"/>
  <c r="L90" i="26"/>
  <c r="K90" i="26"/>
  <c r="I90" i="26"/>
  <c r="H90" i="26"/>
  <c r="G90" i="26"/>
  <c r="P89" i="26"/>
  <c r="O89" i="26"/>
  <c r="M89" i="26"/>
  <c r="L89" i="26"/>
  <c r="K89" i="26"/>
  <c r="I89" i="26"/>
  <c r="H89" i="26"/>
  <c r="G89" i="26"/>
  <c r="P88" i="26"/>
  <c r="O88" i="26"/>
  <c r="M88" i="26"/>
  <c r="L88" i="26"/>
  <c r="K88" i="26"/>
  <c r="I88" i="26"/>
  <c r="H88" i="26"/>
  <c r="G88" i="26"/>
  <c r="P87" i="26"/>
  <c r="O87" i="26"/>
  <c r="M87" i="26"/>
  <c r="L87" i="26"/>
  <c r="K87" i="26"/>
  <c r="I87" i="26"/>
  <c r="H87" i="26"/>
  <c r="G87" i="26"/>
  <c r="P86" i="26"/>
  <c r="O86" i="26"/>
  <c r="M86" i="26"/>
  <c r="L86" i="26"/>
  <c r="K86" i="26"/>
  <c r="I86" i="26"/>
  <c r="H86" i="26"/>
  <c r="G86" i="26"/>
  <c r="P85" i="26"/>
  <c r="O85" i="26"/>
  <c r="M85" i="26"/>
  <c r="L85" i="26"/>
  <c r="K85" i="26"/>
  <c r="I85" i="26"/>
  <c r="H85" i="26"/>
  <c r="G85" i="26"/>
  <c r="P84" i="26"/>
  <c r="O84" i="26"/>
  <c r="M84" i="26"/>
  <c r="L84" i="26"/>
  <c r="K84" i="26"/>
  <c r="I84" i="26"/>
  <c r="H84" i="26"/>
  <c r="G84" i="26"/>
  <c r="P83" i="26"/>
  <c r="O83" i="26"/>
  <c r="M83" i="26"/>
  <c r="L83" i="26"/>
  <c r="K83" i="26"/>
  <c r="I83" i="26"/>
  <c r="H83" i="26"/>
  <c r="G83" i="26"/>
  <c r="P82" i="26"/>
  <c r="O82" i="26"/>
  <c r="M82" i="26"/>
  <c r="L82" i="26"/>
  <c r="K82" i="26"/>
  <c r="I82" i="26"/>
  <c r="H82" i="26"/>
  <c r="G82" i="26"/>
  <c r="P81" i="26"/>
  <c r="O81" i="26"/>
  <c r="M81" i="26"/>
  <c r="L81" i="26"/>
  <c r="K81" i="26"/>
  <c r="I81" i="26"/>
  <c r="H81" i="26"/>
  <c r="G81" i="26"/>
  <c r="P80" i="26"/>
  <c r="O80" i="26"/>
  <c r="M80" i="26"/>
  <c r="L80" i="26"/>
  <c r="K80" i="26"/>
  <c r="I80" i="26"/>
  <c r="H80" i="26"/>
  <c r="G80" i="26"/>
  <c r="P79" i="26"/>
  <c r="O79" i="26"/>
  <c r="M79" i="26"/>
  <c r="L79" i="26"/>
  <c r="K79" i="26"/>
  <c r="I79" i="26"/>
  <c r="H79" i="26"/>
  <c r="G79" i="26"/>
  <c r="P78" i="26"/>
  <c r="O78" i="26"/>
  <c r="M78" i="26"/>
  <c r="L78" i="26"/>
  <c r="K78" i="26"/>
  <c r="I78" i="26"/>
  <c r="H78" i="26"/>
  <c r="G78" i="26"/>
  <c r="P77" i="26"/>
  <c r="O77" i="26"/>
  <c r="M77" i="26"/>
  <c r="L77" i="26"/>
  <c r="K77" i="26"/>
  <c r="I77" i="26"/>
  <c r="H77" i="26"/>
  <c r="G77" i="26"/>
  <c r="P76" i="26"/>
  <c r="O76" i="26"/>
  <c r="M76" i="26"/>
  <c r="L76" i="26"/>
  <c r="K76" i="26"/>
  <c r="I76" i="26"/>
  <c r="H76" i="26"/>
  <c r="G76" i="26"/>
  <c r="P75" i="26"/>
  <c r="O75" i="26"/>
  <c r="M75" i="26"/>
  <c r="L75" i="26"/>
  <c r="K75" i="26"/>
  <c r="I75" i="26"/>
  <c r="H75" i="26"/>
  <c r="G75" i="26"/>
  <c r="P74" i="26"/>
  <c r="O74" i="26"/>
  <c r="M74" i="26"/>
  <c r="L74" i="26"/>
  <c r="K74" i="26"/>
  <c r="I74" i="26"/>
  <c r="H74" i="26"/>
  <c r="G74" i="26"/>
  <c r="P73" i="26"/>
  <c r="O73" i="26"/>
  <c r="M73" i="26"/>
  <c r="L73" i="26"/>
  <c r="K73" i="26"/>
  <c r="I73" i="26"/>
  <c r="H73" i="26"/>
  <c r="G73" i="26"/>
  <c r="P72" i="26"/>
  <c r="O72" i="26"/>
  <c r="M72" i="26"/>
  <c r="L72" i="26"/>
  <c r="K72" i="26"/>
  <c r="I72" i="26"/>
  <c r="H72" i="26"/>
  <c r="G72" i="26"/>
  <c r="P71" i="26"/>
  <c r="O71" i="26"/>
  <c r="M71" i="26"/>
  <c r="L71" i="26"/>
  <c r="K71" i="26"/>
  <c r="I71" i="26"/>
  <c r="H71" i="26"/>
  <c r="G71" i="26"/>
  <c r="P70" i="26"/>
  <c r="O70" i="26"/>
  <c r="M70" i="26"/>
  <c r="L70" i="26"/>
  <c r="K70" i="26"/>
  <c r="I70" i="26"/>
  <c r="H70" i="26"/>
  <c r="G70" i="26"/>
  <c r="P69" i="26"/>
  <c r="O69" i="26"/>
  <c r="M69" i="26"/>
  <c r="L69" i="26"/>
  <c r="K69" i="26"/>
  <c r="I69" i="26"/>
  <c r="H69" i="26"/>
  <c r="G69" i="26"/>
  <c r="P68" i="26"/>
  <c r="O68" i="26"/>
  <c r="M68" i="26"/>
  <c r="L68" i="26"/>
  <c r="K68" i="26"/>
  <c r="I68" i="26"/>
  <c r="H68" i="26"/>
  <c r="G68" i="26"/>
  <c r="P67" i="26"/>
  <c r="O67" i="26"/>
  <c r="M67" i="26"/>
  <c r="L67" i="26"/>
  <c r="K67" i="26"/>
  <c r="I67" i="26"/>
  <c r="H67" i="26"/>
  <c r="G67" i="26"/>
  <c r="P66" i="26"/>
  <c r="O66" i="26"/>
  <c r="M66" i="26"/>
  <c r="L66" i="26"/>
  <c r="K66" i="26"/>
  <c r="I66" i="26"/>
  <c r="H66" i="26"/>
  <c r="G66" i="26"/>
  <c r="P65" i="26"/>
  <c r="O65" i="26"/>
  <c r="M65" i="26"/>
  <c r="L65" i="26"/>
  <c r="K65" i="26"/>
  <c r="I65" i="26"/>
  <c r="H65" i="26"/>
  <c r="G65" i="26"/>
  <c r="P64" i="26"/>
  <c r="O64" i="26"/>
  <c r="M64" i="26"/>
  <c r="L64" i="26"/>
  <c r="K64" i="26"/>
  <c r="I64" i="26"/>
  <c r="H64" i="26"/>
  <c r="G64" i="26"/>
  <c r="P63" i="26"/>
  <c r="O63" i="26"/>
  <c r="M63" i="26"/>
  <c r="L63" i="26"/>
  <c r="K63" i="26"/>
  <c r="I63" i="26"/>
  <c r="H63" i="26"/>
  <c r="G63" i="26"/>
  <c r="P62" i="26"/>
  <c r="O62" i="26"/>
  <c r="M62" i="26"/>
  <c r="L62" i="26"/>
  <c r="K62" i="26"/>
  <c r="I62" i="26"/>
  <c r="H62" i="26"/>
  <c r="G62" i="26"/>
  <c r="P61" i="26"/>
  <c r="O61" i="26"/>
  <c r="M61" i="26"/>
  <c r="L61" i="26"/>
  <c r="K61" i="26"/>
  <c r="I61" i="26"/>
  <c r="H61" i="26"/>
  <c r="G61" i="26"/>
  <c r="P60" i="26"/>
  <c r="O60" i="26"/>
  <c r="M60" i="26"/>
  <c r="L60" i="26"/>
  <c r="K60" i="26"/>
  <c r="I60" i="26"/>
  <c r="H60" i="26"/>
  <c r="G60" i="26"/>
  <c r="P59" i="26"/>
  <c r="O59" i="26"/>
  <c r="M59" i="26"/>
  <c r="L59" i="26"/>
  <c r="K59" i="26"/>
  <c r="I59" i="26"/>
  <c r="H59" i="26"/>
  <c r="G59" i="26"/>
  <c r="P58" i="26"/>
  <c r="O58" i="26"/>
  <c r="M58" i="26"/>
  <c r="L58" i="26"/>
  <c r="K58" i="26"/>
  <c r="I58" i="26"/>
  <c r="H58" i="26"/>
  <c r="G58" i="26"/>
  <c r="P57" i="26"/>
  <c r="O57" i="26"/>
  <c r="M57" i="26"/>
  <c r="L57" i="26"/>
  <c r="K57" i="26"/>
  <c r="I57" i="26"/>
  <c r="H57" i="26"/>
  <c r="G57" i="26"/>
  <c r="P56" i="26"/>
  <c r="O56" i="26"/>
  <c r="M56" i="26"/>
  <c r="L56" i="26"/>
  <c r="K56" i="26"/>
  <c r="I56" i="26"/>
  <c r="H56" i="26"/>
  <c r="G56" i="26"/>
  <c r="P55" i="26"/>
  <c r="O55" i="26"/>
  <c r="M55" i="26"/>
  <c r="L55" i="26"/>
  <c r="K55" i="26"/>
  <c r="I55" i="26"/>
  <c r="H55" i="26"/>
  <c r="G55" i="26"/>
  <c r="P54" i="26"/>
  <c r="O54" i="26"/>
  <c r="M54" i="26"/>
  <c r="L54" i="26"/>
  <c r="K54" i="26"/>
  <c r="I54" i="26"/>
  <c r="H54" i="26"/>
  <c r="G54" i="26"/>
  <c r="P53" i="26"/>
  <c r="O53" i="26"/>
  <c r="M53" i="26"/>
  <c r="L53" i="26"/>
  <c r="K53" i="26"/>
  <c r="I53" i="26"/>
  <c r="H53" i="26"/>
  <c r="G53" i="26"/>
  <c r="P52" i="26"/>
  <c r="O52" i="26"/>
  <c r="M52" i="26"/>
  <c r="L52" i="26"/>
  <c r="K52" i="26"/>
  <c r="I52" i="26"/>
  <c r="H52" i="26"/>
  <c r="G52" i="26"/>
  <c r="P51" i="26"/>
  <c r="O51" i="26"/>
  <c r="M51" i="26"/>
  <c r="L51" i="26"/>
  <c r="K51" i="26"/>
  <c r="I51" i="26"/>
  <c r="H51" i="26"/>
  <c r="G51" i="26"/>
  <c r="P50" i="26"/>
  <c r="O50" i="26"/>
  <c r="M50" i="26"/>
  <c r="L50" i="26"/>
  <c r="K50" i="26"/>
  <c r="I50" i="26"/>
  <c r="H50" i="26"/>
  <c r="G50" i="26"/>
  <c r="P49" i="26"/>
  <c r="O49" i="26"/>
  <c r="M49" i="26"/>
  <c r="L49" i="26"/>
  <c r="K49" i="26"/>
  <c r="I49" i="26"/>
  <c r="H49" i="26"/>
  <c r="G49" i="26"/>
  <c r="P48" i="26"/>
  <c r="O48" i="26"/>
  <c r="M48" i="26"/>
  <c r="L48" i="26"/>
  <c r="K48" i="26"/>
  <c r="I48" i="26"/>
  <c r="H48" i="26"/>
  <c r="G48" i="26"/>
  <c r="P47" i="26"/>
  <c r="O47" i="26"/>
  <c r="M47" i="26"/>
  <c r="L47" i="26"/>
  <c r="K47" i="26"/>
  <c r="I47" i="26"/>
  <c r="H47" i="26"/>
  <c r="G47" i="26"/>
  <c r="P46" i="26"/>
  <c r="O46" i="26"/>
  <c r="M46" i="26"/>
  <c r="L46" i="26"/>
  <c r="K46" i="26"/>
  <c r="I46" i="26"/>
  <c r="H46" i="26"/>
  <c r="G46" i="26"/>
  <c r="P45" i="26"/>
  <c r="O45" i="26"/>
  <c r="M45" i="26"/>
  <c r="L45" i="26"/>
  <c r="K45" i="26"/>
  <c r="I45" i="26"/>
  <c r="H45" i="26"/>
  <c r="G45" i="26"/>
  <c r="P44" i="26"/>
  <c r="O44" i="26"/>
  <c r="M44" i="26"/>
  <c r="L44" i="26"/>
  <c r="K44" i="26"/>
  <c r="I44" i="26"/>
  <c r="H44" i="26"/>
  <c r="G44" i="26"/>
  <c r="P43" i="26"/>
  <c r="O43" i="26"/>
  <c r="M43" i="26"/>
  <c r="L43" i="26"/>
  <c r="K43" i="26"/>
  <c r="I43" i="26"/>
  <c r="H43" i="26"/>
  <c r="G43" i="26"/>
  <c r="P42" i="26"/>
  <c r="O42" i="26"/>
  <c r="M42" i="26"/>
  <c r="L42" i="26"/>
  <c r="K42" i="26"/>
  <c r="I42" i="26"/>
  <c r="H42" i="26"/>
  <c r="G42" i="26"/>
  <c r="P41" i="26"/>
  <c r="O41" i="26"/>
  <c r="M41" i="26"/>
  <c r="L41" i="26"/>
  <c r="K41" i="26"/>
  <c r="I41" i="26"/>
  <c r="H41" i="26"/>
  <c r="G41" i="26"/>
  <c r="P40" i="26"/>
  <c r="O40" i="26"/>
  <c r="M40" i="26"/>
  <c r="L40" i="26"/>
  <c r="K40" i="26"/>
  <c r="I40" i="26"/>
  <c r="H40" i="26"/>
  <c r="G40" i="26"/>
  <c r="P39" i="26"/>
  <c r="O39" i="26"/>
  <c r="M39" i="26"/>
  <c r="L39" i="26"/>
  <c r="K39" i="26"/>
  <c r="I39" i="26"/>
  <c r="H39" i="26"/>
  <c r="G39" i="26"/>
  <c r="P38" i="26"/>
  <c r="O38" i="26"/>
  <c r="M38" i="26"/>
  <c r="L38" i="26"/>
  <c r="K38" i="26"/>
  <c r="I38" i="26"/>
  <c r="H38" i="26"/>
  <c r="G38" i="26"/>
  <c r="P37" i="26"/>
  <c r="O37" i="26"/>
  <c r="M37" i="26"/>
  <c r="L37" i="26"/>
  <c r="K37" i="26"/>
  <c r="I37" i="26"/>
  <c r="H37" i="26"/>
  <c r="G37" i="26"/>
  <c r="P36" i="26"/>
  <c r="O36" i="26"/>
  <c r="M36" i="26"/>
  <c r="L36" i="26"/>
  <c r="K36" i="26"/>
  <c r="I36" i="26"/>
  <c r="H36" i="26"/>
  <c r="G36" i="26"/>
  <c r="P35" i="26"/>
  <c r="O35" i="26"/>
  <c r="M35" i="26"/>
  <c r="L35" i="26"/>
  <c r="K35" i="26"/>
  <c r="I35" i="26"/>
  <c r="H35" i="26"/>
  <c r="G35" i="26"/>
  <c r="P34" i="26"/>
  <c r="O34" i="26"/>
  <c r="M34" i="26"/>
  <c r="L34" i="26"/>
  <c r="K34" i="26"/>
  <c r="I34" i="26"/>
  <c r="H34" i="26"/>
  <c r="G34" i="26"/>
  <c r="P33" i="26"/>
  <c r="O33" i="26"/>
  <c r="M33" i="26"/>
  <c r="L33" i="26"/>
  <c r="K33" i="26"/>
  <c r="I33" i="26"/>
  <c r="H33" i="26"/>
  <c r="G33" i="26"/>
  <c r="P32" i="26"/>
  <c r="O32" i="26"/>
  <c r="M32" i="26"/>
  <c r="L32" i="26"/>
  <c r="K32" i="26"/>
  <c r="I32" i="26"/>
  <c r="H32" i="26"/>
  <c r="G32" i="26"/>
  <c r="P31" i="26"/>
  <c r="O31" i="26"/>
  <c r="M31" i="26"/>
  <c r="L31" i="26"/>
  <c r="K31" i="26"/>
  <c r="I31" i="26"/>
  <c r="H31" i="26"/>
  <c r="G31" i="26"/>
  <c r="P30" i="26"/>
  <c r="O30" i="26"/>
  <c r="M30" i="26"/>
  <c r="L30" i="26"/>
  <c r="K30" i="26"/>
  <c r="I30" i="26"/>
  <c r="H30" i="26"/>
  <c r="G30" i="26"/>
  <c r="P29" i="26"/>
  <c r="O29" i="26"/>
  <c r="M29" i="26"/>
  <c r="L29" i="26"/>
  <c r="K29" i="26"/>
  <c r="I29" i="26"/>
  <c r="H29" i="26"/>
  <c r="G29" i="26"/>
  <c r="P28" i="26"/>
  <c r="O28" i="26"/>
  <c r="M28" i="26"/>
  <c r="L28" i="26"/>
  <c r="K28" i="26"/>
  <c r="I28" i="26"/>
  <c r="H28" i="26"/>
  <c r="G28" i="26"/>
  <c r="P27" i="26"/>
  <c r="O27" i="26"/>
  <c r="M27" i="26"/>
  <c r="L27" i="26"/>
  <c r="K27" i="26"/>
  <c r="I27" i="26"/>
  <c r="H27" i="26"/>
  <c r="G27" i="26"/>
  <c r="P26" i="26"/>
  <c r="O26" i="26"/>
  <c r="M26" i="26"/>
  <c r="L26" i="26"/>
  <c r="K26" i="26"/>
  <c r="I26" i="26"/>
  <c r="H26" i="26"/>
  <c r="G26" i="26"/>
  <c r="P25" i="26"/>
  <c r="O25" i="26"/>
  <c r="M25" i="26"/>
  <c r="L25" i="26"/>
  <c r="K25" i="26"/>
  <c r="I25" i="26"/>
  <c r="H25" i="26"/>
  <c r="G25" i="26"/>
  <c r="P24" i="26"/>
  <c r="O24" i="26"/>
  <c r="M24" i="26"/>
  <c r="L24" i="26"/>
  <c r="K24" i="26"/>
  <c r="I24" i="26"/>
  <c r="H24" i="26"/>
  <c r="G24" i="26"/>
  <c r="P23" i="26"/>
  <c r="O23" i="26"/>
  <c r="M23" i="26"/>
  <c r="L23" i="26"/>
  <c r="K23" i="26"/>
  <c r="I23" i="26"/>
  <c r="H23" i="26"/>
  <c r="G23" i="26"/>
  <c r="P22" i="26"/>
  <c r="O22" i="26"/>
  <c r="M22" i="26"/>
  <c r="L22" i="26"/>
  <c r="K22" i="26"/>
  <c r="I22" i="26"/>
  <c r="H22" i="26"/>
  <c r="G22" i="26"/>
  <c r="P21" i="26"/>
  <c r="O21" i="26"/>
  <c r="M21" i="26"/>
  <c r="L21" i="26"/>
  <c r="K21" i="26"/>
  <c r="I21" i="26"/>
  <c r="H21" i="26"/>
  <c r="G21" i="26"/>
  <c r="P20" i="26"/>
  <c r="O20" i="26"/>
  <c r="M20" i="26"/>
  <c r="L20" i="26"/>
  <c r="K20" i="26"/>
  <c r="I20" i="26"/>
  <c r="H20" i="26"/>
  <c r="G20" i="26"/>
  <c r="P19" i="26"/>
  <c r="O19" i="26"/>
  <c r="M19" i="26"/>
  <c r="L19" i="26"/>
  <c r="K19" i="26"/>
  <c r="I19" i="26"/>
  <c r="H19" i="26"/>
  <c r="G19" i="26"/>
  <c r="P18" i="26"/>
  <c r="O18" i="26"/>
  <c r="M18" i="26"/>
  <c r="L18" i="26"/>
  <c r="K18" i="26"/>
  <c r="I18" i="26"/>
  <c r="H18" i="26"/>
  <c r="G18" i="26"/>
  <c r="P17" i="26"/>
  <c r="O17" i="26"/>
  <c r="I17" i="26"/>
  <c r="H17" i="26"/>
  <c r="G17" i="26"/>
  <c r="P16" i="26"/>
  <c r="O16" i="26"/>
  <c r="I16" i="26"/>
  <c r="H16" i="26"/>
  <c r="G16" i="26"/>
  <c r="P15" i="26"/>
  <c r="O15" i="26"/>
  <c r="I15" i="26"/>
  <c r="H15" i="26"/>
  <c r="G15" i="26"/>
  <c r="P14" i="26"/>
  <c r="O14" i="26"/>
  <c r="I14" i="26"/>
  <c r="H14" i="26"/>
  <c r="G14" i="26"/>
  <c r="S552" i="23"/>
  <c r="Q552" i="23"/>
  <c r="P552" i="23"/>
  <c r="O552" i="23"/>
  <c r="N552" i="23"/>
  <c r="M552" i="23"/>
  <c r="T191" i="23"/>
  <c r="S191" i="23"/>
  <c r="R191" i="23"/>
  <c r="Q191" i="23"/>
  <c r="P191" i="23"/>
  <c r="O191" i="23"/>
  <c r="N191" i="23"/>
  <c r="M191" i="23"/>
  <c r="T190" i="23"/>
  <c r="S190" i="23"/>
  <c r="R190" i="23"/>
  <c r="Q190" i="23"/>
  <c r="P190" i="23"/>
  <c r="O190" i="23"/>
  <c r="N190" i="23"/>
  <c r="M190" i="23"/>
  <c r="T189" i="23"/>
  <c r="S189" i="23"/>
  <c r="R189" i="23"/>
  <c r="Q189" i="23"/>
  <c r="P189" i="23"/>
  <c r="O189" i="23"/>
  <c r="N189" i="23"/>
  <c r="M189" i="23"/>
  <c r="T188" i="23"/>
  <c r="S188" i="23"/>
  <c r="R188" i="23"/>
  <c r="Q188" i="23"/>
  <c r="P188" i="23"/>
  <c r="O188" i="23"/>
  <c r="N188" i="23"/>
  <c r="M188" i="23"/>
  <c r="T187" i="23"/>
  <c r="S187" i="23"/>
  <c r="R187" i="23"/>
  <c r="Q187" i="23"/>
  <c r="P187" i="23"/>
  <c r="O187" i="23"/>
  <c r="N187" i="23"/>
  <c r="M187" i="23"/>
  <c r="T186" i="23"/>
  <c r="S186" i="23"/>
  <c r="R186" i="23"/>
  <c r="Q186" i="23"/>
  <c r="P186" i="23"/>
  <c r="O186" i="23"/>
  <c r="N186" i="23"/>
  <c r="M186" i="23"/>
  <c r="T185" i="23"/>
  <c r="S185" i="23"/>
  <c r="R185" i="23"/>
  <c r="Q185" i="23"/>
  <c r="P185" i="23"/>
  <c r="O185" i="23"/>
  <c r="N185" i="23"/>
  <c r="M185" i="23"/>
  <c r="T184" i="23"/>
  <c r="S184" i="23"/>
  <c r="R184" i="23"/>
  <c r="Q184" i="23"/>
  <c r="P184" i="23"/>
  <c r="O184" i="23"/>
  <c r="N184" i="23"/>
  <c r="M184" i="23"/>
  <c r="T183" i="23"/>
  <c r="S183" i="23"/>
  <c r="R183" i="23"/>
  <c r="Q183" i="23"/>
  <c r="P183" i="23"/>
  <c r="O183" i="23"/>
  <c r="N183" i="23"/>
  <c r="M183" i="23"/>
  <c r="T182" i="23"/>
  <c r="S182" i="23"/>
  <c r="R182" i="23"/>
  <c r="Q182" i="23"/>
  <c r="P182" i="23"/>
  <c r="O182" i="23"/>
  <c r="N182" i="23"/>
  <c r="M182" i="23"/>
  <c r="T181" i="23"/>
  <c r="S181" i="23"/>
  <c r="R181" i="23"/>
  <c r="Q181" i="23"/>
  <c r="P181" i="23"/>
  <c r="O181" i="23"/>
  <c r="N181" i="23"/>
  <c r="M181" i="23"/>
  <c r="T180" i="23"/>
  <c r="S180" i="23"/>
  <c r="R180" i="23"/>
  <c r="Q180" i="23"/>
  <c r="P180" i="23"/>
  <c r="O180" i="23"/>
  <c r="N180" i="23"/>
  <c r="M180" i="23"/>
  <c r="T179" i="23"/>
  <c r="S179" i="23"/>
  <c r="R179" i="23"/>
  <c r="Q179" i="23"/>
  <c r="P179" i="23"/>
  <c r="O179" i="23"/>
  <c r="N179" i="23"/>
  <c r="M179" i="23"/>
  <c r="T178" i="23"/>
  <c r="S178" i="23"/>
  <c r="R178" i="23"/>
  <c r="Q178" i="23"/>
  <c r="P178" i="23"/>
  <c r="O178" i="23"/>
  <c r="N178" i="23"/>
  <c r="M178" i="23"/>
  <c r="T177" i="23"/>
  <c r="S177" i="23"/>
  <c r="R177" i="23"/>
  <c r="Q177" i="23"/>
  <c r="P177" i="23"/>
  <c r="O177" i="23"/>
  <c r="N177" i="23"/>
  <c r="M177" i="23"/>
  <c r="T176" i="23"/>
  <c r="S176" i="23"/>
  <c r="R176" i="23"/>
  <c r="Q176" i="23"/>
  <c r="P176" i="23"/>
  <c r="O176" i="23"/>
  <c r="N176" i="23"/>
  <c r="M176" i="23"/>
  <c r="T175" i="23"/>
  <c r="S175" i="23"/>
  <c r="R175" i="23"/>
  <c r="Q175" i="23"/>
  <c r="P175" i="23"/>
  <c r="O175" i="23"/>
  <c r="N175" i="23"/>
  <c r="M175" i="23"/>
  <c r="T174" i="23"/>
  <c r="S174" i="23"/>
  <c r="R174" i="23"/>
  <c r="Q174" i="23"/>
  <c r="P174" i="23"/>
  <c r="O174" i="23"/>
  <c r="N174" i="23"/>
  <c r="M174" i="23"/>
  <c r="T173" i="23"/>
  <c r="S173" i="23"/>
  <c r="R173" i="23"/>
  <c r="Q173" i="23"/>
  <c r="P173" i="23"/>
  <c r="O173" i="23"/>
  <c r="N173" i="23"/>
  <c r="M173" i="23"/>
  <c r="T172" i="23"/>
  <c r="S172" i="23"/>
  <c r="R172" i="23"/>
  <c r="Q172" i="23"/>
  <c r="P172" i="23"/>
  <c r="O172" i="23"/>
  <c r="N172" i="23"/>
  <c r="M172" i="23"/>
  <c r="T171" i="23"/>
  <c r="S171" i="23"/>
  <c r="R171" i="23"/>
  <c r="Q171" i="23"/>
  <c r="P171" i="23"/>
  <c r="O171" i="23"/>
  <c r="N171" i="23"/>
  <c r="M171" i="23"/>
  <c r="T170" i="23"/>
  <c r="S170" i="23"/>
  <c r="R170" i="23"/>
  <c r="Q170" i="23"/>
  <c r="P170" i="23"/>
  <c r="O170" i="23"/>
  <c r="N170" i="23"/>
  <c r="M170" i="23"/>
  <c r="T169" i="23"/>
  <c r="S169" i="23"/>
  <c r="R169" i="23"/>
  <c r="Q169" i="23"/>
  <c r="P169" i="23"/>
  <c r="O169" i="23"/>
  <c r="N169" i="23"/>
  <c r="M169" i="23"/>
  <c r="T168" i="23"/>
  <c r="S168" i="23"/>
  <c r="R168" i="23"/>
  <c r="Q168" i="23"/>
  <c r="P168" i="23"/>
  <c r="O168" i="23"/>
  <c r="N168" i="23"/>
  <c r="M168" i="23"/>
  <c r="T167" i="23"/>
  <c r="S167" i="23"/>
  <c r="R167" i="23"/>
  <c r="Q167" i="23"/>
  <c r="P167" i="23"/>
  <c r="O167" i="23"/>
  <c r="N167" i="23"/>
  <c r="M167" i="23"/>
  <c r="T166" i="23"/>
  <c r="S166" i="23"/>
  <c r="R166" i="23"/>
  <c r="Q166" i="23"/>
  <c r="P166" i="23"/>
  <c r="O166" i="23"/>
  <c r="N166" i="23"/>
  <c r="M166" i="23"/>
  <c r="T165" i="23"/>
  <c r="S165" i="23"/>
  <c r="R165" i="23"/>
  <c r="Q165" i="23"/>
  <c r="P165" i="23"/>
  <c r="O165" i="23"/>
  <c r="N165" i="23"/>
  <c r="M165" i="23"/>
  <c r="T164" i="23"/>
  <c r="S164" i="23"/>
  <c r="R164" i="23"/>
  <c r="Q164" i="23"/>
  <c r="P164" i="23"/>
  <c r="O164" i="23"/>
  <c r="N164" i="23"/>
  <c r="M164" i="23"/>
  <c r="T163" i="23"/>
  <c r="S163" i="23"/>
  <c r="R163" i="23"/>
  <c r="Q163" i="23"/>
  <c r="P163" i="23"/>
  <c r="O163" i="23"/>
  <c r="N163" i="23"/>
  <c r="M163" i="23"/>
  <c r="T162" i="23"/>
  <c r="S162" i="23"/>
  <c r="R162" i="23"/>
  <c r="Q162" i="23"/>
  <c r="P162" i="23"/>
  <c r="O162" i="23"/>
  <c r="N162" i="23"/>
  <c r="M162" i="23"/>
  <c r="T161" i="23"/>
  <c r="S161" i="23"/>
  <c r="R161" i="23"/>
  <c r="Q161" i="23"/>
  <c r="P161" i="23"/>
  <c r="O161" i="23"/>
  <c r="N161" i="23"/>
  <c r="M161" i="23"/>
  <c r="T160" i="23"/>
  <c r="S160" i="23"/>
  <c r="R160" i="23"/>
  <c r="Q160" i="23"/>
  <c r="P160" i="23"/>
  <c r="O160" i="23"/>
  <c r="N160" i="23"/>
  <c r="M160" i="23"/>
  <c r="T159" i="23"/>
  <c r="S159" i="23"/>
  <c r="R159" i="23"/>
  <c r="Q159" i="23"/>
  <c r="P159" i="23"/>
  <c r="O159" i="23"/>
  <c r="N159" i="23"/>
  <c r="M159" i="23"/>
  <c r="T158" i="23"/>
  <c r="S158" i="23"/>
  <c r="R158" i="23"/>
  <c r="Q158" i="23"/>
  <c r="P158" i="23"/>
  <c r="O158" i="23"/>
  <c r="N158" i="23"/>
  <c r="M158" i="23"/>
  <c r="T157" i="23"/>
  <c r="S157" i="23"/>
  <c r="R157" i="23"/>
  <c r="Q157" i="23"/>
  <c r="P157" i="23"/>
  <c r="O157" i="23"/>
  <c r="N157" i="23"/>
  <c r="M157" i="23"/>
  <c r="T156" i="23"/>
  <c r="S156" i="23"/>
  <c r="R156" i="23"/>
  <c r="Q156" i="23"/>
  <c r="P156" i="23"/>
  <c r="O156" i="23"/>
  <c r="N156" i="23"/>
  <c r="M156" i="23"/>
  <c r="T155" i="23"/>
  <c r="S155" i="23"/>
  <c r="R155" i="23"/>
  <c r="Q155" i="23"/>
  <c r="P155" i="23"/>
  <c r="O155" i="23"/>
  <c r="N155" i="23"/>
  <c r="M155" i="23"/>
  <c r="T154" i="23"/>
  <c r="S154" i="23"/>
  <c r="R154" i="23"/>
  <c r="Q154" i="23"/>
  <c r="P154" i="23"/>
  <c r="O154" i="23"/>
  <c r="N154" i="23"/>
  <c r="M154" i="23"/>
  <c r="T153" i="23"/>
  <c r="S153" i="23"/>
  <c r="R153" i="23"/>
  <c r="Q153" i="23"/>
  <c r="P153" i="23"/>
  <c r="O153" i="23"/>
  <c r="N153" i="23"/>
  <c r="M153" i="23"/>
  <c r="T152" i="23"/>
  <c r="S152" i="23"/>
  <c r="R152" i="23"/>
  <c r="Q152" i="23"/>
  <c r="P152" i="23"/>
  <c r="O152" i="23"/>
  <c r="N152" i="23"/>
  <c r="M152" i="23"/>
  <c r="T151" i="23"/>
  <c r="S151" i="23"/>
  <c r="R151" i="23"/>
  <c r="Q151" i="23"/>
  <c r="P151" i="23"/>
  <c r="O151" i="23"/>
  <c r="N151" i="23"/>
  <c r="M151" i="23"/>
  <c r="T150" i="23"/>
  <c r="S150" i="23"/>
  <c r="R150" i="23"/>
  <c r="Q150" i="23"/>
  <c r="P150" i="23"/>
  <c r="O150" i="23"/>
  <c r="N150" i="23"/>
  <c r="M150" i="23"/>
  <c r="T149" i="23"/>
  <c r="S149" i="23"/>
  <c r="R149" i="23"/>
  <c r="Q149" i="23"/>
  <c r="P149" i="23"/>
  <c r="O149" i="23"/>
  <c r="N149" i="23"/>
  <c r="M149" i="23"/>
  <c r="T148" i="23"/>
  <c r="S148" i="23"/>
  <c r="R148" i="23"/>
  <c r="Q148" i="23"/>
  <c r="P148" i="23"/>
  <c r="O148" i="23"/>
  <c r="N148" i="23"/>
  <c r="M148" i="23"/>
  <c r="T147" i="23"/>
  <c r="S147" i="23"/>
  <c r="R147" i="23"/>
  <c r="Q147" i="23"/>
  <c r="P147" i="23"/>
  <c r="O147" i="23"/>
  <c r="N147" i="23"/>
  <c r="M147" i="23"/>
  <c r="T146" i="23"/>
  <c r="S146" i="23"/>
  <c r="R146" i="23"/>
  <c r="Q146" i="23"/>
  <c r="P146" i="23"/>
  <c r="O146" i="23"/>
  <c r="N146" i="23"/>
  <c r="M146" i="23"/>
  <c r="T145" i="23"/>
  <c r="S145" i="23"/>
  <c r="R145" i="23"/>
  <c r="Q145" i="23"/>
  <c r="P145" i="23"/>
  <c r="O145" i="23"/>
  <c r="N145" i="23"/>
  <c r="M145" i="23"/>
  <c r="T144" i="23"/>
  <c r="S144" i="23"/>
  <c r="R144" i="23"/>
  <c r="Q144" i="23"/>
  <c r="P144" i="23"/>
  <c r="O144" i="23"/>
  <c r="N144" i="23"/>
  <c r="M144" i="23"/>
  <c r="T143" i="23"/>
  <c r="S143" i="23"/>
  <c r="R143" i="23"/>
  <c r="Q143" i="23"/>
  <c r="P143" i="23"/>
  <c r="O143" i="23"/>
  <c r="N143" i="23"/>
  <c r="M143" i="23"/>
  <c r="T142" i="23"/>
  <c r="S142" i="23"/>
  <c r="R142" i="23"/>
  <c r="Q142" i="23"/>
  <c r="P142" i="23"/>
  <c r="O142" i="23"/>
  <c r="N142" i="23"/>
  <c r="M142" i="23"/>
  <c r="T141" i="23"/>
  <c r="S141" i="23"/>
  <c r="R141" i="23"/>
  <c r="Q141" i="23"/>
  <c r="P141" i="23"/>
  <c r="O141" i="23"/>
  <c r="N141" i="23"/>
  <c r="M141" i="23"/>
  <c r="T140" i="23"/>
  <c r="S140" i="23"/>
  <c r="R140" i="23"/>
  <c r="Q140" i="23"/>
  <c r="P140" i="23"/>
  <c r="O140" i="23"/>
  <c r="N140" i="23"/>
  <c r="M140" i="23"/>
  <c r="T139" i="23"/>
  <c r="S139" i="23"/>
  <c r="R139" i="23"/>
  <c r="Q139" i="23"/>
  <c r="P139" i="23"/>
  <c r="O139" i="23"/>
  <c r="N139" i="23"/>
  <c r="M139" i="23"/>
  <c r="T138" i="23"/>
  <c r="S138" i="23"/>
  <c r="R138" i="23"/>
  <c r="Q138" i="23"/>
  <c r="P138" i="23"/>
  <c r="O138" i="23"/>
  <c r="N138" i="23"/>
  <c r="M138" i="23"/>
  <c r="T137" i="23"/>
  <c r="S137" i="23"/>
  <c r="R137" i="23"/>
  <c r="Q137" i="23"/>
  <c r="P137" i="23"/>
  <c r="O137" i="23"/>
  <c r="N137" i="23"/>
  <c r="M137" i="23"/>
  <c r="T136" i="23"/>
  <c r="S136" i="23"/>
  <c r="R136" i="23"/>
  <c r="Q136" i="23"/>
  <c r="P136" i="23"/>
  <c r="O136" i="23"/>
  <c r="N136" i="23"/>
  <c r="M136" i="23"/>
  <c r="T135" i="23"/>
  <c r="S135" i="23"/>
  <c r="R135" i="23"/>
  <c r="Q135" i="23"/>
  <c r="P135" i="23"/>
  <c r="O135" i="23"/>
  <c r="N135" i="23"/>
  <c r="M135" i="23"/>
  <c r="T134" i="23"/>
  <c r="S134" i="23"/>
  <c r="R134" i="23"/>
  <c r="Q134" i="23"/>
  <c r="P134" i="23"/>
  <c r="O134" i="23"/>
  <c r="N134" i="23"/>
  <c r="M134" i="23"/>
  <c r="T133" i="23"/>
  <c r="S133" i="23"/>
  <c r="R133" i="23"/>
  <c r="Q133" i="23"/>
  <c r="P133" i="23"/>
  <c r="O133" i="23"/>
  <c r="N133" i="23"/>
  <c r="M133" i="23"/>
  <c r="T132" i="23"/>
  <c r="S132" i="23"/>
  <c r="R132" i="23"/>
  <c r="Q132" i="23"/>
  <c r="P132" i="23"/>
  <c r="O132" i="23"/>
  <c r="N132" i="23"/>
  <c r="M132" i="23"/>
  <c r="T131" i="23"/>
  <c r="S131" i="23"/>
  <c r="R131" i="23"/>
  <c r="Q131" i="23"/>
  <c r="P131" i="23"/>
  <c r="O131" i="23"/>
  <c r="N131" i="23"/>
  <c r="M131" i="23"/>
  <c r="T130" i="23"/>
  <c r="S130" i="23"/>
  <c r="R130" i="23"/>
  <c r="Q130" i="23"/>
  <c r="P130" i="23"/>
  <c r="O130" i="23"/>
  <c r="N130" i="23"/>
  <c r="M130" i="23"/>
  <c r="T129" i="23"/>
  <c r="S129" i="23"/>
  <c r="R129" i="23"/>
  <c r="Q129" i="23"/>
  <c r="P129" i="23"/>
  <c r="O129" i="23"/>
  <c r="N129" i="23"/>
  <c r="M129" i="23"/>
  <c r="T128" i="23"/>
  <c r="S128" i="23"/>
  <c r="R128" i="23"/>
  <c r="Q128" i="23"/>
  <c r="P128" i="23"/>
  <c r="O128" i="23"/>
  <c r="N128" i="23"/>
  <c r="M128" i="23"/>
  <c r="T127" i="23"/>
  <c r="S127" i="23"/>
  <c r="R127" i="23"/>
  <c r="Q127" i="23"/>
  <c r="P127" i="23"/>
  <c r="O127" i="23"/>
  <c r="N127" i="23"/>
  <c r="M127" i="23"/>
  <c r="T126" i="23"/>
  <c r="S126" i="23"/>
  <c r="R126" i="23"/>
  <c r="Q126" i="23"/>
  <c r="P126" i="23"/>
  <c r="O126" i="23"/>
  <c r="N126" i="23"/>
  <c r="M126" i="23"/>
  <c r="T125" i="23"/>
  <c r="S125" i="23"/>
  <c r="R125" i="23"/>
  <c r="Q125" i="23"/>
  <c r="P125" i="23"/>
  <c r="O125" i="23"/>
  <c r="N125" i="23"/>
  <c r="M125" i="23"/>
  <c r="T124" i="23"/>
  <c r="S124" i="23"/>
  <c r="R124" i="23"/>
  <c r="Q124" i="23"/>
  <c r="P124" i="23"/>
  <c r="O124" i="23"/>
  <c r="N124" i="23"/>
  <c r="M124" i="23"/>
  <c r="T123" i="23"/>
  <c r="S123" i="23"/>
  <c r="R123" i="23"/>
  <c r="Q123" i="23"/>
  <c r="P123" i="23"/>
  <c r="O123" i="23"/>
  <c r="N123" i="23"/>
  <c r="M123" i="23"/>
  <c r="T122" i="23"/>
  <c r="S122" i="23"/>
  <c r="R122" i="23"/>
  <c r="Q122" i="23"/>
  <c r="P122" i="23"/>
  <c r="O122" i="23"/>
  <c r="N122" i="23"/>
  <c r="M122" i="23"/>
  <c r="T121" i="23"/>
  <c r="S121" i="23"/>
  <c r="R121" i="23"/>
  <c r="Q121" i="23"/>
  <c r="P121" i="23"/>
  <c r="O121" i="23"/>
  <c r="N121" i="23"/>
  <c r="M121" i="23"/>
  <c r="T120" i="23"/>
  <c r="S120" i="23"/>
  <c r="R120" i="23"/>
  <c r="Q120" i="23"/>
  <c r="P120" i="23"/>
  <c r="O120" i="23"/>
  <c r="N120" i="23"/>
  <c r="M120" i="23"/>
  <c r="T119" i="23"/>
  <c r="S119" i="23"/>
  <c r="R119" i="23"/>
  <c r="Q119" i="23"/>
  <c r="P119" i="23"/>
  <c r="O119" i="23"/>
  <c r="N119" i="23"/>
  <c r="M119" i="23"/>
  <c r="T118" i="23"/>
  <c r="S118" i="23"/>
  <c r="R118" i="23"/>
  <c r="Q118" i="23"/>
  <c r="P118" i="23"/>
  <c r="O118" i="23"/>
  <c r="N118" i="23"/>
  <c r="M118" i="23"/>
  <c r="T117" i="23"/>
  <c r="S117" i="23"/>
  <c r="R117" i="23"/>
  <c r="Q117" i="23"/>
  <c r="P117" i="23"/>
  <c r="O117" i="23"/>
  <c r="N117" i="23"/>
  <c r="M117" i="23"/>
  <c r="T116" i="23"/>
  <c r="S116" i="23"/>
  <c r="R116" i="23"/>
  <c r="Q116" i="23"/>
  <c r="P116" i="23"/>
  <c r="O116" i="23"/>
  <c r="N116" i="23"/>
  <c r="M116" i="23"/>
  <c r="T115" i="23"/>
  <c r="S115" i="23"/>
  <c r="R115" i="23"/>
  <c r="Q115" i="23"/>
  <c r="P115" i="23"/>
  <c r="O115" i="23"/>
  <c r="N115" i="23"/>
  <c r="M115" i="23"/>
  <c r="T114" i="23"/>
  <c r="S114" i="23"/>
  <c r="R114" i="23"/>
  <c r="Q114" i="23"/>
  <c r="P114" i="23"/>
  <c r="O114" i="23"/>
  <c r="N114" i="23"/>
  <c r="M114" i="23"/>
  <c r="T113" i="23"/>
  <c r="S113" i="23"/>
  <c r="R113" i="23"/>
  <c r="Q113" i="23"/>
  <c r="P113" i="23"/>
  <c r="O113" i="23"/>
  <c r="N113" i="23"/>
  <c r="M113" i="23"/>
  <c r="T112" i="23"/>
  <c r="S112" i="23"/>
  <c r="R112" i="23"/>
  <c r="Q112" i="23"/>
  <c r="P112" i="23"/>
  <c r="O112" i="23"/>
  <c r="N112" i="23"/>
  <c r="M112" i="23"/>
  <c r="T111" i="23"/>
  <c r="S111" i="23"/>
  <c r="R111" i="23"/>
  <c r="Q111" i="23"/>
  <c r="P111" i="23"/>
  <c r="O111" i="23"/>
  <c r="N111" i="23"/>
  <c r="M111" i="23"/>
  <c r="T110" i="23"/>
  <c r="S110" i="23"/>
  <c r="R110" i="23"/>
  <c r="Q110" i="23"/>
  <c r="P110" i="23"/>
  <c r="O110" i="23"/>
  <c r="N110" i="23"/>
  <c r="M110" i="23"/>
  <c r="T109" i="23"/>
  <c r="S109" i="23"/>
  <c r="R109" i="23"/>
  <c r="Q109" i="23"/>
  <c r="P109" i="23"/>
  <c r="O109" i="23"/>
  <c r="N109" i="23"/>
  <c r="M109" i="23"/>
  <c r="T108" i="23"/>
  <c r="S108" i="23"/>
  <c r="R108" i="23"/>
  <c r="Q108" i="23"/>
  <c r="P108" i="23"/>
  <c r="O108" i="23"/>
  <c r="N108" i="23"/>
  <c r="M108" i="23"/>
  <c r="T107" i="23"/>
  <c r="S107" i="23"/>
  <c r="R107" i="23"/>
  <c r="Q107" i="23"/>
  <c r="P107" i="23"/>
  <c r="O107" i="23"/>
  <c r="N107" i="23"/>
  <c r="M107" i="23"/>
  <c r="T106" i="23"/>
  <c r="S106" i="23"/>
  <c r="R106" i="23"/>
  <c r="Q106" i="23"/>
  <c r="P106" i="23"/>
  <c r="O106" i="23"/>
  <c r="N106" i="23"/>
  <c r="M106" i="23"/>
  <c r="T105" i="23"/>
  <c r="S105" i="23"/>
  <c r="R105" i="23"/>
  <c r="Q105" i="23"/>
  <c r="P105" i="23"/>
  <c r="O105" i="23"/>
  <c r="N105" i="23"/>
  <c r="M105" i="23"/>
  <c r="T104" i="23"/>
  <c r="S104" i="23"/>
  <c r="R104" i="23"/>
  <c r="Q104" i="23"/>
  <c r="P104" i="23"/>
  <c r="O104" i="23"/>
  <c r="N104" i="23"/>
  <c r="M104" i="23"/>
  <c r="T103" i="23"/>
  <c r="S103" i="23"/>
  <c r="R103" i="23"/>
  <c r="Q103" i="23"/>
  <c r="P103" i="23"/>
  <c r="O103" i="23"/>
  <c r="N103" i="23"/>
  <c r="M103" i="23"/>
  <c r="T102" i="23"/>
  <c r="S102" i="23"/>
  <c r="R102" i="23"/>
  <c r="Q102" i="23"/>
  <c r="P102" i="23"/>
  <c r="O102" i="23"/>
  <c r="N102" i="23"/>
  <c r="M102" i="23"/>
  <c r="T101" i="23"/>
  <c r="S101" i="23"/>
  <c r="R101" i="23"/>
  <c r="Q101" i="23"/>
  <c r="P101" i="23"/>
  <c r="O101" i="23"/>
  <c r="N101" i="23"/>
  <c r="M101" i="23"/>
  <c r="T100" i="23"/>
  <c r="S100" i="23"/>
  <c r="R100" i="23"/>
  <c r="Q100" i="23"/>
  <c r="P100" i="23"/>
  <c r="O100" i="23"/>
  <c r="N100" i="23"/>
  <c r="M100" i="23"/>
  <c r="T99" i="23"/>
  <c r="S99" i="23"/>
  <c r="R99" i="23"/>
  <c r="Q99" i="23"/>
  <c r="P99" i="23"/>
  <c r="O99" i="23"/>
  <c r="N99" i="23"/>
  <c r="M99" i="23"/>
  <c r="T98" i="23"/>
  <c r="S98" i="23"/>
  <c r="R98" i="23"/>
  <c r="Q98" i="23"/>
  <c r="P98" i="23"/>
  <c r="O98" i="23"/>
  <c r="N98" i="23"/>
  <c r="M98" i="23"/>
  <c r="T97" i="23"/>
  <c r="S97" i="23"/>
  <c r="R97" i="23"/>
  <c r="Q97" i="23"/>
  <c r="P97" i="23"/>
  <c r="O97" i="23"/>
  <c r="N97" i="23"/>
  <c r="M97" i="23"/>
  <c r="T96" i="23"/>
  <c r="S96" i="23"/>
  <c r="R96" i="23"/>
  <c r="Q96" i="23"/>
  <c r="P96" i="23"/>
  <c r="O96" i="23"/>
  <c r="N96" i="23"/>
  <c r="M96" i="23"/>
  <c r="T95" i="23"/>
  <c r="S95" i="23"/>
  <c r="R95" i="23"/>
  <c r="Q95" i="23"/>
  <c r="P95" i="23"/>
  <c r="O95" i="23"/>
  <c r="N95" i="23"/>
  <c r="M95" i="23"/>
  <c r="T94" i="23"/>
  <c r="S94" i="23"/>
  <c r="R94" i="23"/>
  <c r="Q94" i="23"/>
  <c r="P94" i="23"/>
  <c r="O94" i="23"/>
  <c r="N94" i="23"/>
  <c r="M94" i="23"/>
  <c r="T93" i="23"/>
  <c r="S93" i="23"/>
  <c r="R93" i="23"/>
  <c r="Q93" i="23"/>
  <c r="P93" i="23"/>
  <c r="O93" i="23"/>
  <c r="N93" i="23"/>
  <c r="M93" i="23"/>
  <c r="T92" i="23"/>
  <c r="S92" i="23"/>
  <c r="R92" i="23"/>
  <c r="Q92" i="23"/>
  <c r="P92" i="23"/>
  <c r="O92" i="23"/>
  <c r="N92" i="23"/>
  <c r="M92" i="23"/>
  <c r="T91" i="23"/>
  <c r="S91" i="23"/>
  <c r="R91" i="23"/>
  <c r="Q91" i="23"/>
  <c r="P91" i="23"/>
  <c r="O91" i="23"/>
  <c r="N91" i="23"/>
  <c r="M91" i="23"/>
  <c r="T90" i="23"/>
  <c r="S90" i="23"/>
  <c r="R90" i="23"/>
  <c r="Q90" i="23"/>
  <c r="P90" i="23"/>
  <c r="O90" i="23"/>
  <c r="N90" i="23"/>
  <c r="M90" i="23"/>
  <c r="T89" i="23"/>
  <c r="S89" i="23"/>
  <c r="R89" i="23"/>
  <c r="Q89" i="23"/>
  <c r="P89" i="23"/>
  <c r="O89" i="23"/>
  <c r="N89" i="23"/>
  <c r="M89" i="23"/>
  <c r="T88" i="23"/>
  <c r="S88" i="23"/>
  <c r="R88" i="23"/>
  <c r="Q88" i="23"/>
  <c r="P88" i="23"/>
  <c r="O88" i="23"/>
  <c r="N88" i="23"/>
  <c r="M88" i="23"/>
  <c r="T87" i="23"/>
  <c r="S87" i="23"/>
  <c r="R87" i="23"/>
  <c r="Q87" i="23"/>
  <c r="P87" i="23"/>
  <c r="O87" i="23"/>
  <c r="N87" i="23"/>
  <c r="M87" i="23"/>
  <c r="T86" i="23"/>
  <c r="S86" i="23"/>
  <c r="R86" i="23"/>
  <c r="Q86" i="23"/>
  <c r="P86" i="23"/>
  <c r="O86" i="23"/>
  <c r="N86" i="23"/>
  <c r="M86" i="23"/>
  <c r="T85" i="23"/>
  <c r="S85" i="23"/>
  <c r="R85" i="23"/>
  <c r="Q85" i="23"/>
  <c r="P85" i="23"/>
  <c r="O85" i="23"/>
  <c r="N85" i="23"/>
  <c r="M85" i="23"/>
  <c r="T84" i="23"/>
  <c r="S84" i="23"/>
  <c r="R84" i="23"/>
  <c r="Q84" i="23"/>
  <c r="P84" i="23"/>
  <c r="O84" i="23"/>
  <c r="N84" i="23"/>
  <c r="M84" i="23"/>
  <c r="T83" i="23"/>
  <c r="S83" i="23"/>
  <c r="R83" i="23"/>
  <c r="Q83" i="23"/>
  <c r="P83" i="23"/>
  <c r="O83" i="23"/>
  <c r="N83" i="23"/>
  <c r="M83" i="23"/>
  <c r="T82" i="23"/>
  <c r="S82" i="23"/>
  <c r="R82" i="23"/>
  <c r="Q82" i="23"/>
  <c r="P82" i="23"/>
  <c r="O82" i="23"/>
  <c r="N82" i="23"/>
  <c r="M82" i="23"/>
  <c r="T81" i="23"/>
  <c r="S81" i="23"/>
  <c r="R81" i="23"/>
  <c r="Q81" i="23"/>
  <c r="P81" i="23"/>
  <c r="O81" i="23"/>
  <c r="N81" i="23"/>
  <c r="M81" i="23"/>
  <c r="T80" i="23"/>
  <c r="S80" i="23"/>
  <c r="R80" i="23"/>
  <c r="Q80" i="23"/>
  <c r="P80" i="23"/>
  <c r="O80" i="23"/>
  <c r="N80" i="23"/>
  <c r="M80" i="23"/>
  <c r="T79" i="23"/>
  <c r="S79" i="23"/>
  <c r="R79" i="23"/>
  <c r="Q79" i="23"/>
  <c r="P79" i="23"/>
  <c r="O79" i="23"/>
  <c r="N79" i="23"/>
  <c r="M79" i="23"/>
  <c r="T78" i="23"/>
  <c r="S78" i="23"/>
  <c r="R78" i="23"/>
  <c r="Q78" i="23"/>
  <c r="P78" i="23"/>
  <c r="O78" i="23"/>
  <c r="N78" i="23"/>
  <c r="M78" i="23"/>
  <c r="T77" i="23"/>
  <c r="S77" i="23"/>
  <c r="R77" i="23"/>
  <c r="Q77" i="23"/>
  <c r="P77" i="23"/>
  <c r="O77" i="23"/>
  <c r="N77" i="23"/>
  <c r="M77" i="23"/>
  <c r="T76" i="23"/>
  <c r="S76" i="23"/>
  <c r="R76" i="23"/>
  <c r="Q76" i="23"/>
  <c r="P76" i="23"/>
  <c r="O76" i="23"/>
  <c r="N76" i="23"/>
  <c r="M76" i="23"/>
  <c r="T75" i="23"/>
  <c r="S75" i="23"/>
  <c r="R75" i="23"/>
  <c r="Q75" i="23"/>
  <c r="P75" i="23"/>
  <c r="O75" i="23"/>
  <c r="N75" i="23"/>
  <c r="M75" i="23"/>
  <c r="T74" i="23"/>
  <c r="S74" i="23"/>
  <c r="R74" i="23"/>
  <c r="Q74" i="23"/>
  <c r="P74" i="23"/>
  <c r="O74" i="23"/>
  <c r="N74" i="23"/>
  <c r="M74" i="23"/>
  <c r="T73" i="23"/>
  <c r="S73" i="23"/>
  <c r="R73" i="23"/>
  <c r="Q73" i="23"/>
  <c r="P73" i="23"/>
  <c r="O73" i="23"/>
  <c r="N73" i="23"/>
  <c r="M73" i="23"/>
  <c r="T72" i="23"/>
  <c r="S72" i="23"/>
  <c r="R72" i="23"/>
  <c r="Q72" i="23"/>
  <c r="P72" i="23"/>
  <c r="O72" i="23"/>
  <c r="N72" i="23"/>
  <c r="M72" i="23"/>
  <c r="T71" i="23"/>
  <c r="S71" i="23"/>
  <c r="R71" i="23"/>
  <c r="Q71" i="23"/>
  <c r="P71" i="23"/>
  <c r="O71" i="23"/>
  <c r="N71" i="23"/>
  <c r="M71" i="23"/>
  <c r="T70" i="23"/>
  <c r="S70" i="23"/>
  <c r="R70" i="23"/>
  <c r="Q70" i="23"/>
  <c r="P70" i="23"/>
  <c r="O70" i="23"/>
  <c r="N70" i="23"/>
  <c r="M70" i="23"/>
  <c r="T69" i="23"/>
  <c r="S69" i="23"/>
  <c r="R69" i="23"/>
  <c r="Q69" i="23"/>
  <c r="P69" i="23"/>
  <c r="O69" i="23"/>
  <c r="N69" i="23"/>
  <c r="M69" i="23"/>
  <c r="T68" i="23"/>
  <c r="S68" i="23"/>
  <c r="R68" i="23"/>
  <c r="Q68" i="23"/>
  <c r="P68" i="23"/>
  <c r="O68" i="23"/>
  <c r="N68" i="23"/>
  <c r="M68" i="23"/>
  <c r="T67" i="23"/>
  <c r="S67" i="23"/>
  <c r="R67" i="23"/>
  <c r="Q67" i="23"/>
  <c r="P67" i="23"/>
  <c r="O67" i="23"/>
  <c r="N67" i="23"/>
  <c r="M67" i="23"/>
  <c r="T66" i="23"/>
  <c r="S66" i="23"/>
  <c r="R66" i="23"/>
  <c r="Q66" i="23"/>
  <c r="P66" i="23"/>
  <c r="O66" i="23"/>
  <c r="N66" i="23"/>
  <c r="M66" i="23"/>
  <c r="T65" i="23"/>
  <c r="S65" i="23"/>
  <c r="R65" i="23"/>
  <c r="Q65" i="23"/>
  <c r="P65" i="23"/>
  <c r="O65" i="23"/>
  <c r="N65" i="23"/>
  <c r="M65" i="23"/>
  <c r="T64" i="23"/>
  <c r="S64" i="23"/>
  <c r="R64" i="23"/>
  <c r="Q64" i="23"/>
  <c r="P64" i="23"/>
  <c r="O64" i="23"/>
  <c r="N64" i="23"/>
  <c r="M64" i="23"/>
  <c r="T63" i="23"/>
  <c r="S63" i="23"/>
  <c r="R63" i="23"/>
  <c r="Q63" i="23"/>
  <c r="P63" i="23"/>
  <c r="O63" i="23"/>
  <c r="N63" i="23"/>
  <c r="M63" i="23"/>
  <c r="T62" i="23"/>
  <c r="S62" i="23"/>
  <c r="R62" i="23"/>
  <c r="Q62" i="23"/>
  <c r="P62" i="23"/>
  <c r="O62" i="23"/>
  <c r="N62" i="23"/>
  <c r="M62" i="23"/>
  <c r="T61" i="23"/>
  <c r="S61" i="23"/>
  <c r="R61" i="23"/>
  <c r="Q61" i="23"/>
  <c r="P61" i="23"/>
  <c r="O61" i="23"/>
  <c r="N61" i="23"/>
  <c r="M61" i="23"/>
  <c r="T60" i="23"/>
  <c r="S60" i="23"/>
  <c r="R60" i="23"/>
  <c r="Q60" i="23"/>
  <c r="P60" i="23"/>
  <c r="O60" i="23"/>
  <c r="N60" i="23"/>
  <c r="M60" i="23"/>
  <c r="T59" i="23"/>
  <c r="S59" i="23"/>
  <c r="R59" i="23"/>
  <c r="Q59" i="23"/>
  <c r="P59" i="23"/>
  <c r="O59" i="23"/>
  <c r="N59" i="23"/>
  <c r="M59" i="23"/>
  <c r="T58" i="23"/>
  <c r="S58" i="23"/>
  <c r="R58" i="23"/>
  <c r="Q58" i="23"/>
  <c r="P58" i="23"/>
  <c r="O58" i="23"/>
  <c r="N58" i="23"/>
  <c r="M58" i="23"/>
  <c r="T57" i="23"/>
  <c r="S57" i="23"/>
  <c r="R57" i="23"/>
  <c r="Q57" i="23"/>
  <c r="P57" i="23"/>
  <c r="O57" i="23"/>
  <c r="N57" i="23"/>
  <c r="M57" i="23"/>
  <c r="T56" i="23"/>
  <c r="S56" i="23"/>
  <c r="R56" i="23"/>
  <c r="Q56" i="23"/>
  <c r="P56" i="23"/>
  <c r="O56" i="23"/>
  <c r="N56" i="23"/>
  <c r="M56" i="23"/>
  <c r="T55" i="23"/>
  <c r="S55" i="23"/>
  <c r="R55" i="23"/>
  <c r="Q55" i="23"/>
  <c r="P55" i="23"/>
  <c r="O55" i="23"/>
  <c r="N55" i="23"/>
  <c r="M55" i="23"/>
  <c r="T54" i="23"/>
  <c r="S54" i="23"/>
  <c r="R54" i="23"/>
  <c r="Q54" i="23"/>
  <c r="P54" i="23"/>
  <c r="O54" i="23"/>
  <c r="N54" i="23"/>
  <c r="M54" i="23"/>
  <c r="T53" i="23"/>
  <c r="S53" i="23"/>
  <c r="R53" i="23"/>
  <c r="Q53" i="23"/>
  <c r="P53" i="23"/>
  <c r="O53" i="23"/>
  <c r="N53" i="23"/>
  <c r="M53" i="23"/>
  <c r="T52" i="23"/>
  <c r="S52" i="23"/>
  <c r="R52" i="23"/>
  <c r="Q52" i="23"/>
  <c r="P52" i="23"/>
  <c r="O52" i="23"/>
  <c r="N52" i="23"/>
  <c r="M52" i="23"/>
  <c r="T51" i="23"/>
  <c r="S51" i="23"/>
  <c r="R51" i="23"/>
  <c r="Q51" i="23"/>
  <c r="P51" i="23"/>
  <c r="O51" i="23"/>
  <c r="N51" i="23"/>
  <c r="M51" i="23"/>
  <c r="T50" i="23"/>
  <c r="S50" i="23"/>
  <c r="R50" i="23"/>
  <c r="Q50" i="23"/>
  <c r="P50" i="23"/>
  <c r="O50" i="23"/>
  <c r="N50" i="23"/>
  <c r="M50" i="23"/>
  <c r="T49" i="23"/>
  <c r="S49" i="23"/>
  <c r="R49" i="23"/>
  <c r="Q49" i="23"/>
  <c r="P49" i="23"/>
  <c r="O49" i="23"/>
  <c r="N49" i="23"/>
  <c r="M49" i="23"/>
  <c r="T48" i="23"/>
  <c r="S48" i="23"/>
  <c r="R48" i="23"/>
  <c r="Q48" i="23"/>
  <c r="P48" i="23"/>
  <c r="O48" i="23"/>
  <c r="N48" i="23"/>
  <c r="M48" i="23"/>
  <c r="T47" i="23"/>
  <c r="S47" i="23"/>
  <c r="R47" i="23"/>
  <c r="Q47" i="23"/>
  <c r="P47" i="23"/>
  <c r="O47" i="23"/>
  <c r="N47" i="23"/>
  <c r="M47" i="23"/>
  <c r="T46" i="23"/>
  <c r="S46" i="23"/>
  <c r="R46" i="23"/>
  <c r="Q46" i="23"/>
  <c r="P46" i="23"/>
  <c r="O46" i="23"/>
  <c r="N46" i="23"/>
  <c r="M46" i="23"/>
  <c r="T45" i="23"/>
  <c r="S45" i="23"/>
  <c r="R45" i="23"/>
  <c r="Q45" i="23"/>
  <c r="P45" i="23"/>
  <c r="O45" i="23"/>
  <c r="N45" i="23"/>
  <c r="M45" i="23"/>
  <c r="T44" i="23"/>
  <c r="S44" i="23"/>
  <c r="R44" i="23"/>
  <c r="Q44" i="23"/>
  <c r="P44" i="23"/>
  <c r="O44" i="23"/>
  <c r="N44" i="23"/>
  <c r="M44" i="23"/>
  <c r="T43" i="23"/>
  <c r="S43" i="23"/>
  <c r="R43" i="23"/>
  <c r="Q43" i="23"/>
  <c r="P43" i="23"/>
  <c r="O43" i="23"/>
  <c r="N43" i="23"/>
  <c r="M43" i="23"/>
  <c r="T42" i="23"/>
  <c r="S42" i="23"/>
  <c r="R42" i="23"/>
  <c r="Q42" i="23"/>
  <c r="P42" i="23"/>
  <c r="O42" i="23"/>
  <c r="N42" i="23"/>
  <c r="M42" i="23"/>
  <c r="T41" i="23"/>
  <c r="S41" i="23"/>
  <c r="R41" i="23"/>
  <c r="Q41" i="23"/>
  <c r="P41" i="23"/>
  <c r="O41" i="23"/>
  <c r="N41" i="23"/>
  <c r="M41" i="23"/>
  <c r="T40" i="23"/>
  <c r="S40" i="23"/>
  <c r="R40" i="23"/>
  <c r="Q40" i="23"/>
  <c r="P40" i="23"/>
  <c r="O40" i="23"/>
  <c r="N40" i="23"/>
  <c r="M40" i="23"/>
  <c r="T39" i="23"/>
  <c r="S39" i="23"/>
  <c r="R39" i="23"/>
  <c r="Q39" i="23"/>
  <c r="P39" i="23"/>
  <c r="O39" i="23"/>
  <c r="N39" i="23"/>
  <c r="M39" i="23"/>
  <c r="T38" i="23"/>
  <c r="S38" i="23"/>
  <c r="R38" i="23"/>
  <c r="Q38" i="23"/>
  <c r="P38" i="23"/>
  <c r="O38" i="23"/>
  <c r="N38" i="23"/>
  <c r="M38" i="23"/>
  <c r="T37" i="23"/>
  <c r="S37" i="23"/>
  <c r="R37" i="23"/>
  <c r="Q37" i="23"/>
  <c r="P37" i="23"/>
  <c r="O37" i="23"/>
  <c r="N37" i="23"/>
  <c r="M37" i="23"/>
  <c r="T36" i="23"/>
  <c r="S36" i="23"/>
  <c r="R36" i="23"/>
  <c r="Q36" i="23"/>
  <c r="P36" i="23"/>
  <c r="O36" i="23"/>
  <c r="N36" i="23"/>
  <c r="M36" i="23"/>
  <c r="T35" i="23"/>
  <c r="S35" i="23"/>
  <c r="R35" i="23"/>
  <c r="Q35" i="23"/>
  <c r="P35" i="23"/>
  <c r="O35" i="23"/>
  <c r="N35" i="23"/>
  <c r="M35" i="23"/>
  <c r="T34" i="23"/>
  <c r="S34" i="23"/>
  <c r="R34" i="23"/>
  <c r="Q34" i="23"/>
  <c r="P34" i="23"/>
  <c r="O34" i="23"/>
  <c r="N34" i="23"/>
  <c r="M34" i="23"/>
  <c r="T33" i="23"/>
  <c r="S33" i="23"/>
  <c r="R33" i="23"/>
  <c r="Q33" i="23"/>
  <c r="P33" i="23"/>
  <c r="O33" i="23"/>
  <c r="N33" i="23"/>
  <c r="M33" i="23"/>
  <c r="T32" i="23"/>
  <c r="S32" i="23"/>
  <c r="R32" i="23"/>
  <c r="Q32" i="23"/>
  <c r="P32" i="23"/>
  <c r="O32" i="23"/>
  <c r="N32" i="23"/>
  <c r="M32" i="23"/>
  <c r="T31" i="23"/>
  <c r="S31" i="23"/>
  <c r="R31" i="23"/>
  <c r="Q31" i="23"/>
  <c r="P31" i="23"/>
  <c r="O31" i="23"/>
  <c r="N31" i="23"/>
  <c r="M31" i="23"/>
  <c r="T30" i="23"/>
  <c r="S30" i="23"/>
  <c r="R30" i="23"/>
  <c r="Q30" i="23"/>
  <c r="P30" i="23"/>
  <c r="O30" i="23"/>
  <c r="N30" i="23"/>
  <c r="M30" i="23"/>
  <c r="T29" i="23"/>
  <c r="S29" i="23"/>
  <c r="R29" i="23"/>
  <c r="Q29" i="23"/>
  <c r="P29" i="23"/>
  <c r="O29" i="23"/>
  <c r="N29" i="23"/>
  <c r="M29" i="23"/>
  <c r="T28" i="23"/>
  <c r="S28" i="23"/>
  <c r="R28" i="23"/>
  <c r="Q28" i="23"/>
  <c r="P28" i="23"/>
  <c r="O28" i="23"/>
  <c r="N28" i="23"/>
  <c r="M28" i="23"/>
  <c r="T27" i="23"/>
  <c r="S27" i="23"/>
  <c r="R27" i="23"/>
  <c r="Q27" i="23"/>
  <c r="P27" i="23"/>
  <c r="O27" i="23"/>
  <c r="N27" i="23"/>
  <c r="M27" i="23"/>
  <c r="T26" i="23"/>
  <c r="S26" i="23"/>
  <c r="R26" i="23"/>
  <c r="Q26" i="23"/>
  <c r="P26" i="23"/>
  <c r="O26" i="23"/>
  <c r="N26" i="23"/>
  <c r="M26" i="23"/>
  <c r="T25" i="23"/>
  <c r="S25" i="23"/>
  <c r="R25" i="23"/>
  <c r="Q25" i="23"/>
  <c r="P25" i="23"/>
  <c r="O25" i="23"/>
  <c r="N25" i="23"/>
  <c r="M25" i="23"/>
  <c r="T24" i="23"/>
  <c r="S24" i="23"/>
  <c r="R24" i="23"/>
  <c r="Q24" i="23"/>
  <c r="P24" i="23"/>
  <c r="O24" i="23"/>
  <c r="N24" i="23"/>
  <c r="M24" i="23"/>
  <c r="T23" i="23"/>
  <c r="S23" i="23"/>
  <c r="R23" i="23"/>
  <c r="Q23" i="23"/>
  <c r="P23" i="23"/>
  <c r="O23" i="23"/>
  <c r="N23" i="23"/>
  <c r="M23" i="23"/>
  <c r="T22" i="23"/>
  <c r="S22" i="23"/>
  <c r="R22" i="23"/>
  <c r="Q22" i="23"/>
  <c r="P22" i="23"/>
  <c r="O22" i="23"/>
  <c r="N22" i="23"/>
  <c r="M22" i="23"/>
  <c r="T21" i="23"/>
  <c r="S21" i="23"/>
  <c r="R21" i="23"/>
  <c r="Q21" i="23"/>
  <c r="P21" i="23"/>
  <c r="O21" i="23"/>
  <c r="N21" i="23"/>
  <c r="M21" i="23"/>
  <c r="T20" i="23"/>
  <c r="S20" i="23"/>
  <c r="R20" i="23"/>
  <c r="Q20" i="23"/>
  <c r="P20" i="23"/>
  <c r="O20" i="23"/>
  <c r="N20" i="23"/>
  <c r="M20" i="23"/>
  <c r="T19" i="23"/>
  <c r="S19" i="23"/>
  <c r="R19" i="23"/>
  <c r="Q19" i="23"/>
  <c r="P19" i="23"/>
  <c r="O19" i="23"/>
  <c r="N19" i="23"/>
  <c r="M19" i="23"/>
  <c r="T18" i="23"/>
  <c r="S18" i="23"/>
  <c r="R18" i="23"/>
  <c r="Q18" i="23"/>
  <c r="P18" i="23"/>
  <c r="O18" i="23"/>
  <c r="N18" i="23"/>
  <c r="M18" i="23"/>
  <c r="T17" i="23"/>
  <c r="S17" i="23"/>
  <c r="R17" i="23"/>
  <c r="Q17" i="23"/>
  <c r="P17" i="23"/>
  <c r="O17" i="23"/>
  <c r="N17" i="23"/>
  <c r="M17" i="23"/>
  <c r="T16" i="23"/>
  <c r="S16" i="23"/>
  <c r="R16" i="23"/>
  <c r="Q16" i="23"/>
  <c r="P16" i="23"/>
  <c r="O16" i="23"/>
  <c r="N16" i="23"/>
  <c r="M16" i="23"/>
  <c r="T15" i="23"/>
  <c r="S15" i="23"/>
  <c r="R15" i="23"/>
  <c r="Q15" i="23"/>
  <c r="P15" i="23"/>
  <c r="O15" i="23"/>
  <c r="N15" i="23"/>
  <c r="M15" i="23"/>
  <c r="T14" i="23"/>
  <c r="S14" i="23"/>
  <c r="R14" i="23"/>
  <c r="Q14" i="23"/>
  <c r="P14" i="23"/>
  <c r="O14" i="23"/>
  <c r="N14" i="23"/>
  <c r="M14" i="23"/>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O191" i="6"/>
  <c r="N191" i="6"/>
  <c r="M191" i="6"/>
  <c r="L191" i="6"/>
  <c r="K191" i="6"/>
  <c r="J191" i="6"/>
  <c r="C191" i="6"/>
  <c r="O190" i="6"/>
  <c r="N190" i="6"/>
  <c r="M190" i="6"/>
  <c r="L190" i="6"/>
  <c r="K190" i="6"/>
  <c r="J190" i="6"/>
  <c r="C190" i="6"/>
  <c r="O189" i="6"/>
  <c r="N189" i="6"/>
  <c r="M189" i="6"/>
  <c r="L189" i="6"/>
  <c r="K189" i="6"/>
  <c r="J189" i="6"/>
  <c r="C189" i="6"/>
  <c r="O188" i="6"/>
  <c r="N188" i="6"/>
  <c r="M188" i="6"/>
  <c r="L188" i="6"/>
  <c r="K188" i="6"/>
  <c r="J188" i="6"/>
  <c r="C188" i="6"/>
  <c r="O187" i="6"/>
  <c r="N187" i="6"/>
  <c r="M187" i="6"/>
  <c r="L187" i="6"/>
  <c r="K187" i="6"/>
  <c r="J187" i="6"/>
  <c r="C187" i="6"/>
  <c r="O186" i="6"/>
  <c r="N186" i="6"/>
  <c r="M186" i="6"/>
  <c r="L186" i="6"/>
  <c r="K186" i="6"/>
  <c r="J186" i="6"/>
  <c r="C186" i="6"/>
  <c r="O185" i="6"/>
  <c r="N185" i="6"/>
  <c r="M185" i="6"/>
  <c r="L185" i="6"/>
  <c r="K185" i="6"/>
  <c r="J185" i="6"/>
  <c r="C185" i="6"/>
  <c r="O184" i="6"/>
  <c r="N184" i="6"/>
  <c r="M184" i="6"/>
  <c r="L184" i="6"/>
  <c r="K184" i="6"/>
  <c r="J184" i="6"/>
  <c r="C184" i="6"/>
  <c r="O183" i="6"/>
  <c r="N183" i="6"/>
  <c r="M183" i="6"/>
  <c r="L183" i="6"/>
  <c r="K183" i="6"/>
  <c r="J183" i="6"/>
  <c r="C183" i="6"/>
  <c r="O182" i="6"/>
  <c r="N182" i="6"/>
  <c r="M182" i="6"/>
  <c r="L182" i="6"/>
  <c r="K182" i="6"/>
  <c r="J182" i="6"/>
  <c r="C182" i="6"/>
  <c r="O181" i="6"/>
  <c r="N181" i="6"/>
  <c r="M181" i="6"/>
  <c r="L181" i="6"/>
  <c r="K181" i="6"/>
  <c r="J181" i="6"/>
  <c r="C181" i="6"/>
  <c r="O180" i="6"/>
  <c r="N180" i="6"/>
  <c r="M180" i="6"/>
  <c r="L180" i="6"/>
  <c r="K180" i="6"/>
  <c r="J180" i="6"/>
  <c r="C180" i="6"/>
  <c r="O179" i="6"/>
  <c r="N179" i="6"/>
  <c r="M179" i="6"/>
  <c r="L179" i="6"/>
  <c r="K179" i="6"/>
  <c r="J179" i="6"/>
  <c r="C179" i="6"/>
  <c r="O178" i="6"/>
  <c r="N178" i="6"/>
  <c r="M178" i="6"/>
  <c r="L178" i="6"/>
  <c r="K178" i="6"/>
  <c r="J178" i="6"/>
  <c r="C178" i="6"/>
  <c r="O177" i="6"/>
  <c r="N177" i="6"/>
  <c r="M177" i="6"/>
  <c r="L177" i="6"/>
  <c r="K177" i="6"/>
  <c r="J177" i="6"/>
  <c r="C177" i="6"/>
  <c r="O176" i="6"/>
  <c r="N176" i="6"/>
  <c r="M176" i="6"/>
  <c r="L176" i="6"/>
  <c r="K176" i="6"/>
  <c r="J176" i="6"/>
  <c r="C176" i="6"/>
  <c r="O175" i="6"/>
  <c r="N175" i="6"/>
  <c r="M175" i="6"/>
  <c r="L175" i="6"/>
  <c r="K175" i="6"/>
  <c r="J175" i="6"/>
  <c r="C175" i="6"/>
  <c r="O174" i="6"/>
  <c r="N174" i="6"/>
  <c r="M174" i="6"/>
  <c r="L174" i="6"/>
  <c r="K174" i="6"/>
  <c r="J174" i="6"/>
  <c r="C174" i="6"/>
  <c r="O173" i="6"/>
  <c r="N173" i="6"/>
  <c r="M173" i="6"/>
  <c r="L173" i="6"/>
  <c r="K173" i="6"/>
  <c r="J173" i="6"/>
  <c r="C173" i="6"/>
  <c r="O172" i="6"/>
  <c r="N172" i="6"/>
  <c r="M172" i="6"/>
  <c r="L172" i="6"/>
  <c r="K172" i="6"/>
  <c r="J172" i="6"/>
  <c r="C172" i="6"/>
  <c r="O171" i="6"/>
  <c r="N171" i="6"/>
  <c r="M171" i="6"/>
  <c r="L171" i="6"/>
  <c r="C171" i="6"/>
  <c r="O170" i="6"/>
  <c r="N170" i="6"/>
  <c r="M170" i="6"/>
  <c r="L170" i="6"/>
  <c r="K170" i="6"/>
  <c r="J170" i="6"/>
  <c r="C170" i="6"/>
  <c r="O169" i="6"/>
  <c r="N169" i="6"/>
  <c r="M169" i="6"/>
  <c r="L169" i="6"/>
  <c r="K169" i="6"/>
  <c r="J169" i="6"/>
  <c r="C169" i="6"/>
  <c r="O168" i="6"/>
  <c r="N168" i="6"/>
  <c r="M168" i="6"/>
  <c r="L168" i="6"/>
  <c r="K168" i="6"/>
  <c r="J168" i="6"/>
  <c r="C168" i="6"/>
  <c r="O167" i="6"/>
  <c r="N167" i="6"/>
  <c r="M167" i="6"/>
  <c r="L167" i="6"/>
  <c r="K167" i="6"/>
  <c r="J167" i="6"/>
  <c r="C167" i="6"/>
  <c r="O166" i="6"/>
  <c r="N166" i="6"/>
  <c r="M166" i="6"/>
  <c r="L166" i="6"/>
  <c r="K166" i="6"/>
  <c r="J166" i="6"/>
  <c r="C166" i="6"/>
  <c r="O165" i="6"/>
  <c r="N165" i="6"/>
  <c r="M165" i="6"/>
  <c r="L165" i="6"/>
  <c r="K165" i="6"/>
  <c r="J165" i="6"/>
  <c r="C165" i="6"/>
  <c r="O164" i="6"/>
  <c r="N164" i="6"/>
  <c r="M164" i="6"/>
  <c r="L164" i="6"/>
  <c r="K164" i="6"/>
  <c r="J164" i="6"/>
  <c r="C164" i="6"/>
  <c r="O163" i="6"/>
  <c r="N163" i="6"/>
  <c r="M163" i="6"/>
  <c r="L163" i="6"/>
  <c r="K163" i="6"/>
  <c r="J163" i="6"/>
  <c r="C163" i="6"/>
  <c r="O162" i="6"/>
  <c r="N162" i="6"/>
  <c r="M162" i="6"/>
  <c r="L162" i="6"/>
  <c r="K162" i="6"/>
  <c r="J162" i="6"/>
  <c r="C162" i="6"/>
  <c r="O161" i="6"/>
  <c r="N161" i="6"/>
  <c r="M161" i="6"/>
  <c r="L161" i="6"/>
  <c r="K161" i="6"/>
  <c r="J161" i="6"/>
  <c r="C161" i="6"/>
  <c r="O160" i="6"/>
  <c r="N160" i="6"/>
  <c r="M160" i="6"/>
  <c r="L160" i="6"/>
  <c r="K160" i="6"/>
  <c r="J160" i="6"/>
  <c r="C160" i="6"/>
  <c r="O159" i="6"/>
  <c r="N159" i="6"/>
  <c r="M159" i="6"/>
  <c r="L159" i="6"/>
  <c r="K159" i="6"/>
  <c r="J159" i="6"/>
  <c r="C159" i="6"/>
  <c r="O158" i="6"/>
  <c r="N158" i="6"/>
  <c r="M158" i="6"/>
  <c r="L158" i="6"/>
  <c r="K158" i="6"/>
  <c r="J158" i="6"/>
  <c r="C158" i="6"/>
  <c r="O157" i="6"/>
  <c r="N157" i="6"/>
  <c r="M157" i="6"/>
  <c r="L157" i="6"/>
  <c r="K157" i="6"/>
  <c r="J157" i="6"/>
  <c r="C157" i="6"/>
  <c r="O156" i="6"/>
  <c r="N156" i="6"/>
  <c r="M156" i="6"/>
  <c r="L156" i="6"/>
  <c r="K156" i="6"/>
  <c r="J156" i="6"/>
  <c r="C156" i="6"/>
  <c r="O155" i="6"/>
  <c r="N155" i="6"/>
  <c r="M155" i="6"/>
  <c r="L155" i="6"/>
  <c r="K155" i="6"/>
  <c r="J155" i="6"/>
  <c r="C155" i="6"/>
  <c r="O154" i="6"/>
  <c r="N154" i="6"/>
  <c r="M154" i="6"/>
  <c r="L154" i="6"/>
  <c r="K154" i="6"/>
  <c r="J154" i="6"/>
  <c r="C154" i="6"/>
  <c r="O153" i="6"/>
  <c r="N153" i="6"/>
  <c r="M153" i="6"/>
  <c r="L153" i="6"/>
  <c r="K153" i="6"/>
  <c r="J153" i="6"/>
  <c r="C153" i="6"/>
  <c r="O152" i="6"/>
  <c r="N152" i="6"/>
  <c r="M152" i="6"/>
  <c r="L152" i="6"/>
  <c r="K152" i="6"/>
  <c r="J152" i="6"/>
  <c r="C152" i="6"/>
  <c r="O151" i="6"/>
  <c r="N151" i="6"/>
  <c r="M151" i="6"/>
  <c r="L151" i="6"/>
  <c r="K151" i="6"/>
  <c r="J151" i="6"/>
  <c r="C151" i="6"/>
  <c r="O150" i="6"/>
  <c r="N150" i="6"/>
  <c r="M150" i="6"/>
  <c r="L150" i="6"/>
  <c r="K150" i="6"/>
  <c r="J150" i="6"/>
  <c r="C150" i="6"/>
  <c r="O149" i="6"/>
  <c r="N149" i="6"/>
  <c r="M149" i="6"/>
  <c r="L149" i="6"/>
  <c r="K149" i="6"/>
  <c r="J149" i="6"/>
  <c r="C149" i="6"/>
  <c r="O148" i="6"/>
  <c r="N148" i="6"/>
  <c r="M148" i="6"/>
  <c r="L148" i="6"/>
  <c r="K148" i="6"/>
  <c r="J148" i="6"/>
  <c r="C148" i="6"/>
  <c r="O147" i="6"/>
  <c r="N147" i="6"/>
  <c r="M147" i="6"/>
  <c r="L147" i="6"/>
  <c r="K147" i="6"/>
  <c r="J147" i="6"/>
  <c r="C147" i="6"/>
  <c r="O146" i="6"/>
  <c r="N146" i="6"/>
  <c r="M146" i="6"/>
  <c r="L146" i="6"/>
  <c r="K146" i="6"/>
  <c r="J146" i="6"/>
  <c r="C146" i="6"/>
  <c r="O145" i="6"/>
  <c r="N145" i="6"/>
  <c r="M145" i="6"/>
  <c r="L145" i="6"/>
  <c r="K145" i="6"/>
  <c r="J145" i="6"/>
  <c r="C145" i="6"/>
  <c r="O144" i="6"/>
  <c r="N144" i="6"/>
  <c r="M144" i="6"/>
  <c r="L144" i="6"/>
  <c r="K144" i="6"/>
  <c r="J144" i="6"/>
  <c r="C144" i="6"/>
  <c r="O143" i="6"/>
  <c r="N143" i="6"/>
  <c r="M143" i="6"/>
  <c r="L143" i="6"/>
  <c r="K143" i="6"/>
  <c r="J143" i="6"/>
  <c r="C143" i="6"/>
  <c r="O142" i="6"/>
  <c r="N142" i="6"/>
  <c r="M142" i="6"/>
  <c r="L142" i="6"/>
  <c r="K142" i="6"/>
  <c r="J142" i="6"/>
  <c r="C142" i="6"/>
  <c r="O141" i="6"/>
  <c r="N141" i="6"/>
  <c r="M141" i="6"/>
  <c r="L141" i="6"/>
  <c r="K141" i="6"/>
  <c r="J141" i="6"/>
  <c r="C141" i="6"/>
  <c r="O140" i="6"/>
  <c r="N140" i="6"/>
  <c r="M140" i="6"/>
  <c r="L140" i="6"/>
  <c r="K140" i="6"/>
  <c r="J140" i="6"/>
  <c r="C140" i="6"/>
  <c r="O139" i="6"/>
  <c r="N139" i="6"/>
  <c r="M139" i="6"/>
  <c r="L139" i="6"/>
  <c r="K139" i="6"/>
  <c r="J139" i="6"/>
  <c r="C139" i="6"/>
  <c r="O138" i="6"/>
  <c r="N138" i="6"/>
  <c r="M138" i="6"/>
  <c r="L138" i="6"/>
  <c r="K138" i="6"/>
  <c r="J138" i="6"/>
  <c r="C138" i="6"/>
  <c r="O137" i="6"/>
  <c r="N137" i="6"/>
  <c r="M137" i="6"/>
  <c r="L137" i="6"/>
  <c r="K137" i="6"/>
  <c r="J137" i="6"/>
  <c r="C137" i="6"/>
  <c r="O136" i="6"/>
  <c r="N136" i="6"/>
  <c r="M136" i="6"/>
  <c r="L136" i="6"/>
  <c r="K136" i="6"/>
  <c r="J136" i="6"/>
  <c r="C136" i="6"/>
  <c r="O135" i="6"/>
  <c r="N135" i="6"/>
  <c r="M135" i="6"/>
  <c r="L135" i="6"/>
  <c r="K135" i="6"/>
  <c r="J135" i="6"/>
  <c r="C135" i="6"/>
  <c r="O134" i="6"/>
  <c r="N134" i="6"/>
  <c r="M134" i="6"/>
  <c r="L134" i="6"/>
  <c r="K134" i="6"/>
  <c r="J134" i="6"/>
  <c r="C134" i="6"/>
  <c r="O133" i="6"/>
  <c r="N133" i="6"/>
  <c r="M133" i="6"/>
  <c r="L133" i="6"/>
  <c r="K133" i="6"/>
  <c r="J133" i="6"/>
  <c r="C133" i="6"/>
  <c r="O132" i="6"/>
  <c r="N132" i="6"/>
  <c r="M132" i="6"/>
  <c r="L132" i="6"/>
  <c r="K132" i="6"/>
  <c r="J132" i="6"/>
  <c r="C132" i="6"/>
  <c r="O131" i="6"/>
  <c r="N131" i="6"/>
  <c r="M131" i="6"/>
  <c r="L131" i="6"/>
  <c r="K131" i="6"/>
  <c r="J131" i="6"/>
  <c r="C131" i="6"/>
  <c r="O130" i="6"/>
  <c r="N130" i="6"/>
  <c r="M130" i="6"/>
  <c r="L130" i="6"/>
  <c r="K130" i="6"/>
  <c r="J130" i="6"/>
  <c r="C130" i="6"/>
  <c r="O129" i="6"/>
  <c r="N129" i="6"/>
  <c r="M129" i="6"/>
  <c r="L129" i="6"/>
  <c r="K129" i="6"/>
  <c r="J129" i="6"/>
  <c r="O128" i="6"/>
  <c r="N128" i="6"/>
  <c r="M128" i="6"/>
  <c r="L128" i="6"/>
  <c r="K128" i="6"/>
  <c r="J128" i="6"/>
  <c r="O127" i="6"/>
  <c r="N127" i="6"/>
  <c r="M127" i="6"/>
  <c r="L127" i="6"/>
  <c r="K127" i="6"/>
  <c r="J127" i="6"/>
  <c r="O126" i="6"/>
  <c r="N126" i="6"/>
  <c r="M126" i="6"/>
  <c r="L126" i="6"/>
  <c r="K126" i="6"/>
  <c r="J126" i="6"/>
  <c r="O125" i="6"/>
  <c r="N125" i="6"/>
  <c r="M125" i="6"/>
  <c r="L125" i="6"/>
  <c r="K125" i="6"/>
  <c r="J125" i="6"/>
  <c r="O124" i="6"/>
  <c r="N124" i="6"/>
  <c r="M124" i="6"/>
  <c r="L124" i="6"/>
  <c r="K124" i="6"/>
  <c r="J124" i="6"/>
  <c r="O123" i="6"/>
  <c r="N123" i="6"/>
  <c r="M123" i="6"/>
  <c r="L123" i="6"/>
  <c r="K123" i="6"/>
  <c r="J123" i="6"/>
  <c r="O122" i="6"/>
  <c r="N122" i="6"/>
  <c r="M122" i="6"/>
  <c r="L122" i="6"/>
  <c r="K122" i="6"/>
  <c r="J122" i="6"/>
  <c r="O121" i="6"/>
  <c r="N121" i="6"/>
  <c r="M121" i="6"/>
  <c r="L121" i="6"/>
  <c r="K121" i="6"/>
  <c r="J121" i="6"/>
  <c r="O120" i="6"/>
  <c r="N120" i="6"/>
  <c r="M120" i="6"/>
  <c r="L120" i="6"/>
  <c r="K120" i="6"/>
  <c r="J120" i="6"/>
  <c r="O119" i="6"/>
  <c r="N119" i="6"/>
  <c r="M119" i="6"/>
  <c r="L119" i="6"/>
  <c r="K119" i="6"/>
  <c r="J119" i="6"/>
  <c r="O118" i="6"/>
  <c r="N118" i="6"/>
  <c r="M118" i="6"/>
  <c r="L118" i="6"/>
  <c r="K118" i="6"/>
  <c r="J118" i="6"/>
  <c r="O117" i="6"/>
  <c r="N117" i="6"/>
  <c r="M117" i="6"/>
  <c r="L117" i="6"/>
  <c r="K117" i="6"/>
  <c r="J117" i="6"/>
  <c r="O116" i="6"/>
  <c r="N116" i="6"/>
  <c r="M116" i="6"/>
  <c r="L116" i="6"/>
  <c r="K116" i="6"/>
  <c r="J116" i="6"/>
  <c r="O115" i="6"/>
  <c r="N115" i="6"/>
  <c r="M115" i="6"/>
  <c r="L115" i="6"/>
  <c r="K115" i="6"/>
  <c r="J115" i="6"/>
  <c r="O114" i="6"/>
  <c r="N114" i="6"/>
  <c r="M114" i="6"/>
  <c r="L114" i="6"/>
  <c r="K114" i="6"/>
  <c r="J114" i="6"/>
  <c r="O113" i="6"/>
  <c r="N113" i="6"/>
  <c r="M113" i="6"/>
  <c r="L113" i="6"/>
  <c r="K113" i="6"/>
  <c r="J113" i="6"/>
  <c r="O112" i="6"/>
  <c r="N112" i="6"/>
  <c r="M112" i="6"/>
  <c r="L112" i="6"/>
  <c r="K112" i="6"/>
  <c r="J112" i="6"/>
  <c r="O111" i="6"/>
  <c r="N111" i="6"/>
  <c r="M111" i="6"/>
  <c r="L111" i="6"/>
  <c r="K111" i="6"/>
  <c r="J111" i="6"/>
  <c r="O110" i="6"/>
  <c r="N110" i="6"/>
  <c r="M110" i="6"/>
  <c r="L110" i="6"/>
  <c r="K110" i="6"/>
  <c r="J110" i="6"/>
  <c r="O109" i="6"/>
  <c r="N109" i="6"/>
  <c r="M109" i="6"/>
  <c r="L109" i="6"/>
  <c r="K109" i="6"/>
  <c r="J109" i="6"/>
  <c r="O108" i="6"/>
  <c r="N108" i="6"/>
  <c r="M108" i="6"/>
  <c r="L108" i="6"/>
  <c r="K108" i="6"/>
  <c r="J108" i="6"/>
  <c r="O107" i="6"/>
  <c r="N107" i="6"/>
  <c r="M107" i="6"/>
  <c r="L107" i="6"/>
  <c r="K107" i="6"/>
  <c r="J107" i="6"/>
  <c r="O106" i="6"/>
  <c r="N106" i="6"/>
  <c r="M106" i="6"/>
  <c r="L106" i="6"/>
  <c r="K106" i="6"/>
  <c r="J106" i="6"/>
  <c r="O105" i="6"/>
  <c r="N105" i="6"/>
  <c r="M105" i="6"/>
  <c r="L105" i="6"/>
  <c r="K105" i="6"/>
  <c r="J105" i="6"/>
  <c r="O104" i="6"/>
  <c r="N104" i="6"/>
  <c r="M104" i="6"/>
  <c r="L104" i="6"/>
  <c r="K104" i="6"/>
  <c r="J104" i="6"/>
  <c r="O103" i="6"/>
  <c r="N103" i="6"/>
  <c r="M103" i="6"/>
  <c r="L103" i="6"/>
  <c r="K103" i="6"/>
  <c r="J103" i="6"/>
  <c r="O102" i="6"/>
  <c r="N102" i="6"/>
  <c r="M102" i="6"/>
  <c r="L102" i="6"/>
  <c r="K102" i="6"/>
  <c r="J102" i="6"/>
  <c r="O101" i="6"/>
  <c r="N101" i="6"/>
  <c r="M101" i="6"/>
  <c r="L101" i="6"/>
  <c r="K101" i="6"/>
  <c r="J101" i="6"/>
  <c r="O100" i="6"/>
  <c r="N100" i="6"/>
  <c r="M100" i="6"/>
  <c r="L100" i="6"/>
  <c r="K100" i="6"/>
  <c r="J100" i="6"/>
  <c r="O99" i="6"/>
  <c r="N99" i="6"/>
  <c r="M99" i="6"/>
  <c r="L99" i="6"/>
  <c r="K99" i="6"/>
  <c r="J99" i="6"/>
  <c r="O98" i="6"/>
  <c r="N98" i="6"/>
  <c r="M98" i="6"/>
  <c r="L98" i="6"/>
  <c r="K98" i="6"/>
  <c r="J98" i="6"/>
  <c r="O97" i="6"/>
  <c r="N97" i="6"/>
  <c r="M97" i="6"/>
  <c r="L97" i="6"/>
  <c r="K97" i="6"/>
  <c r="J97" i="6"/>
  <c r="O96" i="6"/>
  <c r="N96" i="6"/>
  <c r="M96" i="6"/>
  <c r="L96" i="6"/>
  <c r="K96" i="6"/>
  <c r="J96" i="6"/>
  <c r="O95" i="6"/>
  <c r="N95" i="6"/>
  <c r="M95" i="6"/>
  <c r="L95" i="6"/>
  <c r="K95" i="6"/>
  <c r="J95" i="6"/>
  <c r="O94" i="6"/>
  <c r="N94" i="6"/>
  <c r="M94" i="6"/>
  <c r="L94" i="6"/>
  <c r="K94" i="6"/>
  <c r="J94" i="6"/>
  <c r="O93" i="6"/>
  <c r="N93" i="6"/>
  <c r="M93" i="6"/>
  <c r="L93" i="6"/>
  <c r="K93" i="6"/>
  <c r="J93" i="6"/>
  <c r="O92" i="6"/>
  <c r="N92" i="6"/>
  <c r="M92" i="6"/>
  <c r="L92" i="6"/>
  <c r="K92" i="6"/>
  <c r="J92" i="6"/>
  <c r="O91" i="6"/>
  <c r="N91" i="6"/>
  <c r="M91" i="6"/>
  <c r="L91" i="6"/>
  <c r="K91" i="6"/>
  <c r="J91" i="6"/>
  <c r="O90" i="6"/>
  <c r="N90" i="6"/>
  <c r="M90" i="6"/>
  <c r="L90" i="6"/>
  <c r="K90" i="6"/>
  <c r="J90" i="6"/>
  <c r="O89" i="6"/>
  <c r="N89" i="6"/>
  <c r="M89" i="6"/>
  <c r="L89" i="6"/>
  <c r="K89" i="6"/>
  <c r="J89" i="6"/>
  <c r="O88" i="6"/>
  <c r="N88" i="6"/>
  <c r="M88" i="6"/>
  <c r="L88" i="6"/>
  <c r="K88" i="6"/>
  <c r="J88" i="6"/>
  <c r="O87" i="6"/>
  <c r="N87" i="6"/>
  <c r="M87" i="6"/>
  <c r="L87" i="6"/>
  <c r="K87" i="6"/>
  <c r="J87" i="6"/>
  <c r="O86" i="6"/>
  <c r="N86" i="6"/>
  <c r="M86" i="6"/>
  <c r="L86" i="6"/>
  <c r="K86" i="6"/>
  <c r="J86" i="6"/>
  <c r="O85" i="6"/>
  <c r="N85" i="6"/>
  <c r="M85" i="6"/>
  <c r="L85" i="6"/>
  <c r="K85" i="6"/>
  <c r="J85" i="6"/>
  <c r="O84" i="6"/>
  <c r="N84" i="6"/>
  <c r="M84" i="6"/>
  <c r="L84" i="6"/>
  <c r="K84" i="6"/>
  <c r="J84" i="6"/>
  <c r="O83" i="6"/>
  <c r="N83" i="6"/>
  <c r="M83" i="6"/>
  <c r="L83" i="6"/>
  <c r="K83" i="6"/>
  <c r="J83" i="6"/>
  <c r="O82" i="6"/>
  <c r="N82" i="6"/>
  <c r="M82" i="6"/>
  <c r="L82" i="6"/>
  <c r="K82" i="6"/>
  <c r="J82" i="6"/>
  <c r="O81" i="6"/>
  <c r="N81" i="6"/>
  <c r="M81" i="6"/>
  <c r="L81" i="6"/>
  <c r="K81" i="6"/>
  <c r="J81" i="6"/>
  <c r="O80" i="6"/>
  <c r="N80" i="6"/>
  <c r="M80" i="6"/>
  <c r="L80" i="6"/>
  <c r="K80" i="6"/>
  <c r="J80" i="6"/>
  <c r="O79" i="6"/>
  <c r="N79" i="6"/>
  <c r="M79" i="6"/>
  <c r="L79" i="6"/>
  <c r="K79" i="6"/>
  <c r="J79" i="6"/>
  <c r="O78" i="6"/>
  <c r="N78" i="6"/>
  <c r="M78" i="6"/>
  <c r="L78" i="6"/>
  <c r="K78" i="6"/>
  <c r="J78" i="6"/>
  <c r="O77" i="6"/>
  <c r="N77" i="6"/>
  <c r="M77" i="6"/>
  <c r="L77" i="6"/>
  <c r="K77" i="6"/>
  <c r="J77" i="6"/>
  <c r="O76" i="6"/>
  <c r="N76" i="6"/>
  <c r="M76" i="6"/>
  <c r="L76" i="6"/>
  <c r="K76" i="6"/>
  <c r="J76" i="6"/>
  <c r="O75" i="6"/>
  <c r="N75" i="6"/>
  <c r="M75" i="6"/>
  <c r="L75" i="6"/>
  <c r="K75" i="6"/>
  <c r="J75" i="6"/>
  <c r="O74" i="6"/>
  <c r="N74" i="6"/>
  <c r="M74" i="6"/>
  <c r="L74" i="6"/>
  <c r="K74" i="6"/>
  <c r="J74" i="6"/>
  <c r="O73" i="6"/>
  <c r="N73" i="6"/>
  <c r="M73" i="6"/>
  <c r="L73" i="6"/>
  <c r="K73" i="6"/>
  <c r="J73" i="6"/>
  <c r="O72" i="6"/>
  <c r="N72" i="6"/>
  <c r="M72" i="6"/>
  <c r="L72" i="6"/>
  <c r="K72" i="6"/>
  <c r="J72" i="6"/>
  <c r="O71" i="6"/>
  <c r="N71" i="6"/>
  <c r="M71" i="6"/>
  <c r="L71" i="6"/>
  <c r="K71" i="6"/>
  <c r="J71" i="6"/>
  <c r="O70" i="6"/>
  <c r="N70" i="6"/>
  <c r="M70" i="6"/>
  <c r="L70" i="6"/>
  <c r="K70" i="6"/>
  <c r="J70" i="6"/>
  <c r="O69" i="6"/>
  <c r="N69" i="6"/>
  <c r="M69" i="6"/>
  <c r="L69" i="6"/>
  <c r="K69" i="6"/>
  <c r="J69" i="6"/>
  <c r="O68" i="6"/>
  <c r="N68" i="6"/>
  <c r="M68" i="6"/>
  <c r="L68" i="6"/>
  <c r="K68" i="6"/>
  <c r="J68" i="6"/>
  <c r="O67" i="6"/>
  <c r="N67" i="6"/>
  <c r="M67" i="6"/>
  <c r="L67" i="6"/>
  <c r="K67" i="6"/>
  <c r="J67" i="6"/>
  <c r="O66" i="6"/>
  <c r="N66" i="6"/>
  <c r="M66" i="6"/>
  <c r="L66" i="6"/>
  <c r="K66" i="6"/>
  <c r="J66" i="6"/>
  <c r="O65" i="6"/>
  <c r="N65" i="6"/>
  <c r="M65" i="6"/>
  <c r="L65" i="6"/>
  <c r="K65" i="6"/>
  <c r="J65" i="6"/>
  <c r="O64" i="6"/>
  <c r="N64" i="6"/>
  <c r="M64" i="6"/>
  <c r="L64" i="6"/>
  <c r="K64" i="6"/>
  <c r="J64" i="6"/>
  <c r="O63" i="6"/>
  <c r="N63" i="6"/>
  <c r="M63" i="6"/>
  <c r="L63" i="6"/>
  <c r="K63" i="6"/>
  <c r="J63" i="6"/>
  <c r="O62" i="6"/>
  <c r="N62" i="6"/>
  <c r="M62" i="6"/>
  <c r="L62" i="6"/>
  <c r="K62" i="6"/>
  <c r="J62" i="6"/>
  <c r="O61" i="6"/>
  <c r="N61" i="6"/>
  <c r="M61" i="6"/>
  <c r="L61" i="6"/>
  <c r="K61" i="6"/>
  <c r="J61" i="6"/>
  <c r="O60" i="6"/>
  <c r="N60" i="6"/>
  <c r="M60" i="6"/>
  <c r="L60" i="6"/>
  <c r="K60" i="6"/>
  <c r="J60" i="6"/>
  <c r="O59" i="6"/>
  <c r="N59" i="6"/>
  <c r="M59" i="6"/>
  <c r="L59" i="6"/>
  <c r="K59" i="6"/>
  <c r="J59" i="6"/>
  <c r="O58" i="6"/>
  <c r="N58" i="6"/>
  <c r="M58" i="6"/>
  <c r="L58" i="6"/>
  <c r="K58" i="6"/>
  <c r="J58" i="6"/>
  <c r="O57" i="6"/>
  <c r="N57" i="6"/>
  <c r="M57" i="6"/>
  <c r="L57" i="6"/>
  <c r="K57" i="6"/>
  <c r="J57" i="6"/>
  <c r="O56" i="6"/>
  <c r="N56" i="6"/>
  <c r="M56" i="6"/>
  <c r="L56" i="6"/>
  <c r="K56" i="6"/>
  <c r="J56" i="6"/>
  <c r="O55" i="6"/>
  <c r="N55" i="6"/>
  <c r="M55" i="6"/>
  <c r="L55" i="6"/>
  <c r="K55" i="6"/>
  <c r="J55" i="6"/>
  <c r="O54" i="6"/>
  <c r="N54" i="6"/>
  <c r="M54" i="6"/>
  <c r="L54" i="6"/>
  <c r="K54" i="6"/>
  <c r="J54" i="6"/>
  <c r="O53" i="6"/>
  <c r="N53" i="6"/>
  <c r="M53" i="6"/>
  <c r="L53" i="6"/>
  <c r="K53" i="6"/>
  <c r="J53" i="6"/>
  <c r="O52" i="6"/>
  <c r="N52" i="6"/>
  <c r="M52" i="6"/>
  <c r="L52" i="6"/>
  <c r="K52" i="6"/>
  <c r="J52" i="6"/>
  <c r="O51" i="6"/>
  <c r="N51" i="6"/>
  <c r="M51" i="6"/>
  <c r="L51" i="6"/>
  <c r="K51" i="6"/>
  <c r="J51" i="6"/>
  <c r="O50" i="6"/>
  <c r="N50" i="6"/>
  <c r="M50" i="6"/>
  <c r="L50" i="6"/>
  <c r="K50" i="6"/>
  <c r="J50" i="6"/>
  <c r="O49" i="6"/>
  <c r="N49" i="6"/>
  <c r="M49" i="6"/>
  <c r="L49" i="6"/>
  <c r="K49" i="6"/>
  <c r="J49" i="6"/>
  <c r="O48" i="6"/>
  <c r="N48" i="6"/>
  <c r="M48" i="6"/>
  <c r="L48" i="6"/>
  <c r="K48" i="6"/>
  <c r="J48" i="6"/>
  <c r="O47" i="6"/>
  <c r="N47" i="6"/>
  <c r="M47" i="6"/>
  <c r="L47" i="6"/>
  <c r="K47" i="6"/>
  <c r="J47" i="6"/>
  <c r="O46" i="6"/>
  <c r="N46" i="6"/>
  <c r="M46" i="6"/>
  <c r="L46" i="6"/>
  <c r="K46" i="6"/>
  <c r="J46" i="6"/>
  <c r="O45" i="6"/>
  <c r="N45" i="6"/>
  <c r="M45" i="6"/>
  <c r="L45" i="6"/>
  <c r="K45" i="6"/>
  <c r="J45" i="6"/>
  <c r="O44" i="6"/>
  <c r="N44" i="6"/>
  <c r="M44" i="6"/>
  <c r="L44" i="6"/>
  <c r="K44" i="6"/>
  <c r="J44" i="6"/>
  <c r="O43" i="6"/>
  <c r="N43" i="6"/>
  <c r="M43" i="6"/>
  <c r="L43" i="6"/>
  <c r="K43" i="6"/>
  <c r="J43" i="6"/>
  <c r="O42" i="6"/>
  <c r="N42" i="6"/>
  <c r="M42" i="6"/>
  <c r="L42" i="6"/>
  <c r="K42" i="6"/>
  <c r="J42" i="6"/>
  <c r="O41" i="6"/>
  <c r="N41" i="6"/>
  <c r="M41" i="6"/>
  <c r="L41" i="6"/>
  <c r="K41" i="6"/>
  <c r="J41" i="6"/>
  <c r="O40" i="6"/>
  <c r="N40" i="6"/>
  <c r="M40" i="6"/>
  <c r="L40" i="6"/>
  <c r="K40" i="6"/>
  <c r="J40" i="6"/>
  <c r="O39" i="6"/>
  <c r="N39" i="6"/>
  <c r="M39" i="6"/>
  <c r="L39" i="6"/>
  <c r="K39" i="6"/>
  <c r="J39" i="6"/>
  <c r="O38" i="6"/>
  <c r="N38" i="6"/>
  <c r="M38" i="6"/>
  <c r="L38" i="6"/>
  <c r="K38" i="6"/>
  <c r="J38" i="6"/>
  <c r="O37" i="6"/>
  <c r="N37" i="6"/>
  <c r="M37" i="6"/>
  <c r="L37" i="6"/>
  <c r="K37" i="6"/>
  <c r="J37" i="6"/>
  <c r="O36" i="6"/>
  <c r="N36" i="6"/>
  <c r="M36" i="6"/>
  <c r="L36" i="6"/>
  <c r="K36" i="6"/>
  <c r="J36" i="6"/>
  <c r="O35" i="6"/>
  <c r="N35" i="6"/>
  <c r="M35" i="6"/>
  <c r="L35" i="6"/>
  <c r="K35" i="6"/>
  <c r="J35" i="6"/>
  <c r="O34" i="6"/>
  <c r="N34" i="6"/>
  <c r="M34" i="6"/>
  <c r="L34" i="6"/>
  <c r="K34" i="6"/>
  <c r="J34" i="6"/>
  <c r="O33" i="6"/>
  <c r="N33" i="6"/>
  <c r="M33" i="6"/>
  <c r="L33" i="6"/>
  <c r="K33" i="6"/>
  <c r="J33" i="6"/>
  <c r="O32" i="6"/>
  <c r="N32" i="6"/>
  <c r="M32" i="6"/>
  <c r="L32" i="6"/>
  <c r="K32" i="6"/>
  <c r="J32" i="6"/>
  <c r="O31" i="6"/>
  <c r="N31" i="6"/>
  <c r="M31" i="6"/>
  <c r="L31" i="6"/>
  <c r="K31" i="6"/>
  <c r="J31" i="6"/>
  <c r="O30" i="6"/>
  <c r="N30" i="6"/>
  <c r="M30" i="6"/>
  <c r="L30" i="6"/>
  <c r="K30" i="6"/>
  <c r="J30" i="6"/>
  <c r="O29" i="6"/>
  <c r="N29" i="6"/>
  <c r="M29" i="6"/>
  <c r="L29" i="6"/>
  <c r="K29" i="6"/>
  <c r="J29" i="6"/>
  <c r="O28" i="6"/>
  <c r="N28" i="6"/>
  <c r="M28" i="6"/>
  <c r="L28" i="6"/>
  <c r="K28" i="6"/>
  <c r="J28" i="6"/>
  <c r="O27" i="6"/>
  <c r="N27" i="6"/>
  <c r="M27" i="6"/>
  <c r="L27" i="6"/>
  <c r="K27" i="6"/>
  <c r="J27" i="6"/>
  <c r="O26" i="6"/>
  <c r="N26" i="6"/>
  <c r="M26" i="6"/>
  <c r="L26" i="6"/>
  <c r="K26" i="6"/>
  <c r="J26" i="6"/>
  <c r="O25" i="6"/>
  <c r="N25" i="6"/>
  <c r="M25" i="6"/>
  <c r="L25" i="6"/>
  <c r="K25" i="6"/>
  <c r="J25" i="6"/>
  <c r="O24" i="6"/>
  <c r="N24" i="6"/>
  <c r="M24" i="6"/>
  <c r="L24" i="6"/>
  <c r="K24" i="6"/>
  <c r="J24" i="6"/>
  <c r="O23" i="6"/>
  <c r="N23" i="6"/>
  <c r="M23" i="6"/>
  <c r="L23" i="6"/>
  <c r="K23" i="6"/>
  <c r="J23" i="6"/>
  <c r="O22" i="6"/>
  <c r="N22" i="6"/>
  <c r="M22" i="6"/>
  <c r="L22" i="6"/>
  <c r="K22" i="6"/>
  <c r="J22" i="6"/>
  <c r="O21" i="6"/>
  <c r="N21" i="6"/>
  <c r="M21" i="6"/>
  <c r="L21" i="6"/>
  <c r="K21" i="6"/>
  <c r="J21" i="6"/>
  <c r="O20" i="6"/>
  <c r="N20" i="6"/>
  <c r="M20" i="6"/>
  <c r="L20" i="6"/>
  <c r="K20" i="6"/>
  <c r="J20" i="6"/>
  <c r="O19" i="6"/>
  <c r="N19" i="6"/>
  <c r="M19" i="6"/>
  <c r="L19" i="6"/>
  <c r="K19" i="6"/>
  <c r="J19" i="6"/>
  <c r="O18" i="6"/>
  <c r="N18" i="6"/>
  <c r="M18" i="6"/>
  <c r="L18" i="6"/>
  <c r="K18" i="6"/>
  <c r="J18" i="6"/>
  <c r="O17" i="6"/>
  <c r="N17" i="6"/>
  <c r="M17" i="6"/>
  <c r="L17" i="6"/>
  <c r="K17" i="6"/>
  <c r="J17" i="6"/>
  <c r="O16" i="6"/>
  <c r="N16" i="6"/>
  <c r="M16" i="6"/>
  <c r="L16" i="6"/>
  <c r="K16" i="6"/>
  <c r="J16" i="6"/>
  <c r="O15" i="6"/>
  <c r="N15" i="6"/>
  <c r="M15" i="6"/>
  <c r="L15" i="6"/>
  <c r="K15" i="6"/>
  <c r="J15" i="6"/>
  <c r="O14" i="6"/>
  <c r="N14" i="6"/>
  <c r="M14" i="6"/>
  <c r="L14" i="6"/>
  <c r="K14" i="6"/>
  <c r="J14" i="6"/>
  <c r="J75" i="4"/>
  <c r="I75" i="4"/>
  <c r="H75" i="4"/>
  <c r="J74" i="4"/>
  <c r="I74" i="4"/>
  <c r="H74" i="4"/>
  <c r="J73" i="4"/>
  <c r="I73" i="4"/>
  <c r="H73" i="4"/>
  <c r="J72" i="4"/>
  <c r="I72" i="4"/>
  <c r="H72" i="4"/>
  <c r="J71" i="4"/>
  <c r="I71" i="4"/>
  <c r="H71" i="4"/>
  <c r="J70" i="4"/>
  <c r="I70" i="4"/>
  <c r="H70" i="4"/>
  <c r="J69" i="4"/>
  <c r="I69" i="4"/>
  <c r="H69" i="4"/>
  <c r="J68" i="4"/>
  <c r="I68" i="4"/>
  <c r="H68" i="4"/>
  <c r="J67" i="4"/>
  <c r="I67" i="4"/>
  <c r="H67" i="4"/>
  <c r="J66" i="4"/>
  <c r="I66" i="4"/>
  <c r="H66" i="4"/>
  <c r="J65" i="4"/>
  <c r="I65" i="4"/>
  <c r="H65" i="4"/>
  <c r="J64" i="4"/>
  <c r="I64" i="4"/>
  <c r="H64" i="4"/>
  <c r="J63" i="4"/>
  <c r="I63" i="4"/>
  <c r="H63" i="4"/>
  <c r="J62" i="4"/>
  <c r="I62" i="4"/>
  <c r="H62" i="4"/>
  <c r="J61" i="4"/>
  <c r="I61" i="4"/>
  <c r="H61" i="4"/>
  <c r="J60" i="4"/>
  <c r="I60" i="4"/>
  <c r="H60" i="4"/>
  <c r="J59" i="4"/>
  <c r="I59" i="4"/>
  <c r="H59" i="4"/>
  <c r="J58" i="4"/>
  <c r="I58" i="4"/>
  <c r="H58" i="4"/>
  <c r="J57" i="4"/>
  <c r="I57" i="4"/>
  <c r="H57" i="4"/>
  <c r="J56" i="4"/>
  <c r="I56" i="4"/>
  <c r="H56" i="4"/>
  <c r="I55" i="4"/>
  <c r="H55" i="4"/>
  <c r="J54" i="4"/>
  <c r="I54" i="4"/>
  <c r="H54" i="4"/>
  <c r="J53" i="4"/>
  <c r="I53" i="4"/>
  <c r="H53" i="4"/>
  <c r="J52" i="4"/>
  <c r="I52" i="4"/>
  <c r="H52" i="4"/>
  <c r="J51" i="4"/>
  <c r="I51" i="4"/>
  <c r="H51" i="4"/>
  <c r="J50" i="4"/>
  <c r="I50" i="4"/>
  <c r="H50" i="4"/>
  <c r="J49" i="4"/>
  <c r="I49" i="4"/>
  <c r="H49" i="4"/>
  <c r="J48" i="4"/>
  <c r="I48" i="4"/>
  <c r="H48" i="4"/>
  <c r="J47" i="4"/>
  <c r="I47" i="4"/>
  <c r="H47" i="4"/>
  <c r="J46" i="4"/>
  <c r="I46" i="4"/>
  <c r="H46" i="4"/>
  <c r="J45" i="4"/>
  <c r="I45" i="4"/>
  <c r="H45" i="4"/>
  <c r="J44" i="4"/>
  <c r="I44" i="4"/>
  <c r="H44" i="4"/>
  <c r="J43" i="4"/>
  <c r="I43" i="4"/>
  <c r="H43" i="4"/>
  <c r="J42" i="4"/>
  <c r="I42" i="4"/>
  <c r="H42" i="4"/>
  <c r="J41" i="4"/>
  <c r="I41" i="4"/>
  <c r="H41" i="4"/>
  <c r="J40" i="4"/>
  <c r="I40" i="4"/>
  <c r="H40" i="4"/>
  <c r="J39" i="4"/>
  <c r="I39" i="4"/>
  <c r="H39" i="4"/>
  <c r="J38" i="4"/>
  <c r="I38" i="4"/>
  <c r="H38" i="4"/>
  <c r="J37" i="4"/>
  <c r="I37" i="4"/>
  <c r="H37" i="4"/>
  <c r="J36" i="4"/>
  <c r="I36" i="4"/>
  <c r="H36" i="4"/>
  <c r="J35" i="4"/>
  <c r="I35" i="4"/>
  <c r="H35" i="4"/>
  <c r="J34" i="4"/>
  <c r="I34" i="4"/>
  <c r="H34" i="4"/>
  <c r="J33" i="4"/>
  <c r="I33" i="4"/>
  <c r="H33" i="4"/>
  <c r="J32" i="4"/>
  <c r="I32" i="4"/>
  <c r="H32" i="4"/>
  <c r="J31" i="4"/>
  <c r="I31" i="4"/>
  <c r="H31" i="4"/>
  <c r="J30" i="4"/>
  <c r="I30" i="4"/>
  <c r="H30" i="4"/>
  <c r="J29" i="4"/>
  <c r="I29" i="4"/>
  <c r="H29" i="4"/>
  <c r="J28" i="4"/>
  <c r="I28" i="4"/>
  <c r="H28" i="4"/>
  <c r="J27" i="4"/>
  <c r="I27" i="4"/>
  <c r="H27" i="4"/>
  <c r="J26" i="4"/>
  <c r="I26" i="4"/>
  <c r="H26" i="4"/>
  <c r="J25" i="4"/>
  <c r="I25" i="4"/>
  <c r="H25" i="4"/>
  <c r="J24" i="4"/>
  <c r="I24" i="4"/>
  <c r="H24" i="4"/>
  <c r="J23" i="4"/>
  <c r="I23" i="4"/>
  <c r="H23" i="4"/>
  <c r="J22" i="4"/>
  <c r="I22" i="4"/>
  <c r="H22" i="4"/>
  <c r="J21" i="4"/>
  <c r="I21" i="4"/>
  <c r="H21" i="4"/>
  <c r="J20" i="4"/>
  <c r="I20" i="4"/>
  <c r="H20" i="4"/>
  <c r="J19" i="4"/>
  <c r="I19" i="4"/>
  <c r="H19" i="4"/>
  <c r="J18" i="4"/>
  <c r="I18" i="4"/>
  <c r="H18" i="4"/>
  <c r="J17" i="4"/>
  <c r="I17" i="4"/>
  <c r="H17" i="4"/>
  <c r="J16" i="4"/>
  <c r="I16" i="4"/>
  <c r="H16" i="4"/>
  <c r="J15" i="4"/>
  <c r="I15" i="4"/>
  <c r="H15" i="4"/>
  <c r="J14" i="4"/>
  <c r="I14" i="4"/>
  <c r="H14" i="4"/>
  <c r="AU139" i="1"/>
  <c r="AT139" i="1"/>
  <c r="AS139" i="1"/>
  <c r="AR139" i="1"/>
  <c r="AQ139" i="1"/>
  <c r="AH139" i="1"/>
  <c r="AG139" i="1"/>
  <c r="AF139" i="1"/>
  <c r="AE139" i="1"/>
  <c r="AD139" i="1"/>
  <c r="AC139" i="1"/>
  <c r="AB139" i="1"/>
  <c r="AA139" i="1"/>
  <c r="Z139" i="1"/>
  <c r="K139" i="1"/>
  <c r="J139" i="1"/>
  <c r="I139" i="1"/>
  <c r="AU138" i="1"/>
  <c r="AT138" i="1"/>
  <c r="AS138" i="1"/>
  <c r="AR138" i="1"/>
  <c r="AQ138" i="1"/>
  <c r="AH138" i="1"/>
  <c r="AG138" i="1"/>
  <c r="AF138" i="1"/>
  <c r="AE138" i="1"/>
  <c r="AD138" i="1"/>
  <c r="AC138" i="1"/>
  <c r="AB138" i="1"/>
  <c r="AA138" i="1"/>
  <c r="Z138" i="1"/>
  <c r="K138" i="1"/>
  <c r="J138" i="1"/>
  <c r="I138" i="1"/>
  <c r="B138" i="1"/>
  <c r="AU137" i="1"/>
  <c r="AT137" i="1"/>
  <c r="AS137" i="1"/>
  <c r="AR137" i="1"/>
  <c r="AQ137" i="1"/>
  <c r="AH137" i="1"/>
  <c r="AG137" i="1"/>
  <c r="AF137" i="1"/>
  <c r="AE137" i="1"/>
  <c r="AD137" i="1"/>
  <c r="AC137" i="1"/>
  <c r="AB137" i="1"/>
  <c r="AA137" i="1"/>
  <c r="Z137" i="1"/>
  <c r="K137" i="1"/>
  <c r="J137" i="1"/>
  <c r="I137" i="1"/>
  <c r="AU136" i="1"/>
  <c r="AT136" i="1"/>
  <c r="AS136" i="1"/>
  <c r="AR136" i="1"/>
  <c r="AQ136" i="1"/>
  <c r="AH136" i="1"/>
  <c r="AG136" i="1"/>
  <c r="AF136" i="1"/>
  <c r="AE136" i="1"/>
  <c r="AD136" i="1"/>
  <c r="AC136" i="1"/>
  <c r="AB136" i="1"/>
  <c r="AA136" i="1"/>
  <c r="Z136" i="1"/>
  <c r="K136" i="1"/>
  <c r="J136" i="1"/>
  <c r="I136" i="1"/>
  <c r="AU135" i="1"/>
  <c r="AT135" i="1"/>
  <c r="AS135" i="1"/>
  <c r="AR135" i="1"/>
  <c r="AQ135" i="1"/>
  <c r="AH135" i="1"/>
  <c r="AG135" i="1"/>
  <c r="AF135" i="1"/>
  <c r="AE135" i="1"/>
  <c r="AD135" i="1"/>
  <c r="AC135" i="1"/>
  <c r="AB135" i="1"/>
  <c r="AA135" i="1"/>
  <c r="Z135" i="1"/>
  <c r="K135" i="1"/>
  <c r="J135" i="1"/>
  <c r="I135" i="1"/>
  <c r="AU134" i="1"/>
  <c r="AT134" i="1"/>
  <c r="AS134" i="1"/>
  <c r="AR134" i="1"/>
  <c r="AQ134" i="1"/>
  <c r="AH134" i="1"/>
  <c r="AG134" i="1"/>
  <c r="AF134" i="1"/>
  <c r="AE134" i="1"/>
  <c r="AD134" i="1"/>
  <c r="AC134" i="1"/>
  <c r="AB134" i="1"/>
  <c r="AA134" i="1"/>
  <c r="Z134" i="1"/>
  <c r="K134" i="1"/>
  <c r="J134" i="1"/>
  <c r="I134" i="1"/>
  <c r="B134" i="1"/>
  <c r="AU133" i="1"/>
  <c r="AT133" i="1"/>
  <c r="AS133" i="1"/>
  <c r="AR133" i="1"/>
  <c r="AQ133" i="1"/>
  <c r="AH133" i="1"/>
  <c r="AG133" i="1"/>
  <c r="AF133" i="1"/>
  <c r="AE133" i="1"/>
  <c r="AD133" i="1"/>
  <c r="AC133" i="1"/>
  <c r="AB133" i="1"/>
  <c r="AA133" i="1"/>
  <c r="Z133" i="1"/>
  <c r="K133" i="1"/>
  <c r="J133" i="1"/>
  <c r="I133" i="1"/>
  <c r="AU132" i="1"/>
  <c r="AT132" i="1"/>
  <c r="AS132" i="1"/>
  <c r="AR132" i="1"/>
  <c r="AQ132" i="1"/>
  <c r="AH132" i="1"/>
  <c r="AG132" i="1"/>
  <c r="AF132" i="1"/>
  <c r="AE132" i="1"/>
  <c r="AD132" i="1"/>
  <c r="AC132" i="1"/>
  <c r="AB132" i="1"/>
  <c r="AA132" i="1"/>
  <c r="Z132" i="1"/>
  <c r="K132" i="1"/>
  <c r="J132" i="1"/>
  <c r="I132" i="1"/>
  <c r="AU131" i="1"/>
  <c r="AT131" i="1"/>
  <c r="AS131" i="1"/>
  <c r="AR131" i="1"/>
  <c r="AQ131" i="1"/>
  <c r="AH131" i="1"/>
  <c r="AG131" i="1"/>
  <c r="AF131" i="1"/>
  <c r="AE131" i="1"/>
  <c r="AD131" i="1"/>
  <c r="AC131" i="1"/>
  <c r="AB131" i="1"/>
  <c r="AA131" i="1"/>
  <c r="Z131" i="1"/>
  <c r="K131" i="1"/>
  <c r="J131" i="1"/>
  <c r="I131" i="1"/>
  <c r="AU130" i="1"/>
  <c r="AT130" i="1"/>
  <c r="AS130" i="1"/>
  <c r="AR130" i="1"/>
  <c r="AQ130" i="1"/>
  <c r="AH130" i="1"/>
  <c r="AG130" i="1"/>
  <c r="AF130" i="1"/>
  <c r="AE130" i="1"/>
  <c r="AD130" i="1"/>
  <c r="AC130" i="1"/>
  <c r="AB130" i="1"/>
  <c r="AA130" i="1"/>
  <c r="Z130" i="1"/>
  <c r="K130" i="1"/>
  <c r="J130" i="1"/>
  <c r="I130" i="1"/>
  <c r="B130" i="1"/>
  <c r="AU129" i="1"/>
  <c r="AT129" i="1"/>
  <c r="AS129" i="1"/>
  <c r="AR129" i="1"/>
  <c r="AQ129" i="1"/>
  <c r="AH129" i="1"/>
  <c r="AG129" i="1"/>
  <c r="AF129" i="1"/>
  <c r="AE129" i="1"/>
  <c r="AD129" i="1"/>
  <c r="AC129" i="1"/>
  <c r="AB129" i="1"/>
  <c r="AA129" i="1"/>
  <c r="Z129" i="1"/>
  <c r="K129" i="1"/>
  <c r="J129" i="1"/>
  <c r="I129" i="1"/>
  <c r="AU128" i="1"/>
  <c r="AT128" i="1"/>
  <c r="AS128" i="1"/>
  <c r="AR128" i="1"/>
  <c r="AQ128" i="1"/>
  <c r="AH128" i="1"/>
  <c r="AG128" i="1"/>
  <c r="AF128" i="1"/>
  <c r="AE128" i="1"/>
  <c r="AD128" i="1"/>
  <c r="AC128" i="1"/>
  <c r="AB128" i="1"/>
  <c r="AA128" i="1"/>
  <c r="Z128" i="1"/>
  <c r="K128" i="1"/>
  <c r="J128" i="1"/>
  <c r="I128" i="1"/>
  <c r="AU127" i="1"/>
  <c r="AT127" i="1"/>
  <c r="AS127" i="1"/>
  <c r="AR127" i="1"/>
  <c r="AQ127" i="1"/>
  <c r="AH127" i="1"/>
  <c r="AG127" i="1"/>
  <c r="AF127" i="1"/>
  <c r="AE127" i="1"/>
  <c r="AD127" i="1"/>
  <c r="AC127" i="1"/>
  <c r="AB127" i="1"/>
  <c r="AA127" i="1"/>
  <c r="Z127" i="1"/>
  <c r="K127" i="1"/>
  <c r="J127" i="1"/>
  <c r="I127" i="1"/>
  <c r="AU126" i="1"/>
  <c r="AT126" i="1"/>
  <c r="AS126" i="1"/>
  <c r="AR126" i="1"/>
  <c r="AQ126" i="1"/>
  <c r="AH126" i="1"/>
  <c r="AG126" i="1"/>
  <c r="AF126" i="1"/>
  <c r="AE126" i="1"/>
  <c r="AD126" i="1"/>
  <c r="AC126" i="1"/>
  <c r="AB126" i="1"/>
  <c r="AA126" i="1"/>
  <c r="Z126" i="1"/>
  <c r="K126" i="1"/>
  <c r="J126" i="1"/>
  <c r="I126" i="1"/>
  <c r="B126" i="1"/>
  <c r="AU125" i="1"/>
  <c r="AT125" i="1"/>
  <c r="AS125" i="1"/>
  <c r="AR125" i="1"/>
  <c r="AQ125" i="1"/>
  <c r="AH125" i="1"/>
  <c r="AG125" i="1"/>
  <c r="AF125" i="1"/>
  <c r="AE125" i="1"/>
  <c r="AD125" i="1"/>
  <c r="AC125" i="1"/>
  <c r="AB125" i="1"/>
  <c r="AA125" i="1"/>
  <c r="Z125" i="1"/>
  <c r="K125" i="1"/>
  <c r="J125" i="1"/>
  <c r="I125" i="1"/>
  <c r="AU124" i="1"/>
  <c r="AT124" i="1"/>
  <c r="AS124" i="1"/>
  <c r="AR124" i="1"/>
  <c r="AQ124" i="1"/>
  <c r="AH124" i="1"/>
  <c r="AG124" i="1"/>
  <c r="AF124" i="1"/>
  <c r="AE124" i="1"/>
  <c r="AD124" i="1"/>
  <c r="AC124" i="1"/>
  <c r="AB124" i="1"/>
  <c r="AA124" i="1"/>
  <c r="Z124" i="1"/>
  <c r="K124" i="1"/>
  <c r="J124" i="1"/>
  <c r="I124" i="1"/>
  <c r="AU123" i="1"/>
  <c r="AT123" i="1"/>
  <c r="AS123" i="1"/>
  <c r="AR123" i="1"/>
  <c r="AQ123" i="1"/>
  <c r="AH123" i="1"/>
  <c r="AG123" i="1"/>
  <c r="AF123" i="1"/>
  <c r="AE123" i="1"/>
  <c r="AD123" i="1"/>
  <c r="AC123" i="1"/>
  <c r="AB123" i="1"/>
  <c r="AA123" i="1"/>
  <c r="Z123" i="1"/>
  <c r="K123" i="1"/>
  <c r="J123" i="1"/>
  <c r="I123" i="1"/>
  <c r="AU122" i="1"/>
  <c r="AT122" i="1"/>
  <c r="AS122" i="1"/>
  <c r="AR122" i="1"/>
  <c r="AQ122" i="1"/>
  <c r="AH122" i="1"/>
  <c r="AG122" i="1"/>
  <c r="AF122" i="1"/>
  <c r="AE122" i="1"/>
  <c r="AD122" i="1"/>
  <c r="AC122" i="1"/>
  <c r="AB122" i="1"/>
  <c r="AA122" i="1"/>
  <c r="Z122" i="1"/>
  <c r="K122" i="1"/>
  <c r="J122" i="1"/>
  <c r="I122" i="1"/>
  <c r="B122" i="1"/>
  <c r="AU121" i="1"/>
  <c r="AT121" i="1"/>
  <c r="AS121" i="1"/>
  <c r="AR121" i="1"/>
  <c r="AQ121" i="1"/>
  <c r="AH121" i="1"/>
  <c r="AG121" i="1"/>
  <c r="AF121" i="1"/>
  <c r="AE121" i="1"/>
  <c r="AD121" i="1"/>
  <c r="AC121" i="1"/>
  <c r="AB121" i="1"/>
  <c r="AA121" i="1"/>
  <c r="Z121" i="1"/>
  <c r="K121" i="1"/>
  <c r="J121" i="1"/>
  <c r="I121" i="1"/>
  <c r="AU120" i="1"/>
  <c r="AT120" i="1"/>
  <c r="AS120" i="1"/>
  <c r="AR120" i="1"/>
  <c r="AQ120" i="1"/>
  <c r="AH120" i="1"/>
  <c r="AG120" i="1"/>
  <c r="AF120" i="1"/>
  <c r="AE120" i="1"/>
  <c r="AD120" i="1"/>
  <c r="AC120" i="1"/>
  <c r="AB120" i="1"/>
  <c r="AA120" i="1"/>
  <c r="Z120" i="1"/>
  <c r="K120" i="1"/>
  <c r="J120" i="1"/>
  <c r="I120" i="1"/>
  <c r="AU119" i="1"/>
  <c r="AT119" i="1"/>
  <c r="AS119" i="1"/>
  <c r="AR119" i="1"/>
  <c r="AQ119" i="1"/>
  <c r="AH119" i="1"/>
  <c r="AG119" i="1"/>
  <c r="AF119" i="1"/>
  <c r="AE119" i="1"/>
  <c r="AD119" i="1"/>
  <c r="AC119" i="1"/>
  <c r="AB119" i="1"/>
  <c r="AA119" i="1"/>
  <c r="Z119" i="1"/>
  <c r="K119" i="1"/>
  <c r="J119" i="1"/>
  <c r="I119" i="1"/>
  <c r="AU118" i="1"/>
  <c r="AT118" i="1"/>
  <c r="AS118" i="1"/>
  <c r="AR118" i="1"/>
  <c r="AQ118" i="1"/>
  <c r="AH118" i="1"/>
  <c r="AG118" i="1"/>
  <c r="AF118" i="1"/>
  <c r="AE118" i="1"/>
  <c r="AD118" i="1"/>
  <c r="AC118" i="1"/>
  <c r="AB118" i="1"/>
  <c r="AA118" i="1"/>
  <c r="Z118" i="1"/>
  <c r="K118" i="1"/>
  <c r="J118" i="1"/>
  <c r="I118" i="1"/>
  <c r="B118" i="1"/>
  <c r="AU117" i="1"/>
  <c r="AT117" i="1"/>
  <c r="AS117" i="1"/>
  <c r="AR117" i="1"/>
  <c r="AQ117" i="1"/>
  <c r="AH117" i="1"/>
  <c r="AG117" i="1"/>
  <c r="AF117" i="1"/>
  <c r="AE117" i="1"/>
  <c r="AD117" i="1"/>
  <c r="AC117" i="1"/>
  <c r="AB117" i="1"/>
  <c r="AA117" i="1"/>
  <c r="Z117" i="1"/>
  <c r="K117" i="1"/>
  <c r="J117" i="1"/>
  <c r="I117" i="1"/>
  <c r="AU116" i="1"/>
  <c r="AT116" i="1"/>
  <c r="AS116" i="1"/>
  <c r="AR116" i="1"/>
  <c r="AQ116" i="1"/>
  <c r="AH116" i="1"/>
  <c r="AG116" i="1"/>
  <c r="AF116" i="1"/>
  <c r="AE116" i="1"/>
  <c r="AD116" i="1"/>
  <c r="AC116" i="1"/>
  <c r="AB116" i="1"/>
  <c r="AA116" i="1"/>
  <c r="Z116" i="1"/>
  <c r="K116" i="1"/>
  <c r="J116" i="1"/>
  <c r="I116" i="1"/>
  <c r="AU115" i="1"/>
  <c r="AT115" i="1"/>
  <c r="AS115" i="1"/>
  <c r="AR115" i="1"/>
  <c r="AQ115" i="1"/>
  <c r="AH115" i="1"/>
  <c r="AG115" i="1"/>
  <c r="AF115" i="1"/>
  <c r="AE115" i="1"/>
  <c r="AD115" i="1"/>
  <c r="AC115" i="1"/>
  <c r="AB115" i="1"/>
  <c r="AA115" i="1"/>
  <c r="Z115" i="1"/>
  <c r="K115" i="1"/>
  <c r="J115" i="1"/>
  <c r="I115" i="1"/>
  <c r="AU114" i="1"/>
  <c r="AT114" i="1"/>
  <c r="AS114" i="1"/>
  <c r="AR114" i="1"/>
  <c r="AQ114" i="1"/>
  <c r="AH114" i="1"/>
  <c r="AG114" i="1"/>
  <c r="AF114" i="1"/>
  <c r="AE114" i="1"/>
  <c r="AD114" i="1"/>
  <c r="AC114" i="1"/>
  <c r="AB114" i="1"/>
  <c r="AA114" i="1"/>
  <c r="Z114" i="1"/>
  <c r="K114" i="1"/>
  <c r="J114" i="1"/>
  <c r="I114" i="1"/>
  <c r="B114" i="1"/>
  <c r="AU113" i="1"/>
  <c r="AT113" i="1"/>
  <c r="AS113" i="1"/>
  <c r="AR113" i="1"/>
  <c r="AQ113" i="1"/>
  <c r="AH113" i="1"/>
  <c r="AG113" i="1"/>
  <c r="AF113" i="1"/>
  <c r="AE113" i="1"/>
  <c r="AD113" i="1"/>
  <c r="AC113" i="1"/>
  <c r="AB113" i="1"/>
  <c r="AA113" i="1"/>
  <c r="Z113" i="1"/>
  <c r="K113" i="1"/>
  <c r="J113" i="1"/>
  <c r="I113" i="1"/>
  <c r="AU112" i="1"/>
  <c r="AT112" i="1"/>
  <c r="AS112" i="1"/>
  <c r="AR112" i="1"/>
  <c r="AQ112" i="1"/>
  <c r="AH112" i="1"/>
  <c r="AG112" i="1"/>
  <c r="AF112" i="1"/>
  <c r="AE112" i="1"/>
  <c r="AD112" i="1"/>
  <c r="AC112" i="1"/>
  <c r="AB112" i="1"/>
  <c r="AA112" i="1"/>
  <c r="Z112" i="1"/>
  <c r="K112" i="1"/>
  <c r="J112" i="1"/>
  <c r="I112" i="1"/>
  <c r="AU111" i="1"/>
  <c r="AT111" i="1"/>
  <c r="AS111" i="1"/>
  <c r="AR111" i="1"/>
  <c r="AQ111" i="1"/>
  <c r="AH111" i="1"/>
  <c r="AG111" i="1"/>
  <c r="AF111" i="1"/>
  <c r="AE111" i="1"/>
  <c r="AD111" i="1"/>
  <c r="AC111" i="1"/>
  <c r="AB111" i="1"/>
  <c r="AA111" i="1"/>
  <c r="Z111" i="1"/>
  <c r="K111" i="1"/>
  <c r="J111" i="1"/>
  <c r="I111" i="1"/>
  <c r="AU110" i="1"/>
  <c r="AT110" i="1"/>
  <c r="AS110" i="1"/>
  <c r="AR110" i="1"/>
  <c r="AQ110" i="1"/>
  <c r="AH110" i="1"/>
  <c r="AG110" i="1"/>
  <c r="AF110" i="1"/>
  <c r="AE110" i="1"/>
  <c r="AD110" i="1"/>
  <c r="AC110" i="1"/>
  <c r="AB110" i="1"/>
  <c r="AA110" i="1"/>
  <c r="Z110" i="1"/>
  <c r="K110" i="1"/>
  <c r="J110" i="1"/>
  <c r="I110" i="1"/>
  <c r="B110" i="1"/>
  <c r="AU109" i="1"/>
  <c r="AT109" i="1"/>
  <c r="AS109" i="1"/>
  <c r="AR109" i="1"/>
  <c r="AQ109" i="1"/>
  <c r="AH109" i="1"/>
  <c r="AG109" i="1"/>
  <c r="AF109" i="1"/>
  <c r="AE109" i="1"/>
  <c r="AD109" i="1"/>
  <c r="AC109" i="1"/>
  <c r="AB109" i="1"/>
  <c r="AA109" i="1"/>
  <c r="Z109" i="1"/>
  <c r="K109" i="1"/>
  <c r="J109" i="1"/>
  <c r="I109" i="1"/>
  <c r="AU108" i="1"/>
  <c r="AT108" i="1"/>
  <c r="AS108" i="1"/>
  <c r="AR108" i="1"/>
  <c r="AQ108" i="1"/>
  <c r="AH108" i="1"/>
  <c r="AG108" i="1"/>
  <c r="AF108" i="1"/>
  <c r="AE108" i="1"/>
  <c r="AD108" i="1"/>
  <c r="AC108" i="1"/>
  <c r="AB108" i="1"/>
  <c r="AA108" i="1"/>
  <c r="Z108" i="1"/>
  <c r="K108" i="1"/>
  <c r="J108" i="1"/>
  <c r="I108" i="1"/>
  <c r="AU107" i="1"/>
  <c r="AT107" i="1"/>
  <c r="AS107" i="1"/>
  <c r="AR107" i="1"/>
  <c r="AQ107" i="1"/>
  <c r="AH107" i="1"/>
  <c r="AG107" i="1"/>
  <c r="AF107" i="1"/>
  <c r="AE107" i="1"/>
  <c r="AD107" i="1"/>
  <c r="AC107" i="1"/>
  <c r="AB107" i="1"/>
  <c r="AA107" i="1"/>
  <c r="Z107" i="1"/>
  <c r="K107" i="1"/>
  <c r="J107" i="1"/>
  <c r="I107" i="1"/>
  <c r="AU106" i="1"/>
  <c r="AT106" i="1"/>
  <c r="AS106" i="1"/>
  <c r="AR106" i="1"/>
  <c r="AQ106" i="1"/>
  <c r="AH106" i="1"/>
  <c r="AG106" i="1"/>
  <c r="AF106" i="1"/>
  <c r="AE106" i="1"/>
  <c r="AD106" i="1"/>
  <c r="AC106" i="1"/>
  <c r="AB106" i="1"/>
  <c r="AA106" i="1"/>
  <c r="Z106" i="1"/>
  <c r="K106" i="1"/>
  <c r="J106" i="1"/>
  <c r="I106" i="1"/>
  <c r="B106" i="1"/>
  <c r="AU105" i="1"/>
  <c r="AT105" i="1"/>
  <c r="AS105" i="1"/>
  <c r="AR105" i="1"/>
  <c r="AQ105" i="1"/>
  <c r="AH105" i="1"/>
  <c r="AG105" i="1"/>
  <c r="AF105" i="1"/>
  <c r="AE105" i="1"/>
  <c r="AD105" i="1"/>
  <c r="AC105" i="1"/>
  <c r="AB105" i="1"/>
  <c r="AA105" i="1"/>
  <c r="Z105" i="1"/>
  <c r="K105" i="1"/>
  <c r="J105" i="1"/>
  <c r="I105" i="1"/>
  <c r="AU104" i="1"/>
  <c r="AT104" i="1"/>
  <c r="AS104" i="1"/>
  <c r="AR104" i="1"/>
  <c r="AQ104" i="1"/>
  <c r="AH104" i="1"/>
  <c r="AG104" i="1"/>
  <c r="AF104" i="1"/>
  <c r="AE104" i="1"/>
  <c r="AD104" i="1"/>
  <c r="AC104" i="1"/>
  <c r="AB104" i="1"/>
  <c r="AA104" i="1"/>
  <c r="Z104" i="1"/>
  <c r="K104" i="1"/>
  <c r="J104" i="1"/>
  <c r="I104" i="1"/>
  <c r="AU103" i="1"/>
  <c r="AT103" i="1"/>
  <c r="AS103" i="1"/>
  <c r="AR103" i="1"/>
  <c r="AQ103" i="1"/>
  <c r="AH103" i="1"/>
  <c r="AG103" i="1"/>
  <c r="AF103" i="1"/>
  <c r="AE103" i="1"/>
  <c r="AD103" i="1"/>
  <c r="AC103" i="1"/>
  <c r="AB103" i="1"/>
  <c r="AA103" i="1"/>
  <c r="Z103" i="1"/>
  <c r="K103" i="1"/>
  <c r="J103" i="1"/>
  <c r="I103" i="1"/>
  <c r="AU102" i="1"/>
  <c r="AT102" i="1"/>
  <c r="AS102" i="1"/>
  <c r="AR102" i="1"/>
  <c r="AQ102" i="1"/>
  <c r="AH102" i="1"/>
  <c r="AG102" i="1"/>
  <c r="AF102" i="1"/>
  <c r="AE102" i="1"/>
  <c r="AD102" i="1"/>
  <c r="AC102" i="1"/>
  <c r="AB102" i="1"/>
  <c r="AA102" i="1"/>
  <c r="Z102" i="1"/>
  <c r="K102" i="1"/>
  <c r="J102" i="1"/>
  <c r="I102" i="1"/>
  <c r="B102" i="1"/>
  <c r="AU101" i="1"/>
  <c r="AT101" i="1"/>
  <c r="AS101" i="1"/>
  <c r="AR101" i="1"/>
  <c r="AQ101" i="1"/>
  <c r="AH101" i="1"/>
  <c r="AG101" i="1"/>
  <c r="AF101" i="1"/>
  <c r="AE101" i="1"/>
  <c r="AD101" i="1"/>
  <c r="AC101" i="1"/>
  <c r="AB101" i="1"/>
  <c r="AA101" i="1"/>
  <c r="Z101" i="1"/>
  <c r="K101" i="1"/>
  <c r="J101" i="1"/>
  <c r="I101" i="1"/>
  <c r="AU100" i="1"/>
  <c r="AT100" i="1"/>
  <c r="AS100" i="1"/>
  <c r="AR100" i="1"/>
  <c r="AQ100" i="1"/>
  <c r="AH100" i="1"/>
  <c r="AG100" i="1"/>
  <c r="AF100" i="1"/>
  <c r="AE100" i="1"/>
  <c r="AD100" i="1"/>
  <c r="AC100" i="1"/>
  <c r="AB100" i="1"/>
  <c r="AA100" i="1"/>
  <c r="Z100" i="1"/>
  <c r="K100" i="1"/>
  <c r="J100" i="1"/>
  <c r="I100" i="1"/>
  <c r="AU99" i="1"/>
  <c r="AT99" i="1"/>
  <c r="AS99" i="1"/>
  <c r="AR99" i="1"/>
  <c r="AQ99" i="1"/>
  <c r="AH99" i="1"/>
  <c r="AG99" i="1"/>
  <c r="AF99" i="1"/>
  <c r="AE99" i="1"/>
  <c r="AD99" i="1"/>
  <c r="AC99" i="1"/>
  <c r="AB99" i="1"/>
  <c r="AA99" i="1"/>
  <c r="Z99" i="1"/>
  <c r="K99" i="1"/>
  <c r="J99" i="1"/>
  <c r="I99" i="1"/>
  <c r="AU98" i="1"/>
  <c r="AT98" i="1"/>
  <c r="AS98" i="1"/>
  <c r="AR98" i="1"/>
  <c r="AQ98" i="1"/>
  <c r="AH98" i="1"/>
  <c r="AG98" i="1"/>
  <c r="AF98" i="1"/>
  <c r="AE98" i="1"/>
  <c r="AD98" i="1"/>
  <c r="AC98" i="1"/>
  <c r="AB98" i="1"/>
  <c r="AA98" i="1"/>
  <c r="Z98" i="1"/>
  <c r="K98" i="1"/>
  <c r="J98" i="1"/>
  <c r="I98" i="1"/>
  <c r="B98" i="1"/>
  <c r="AU97" i="1"/>
  <c r="AT97" i="1"/>
  <c r="AS97" i="1"/>
  <c r="AR97" i="1"/>
  <c r="AQ97" i="1"/>
  <c r="AH97" i="1"/>
  <c r="AG97" i="1"/>
  <c r="AF97" i="1"/>
  <c r="AE97" i="1"/>
  <c r="AD97" i="1"/>
  <c r="AC97" i="1"/>
  <c r="AB97" i="1"/>
  <c r="AA97" i="1"/>
  <c r="Z97" i="1"/>
  <c r="K97" i="1"/>
  <c r="J97" i="1"/>
  <c r="I97" i="1"/>
  <c r="AU96" i="1"/>
  <c r="AT96" i="1"/>
  <c r="AS96" i="1"/>
  <c r="AR96" i="1"/>
  <c r="AQ96" i="1"/>
  <c r="AH96" i="1"/>
  <c r="AG96" i="1"/>
  <c r="AF96" i="1"/>
  <c r="AE96" i="1"/>
  <c r="AD96" i="1"/>
  <c r="AC96" i="1"/>
  <c r="AB96" i="1"/>
  <c r="AA96" i="1"/>
  <c r="Z96" i="1"/>
  <c r="K96" i="1"/>
  <c r="J96" i="1"/>
  <c r="I96" i="1"/>
  <c r="AU95" i="1"/>
  <c r="AT95" i="1"/>
  <c r="AS95" i="1"/>
  <c r="AR95" i="1"/>
  <c r="AQ95" i="1"/>
  <c r="AH95" i="1"/>
  <c r="AG95" i="1"/>
  <c r="AF95" i="1"/>
  <c r="AE95" i="1"/>
  <c r="AD95" i="1"/>
  <c r="AC95" i="1"/>
  <c r="AB95" i="1"/>
  <c r="AA95" i="1"/>
  <c r="Z95" i="1"/>
  <c r="K95" i="1"/>
  <c r="J95" i="1"/>
  <c r="I95" i="1"/>
  <c r="AU94" i="1"/>
  <c r="AT94" i="1"/>
  <c r="AS94" i="1"/>
  <c r="AR94" i="1"/>
  <c r="AQ94" i="1"/>
  <c r="AH94" i="1"/>
  <c r="AG94" i="1"/>
  <c r="AF94" i="1"/>
  <c r="AE94" i="1"/>
  <c r="AD94" i="1"/>
  <c r="AC94" i="1"/>
  <c r="AB94" i="1"/>
  <c r="AA94" i="1"/>
  <c r="Z94" i="1"/>
  <c r="K94" i="1"/>
  <c r="J94" i="1"/>
  <c r="I94" i="1"/>
  <c r="B94" i="1"/>
  <c r="AU93" i="1"/>
  <c r="AT93" i="1"/>
  <c r="AS93" i="1"/>
  <c r="AR93" i="1"/>
  <c r="AQ93" i="1"/>
  <c r="AH93" i="1"/>
  <c r="AG93" i="1"/>
  <c r="AF93" i="1"/>
  <c r="AE93" i="1"/>
  <c r="AD93" i="1"/>
  <c r="AC93" i="1"/>
  <c r="AB93" i="1"/>
  <c r="AA93" i="1"/>
  <c r="Z93" i="1"/>
  <c r="K93" i="1"/>
  <c r="J93" i="1"/>
  <c r="I93" i="1"/>
  <c r="AU92" i="1"/>
  <c r="AT92" i="1"/>
  <c r="AS92" i="1"/>
  <c r="AR92" i="1"/>
  <c r="AQ92" i="1"/>
  <c r="AH92" i="1"/>
  <c r="AG92" i="1"/>
  <c r="AF92" i="1"/>
  <c r="AE92" i="1"/>
  <c r="AD92" i="1"/>
  <c r="AC92" i="1"/>
  <c r="AB92" i="1"/>
  <c r="AA92" i="1"/>
  <c r="Z92" i="1"/>
  <c r="K92" i="1"/>
  <c r="J92" i="1"/>
  <c r="I92" i="1"/>
  <c r="AU91" i="1"/>
  <c r="AT91" i="1"/>
  <c r="AS91" i="1"/>
  <c r="AR91" i="1"/>
  <c r="AQ91" i="1"/>
  <c r="AH91" i="1"/>
  <c r="AG91" i="1"/>
  <c r="AF91" i="1"/>
  <c r="AE91" i="1"/>
  <c r="AD91" i="1"/>
  <c r="AC91" i="1"/>
  <c r="AB91" i="1"/>
  <c r="AA91" i="1"/>
  <c r="Z91" i="1"/>
  <c r="K91" i="1"/>
  <c r="J91" i="1"/>
  <c r="I91" i="1"/>
  <c r="AU90" i="1"/>
  <c r="AT90" i="1"/>
  <c r="AS90" i="1"/>
  <c r="AR90" i="1"/>
  <c r="AQ90" i="1"/>
  <c r="AH90" i="1"/>
  <c r="AG90" i="1"/>
  <c r="AF90" i="1"/>
  <c r="AE90" i="1"/>
  <c r="AD90" i="1"/>
  <c r="AC90" i="1"/>
  <c r="AB90" i="1"/>
  <c r="AA90" i="1"/>
  <c r="Z90" i="1"/>
  <c r="K90" i="1"/>
  <c r="J90" i="1"/>
  <c r="I90" i="1"/>
  <c r="B90" i="1"/>
  <c r="AU89" i="1"/>
  <c r="AT89" i="1"/>
  <c r="AS89" i="1"/>
  <c r="AR89" i="1"/>
  <c r="AQ89" i="1"/>
  <c r="AH89" i="1"/>
  <c r="AG89" i="1"/>
  <c r="AF89" i="1"/>
  <c r="AE89" i="1"/>
  <c r="AD89" i="1"/>
  <c r="AC89" i="1"/>
  <c r="AB89" i="1"/>
  <c r="AA89" i="1"/>
  <c r="Z89" i="1"/>
  <c r="K89" i="1"/>
  <c r="J89" i="1"/>
  <c r="I89" i="1"/>
  <c r="AU88" i="1"/>
  <c r="AT88" i="1"/>
  <c r="AS88" i="1"/>
  <c r="AR88" i="1"/>
  <c r="AQ88" i="1"/>
  <c r="AH88" i="1"/>
  <c r="AG88" i="1"/>
  <c r="AF88" i="1"/>
  <c r="AE88" i="1"/>
  <c r="AD88" i="1"/>
  <c r="AC88" i="1"/>
  <c r="AB88" i="1"/>
  <c r="AA88" i="1"/>
  <c r="Z88" i="1"/>
  <c r="K88" i="1"/>
  <c r="J88" i="1"/>
  <c r="I88" i="1"/>
  <c r="AU87" i="1"/>
  <c r="AT87" i="1"/>
  <c r="AS87" i="1"/>
  <c r="AR87" i="1"/>
  <c r="AQ87" i="1"/>
  <c r="AH87" i="1"/>
  <c r="AG87" i="1"/>
  <c r="AF87" i="1"/>
  <c r="AE87" i="1"/>
  <c r="AD87" i="1"/>
  <c r="AC87" i="1"/>
  <c r="AB87" i="1"/>
  <c r="AA87" i="1"/>
  <c r="Z87" i="1"/>
  <c r="K87" i="1"/>
  <c r="J87" i="1"/>
  <c r="I87" i="1"/>
  <c r="AU86" i="1"/>
  <c r="AT86" i="1"/>
  <c r="AS86" i="1"/>
  <c r="AR86" i="1"/>
  <c r="AQ86" i="1"/>
  <c r="AH86" i="1"/>
  <c r="AG86" i="1"/>
  <c r="AF86" i="1"/>
  <c r="AE86" i="1"/>
  <c r="AD86" i="1"/>
  <c r="AC86" i="1"/>
  <c r="AB86" i="1"/>
  <c r="AA86" i="1"/>
  <c r="Z86" i="1"/>
  <c r="K86" i="1"/>
  <c r="J86" i="1"/>
  <c r="I86" i="1"/>
  <c r="B86" i="1"/>
  <c r="AU85" i="1"/>
  <c r="AT85" i="1"/>
  <c r="AS85" i="1"/>
  <c r="AR85" i="1"/>
  <c r="AQ85" i="1"/>
  <c r="AH85" i="1"/>
  <c r="AG85" i="1"/>
  <c r="AF85" i="1"/>
  <c r="AE85" i="1"/>
  <c r="AD85" i="1"/>
  <c r="AC85" i="1"/>
  <c r="AB85" i="1"/>
  <c r="AA85" i="1"/>
  <c r="Z85" i="1"/>
  <c r="K85" i="1"/>
  <c r="J85" i="1"/>
  <c r="I85" i="1"/>
  <c r="AU84" i="1"/>
  <c r="AT84" i="1"/>
  <c r="AS84" i="1"/>
  <c r="AR84" i="1"/>
  <c r="AQ84" i="1"/>
  <c r="AH84" i="1"/>
  <c r="AG84" i="1"/>
  <c r="AF84" i="1"/>
  <c r="AE84" i="1"/>
  <c r="AD84" i="1"/>
  <c r="AC84" i="1"/>
  <c r="AB84" i="1"/>
  <c r="AA84" i="1"/>
  <c r="Z84" i="1"/>
  <c r="K84" i="1"/>
  <c r="J84" i="1"/>
  <c r="I84" i="1"/>
  <c r="AU83" i="1"/>
  <c r="AT83" i="1"/>
  <c r="AS83" i="1"/>
  <c r="AR83" i="1"/>
  <c r="AQ83" i="1"/>
  <c r="AH83" i="1"/>
  <c r="AG83" i="1"/>
  <c r="AF83" i="1"/>
  <c r="AE83" i="1"/>
  <c r="AD83" i="1"/>
  <c r="AC83" i="1"/>
  <c r="AB83" i="1"/>
  <c r="AA83" i="1"/>
  <c r="Z83" i="1"/>
  <c r="K83" i="1"/>
  <c r="J83" i="1"/>
  <c r="I83" i="1"/>
  <c r="AU82" i="1"/>
  <c r="AT82" i="1"/>
  <c r="AS82" i="1"/>
  <c r="AR82" i="1"/>
  <c r="AQ82" i="1"/>
  <c r="AH82" i="1"/>
  <c r="AG82" i="1"/>
  <c r="AF82" i="1"/>
  <c r="AE82" i="1"/>
  <c r="AD82" i="1"/>
  <c r="AC82" i="1"/>
  <c r="AB82" i="1"/>
  <c r="AA82" i="1"/>
  <c r="Z82" i="1"/>
  <c r="K82" i="1"/>
  <c r="J82" i="1"/>
  <c r="I82" i="1"/>
  <c r="B82" i="1"/>
  <c r="AU81" i="1"/>
  <c r="AT81" i="1"/>
  <c r="AS81" i="1"/>
  <c r="AR81" i="1"/>
  <c r="AQ81" i="1"/>
  <c r="AH81" i="1"/>
  <c r="AG81" i="1"/>
  <c r="AF81" i="1"/>
  <c r="AE81" i="1"/>
  <c r="AD81" i="1"/>
  <c r="AC81" i="1"/>
  <c r="AB81" i="1"/>
  <c r="AA81" i="1"/>
  <c r="Z81" i="1"/>
  <c r="K81" i="1"/>
  <c r="J81" i="1"/>
  <c r="I81" i="1"/>
  <c r="AU80" i="1"/>
  <c r="AT80" i="1"/>
  <c r="AS80" i="1"/>
  <c r="AR80" i="1"/>
  <c r="AQ80" i="1"/>
  <c r="AH80" i="1"/>
  <c r="AG80" i="1"/>
  <c r="AF80" i="1"/>
  <c r="AE80" i="1"/>
  <c r="AD80" i="1"/>
  <c r="AC80" i="1"/>
  <c r="AB80" i="1"/>
  <c r="AA80" i="1"/>
  <c r="Z80" i="1"/>
  <c r="K80" i="1"/>
  <c r="J80" i="1"/>
  <c r="I80" i="1"/>
  <c r="AU79" i="1"/>
  <c r="AT79" i="1"/>
  <c r="AS79" i="1"/>
  <c r="AR79" i="1"/>
  <c r="AQ79" i="1"/>
  <c r="AH79" i="1"/>
  <c r="AG79" i="1"/>
  <c r="AF79" i="1"/>
  <c r="AE79" i="1"/>
  <c r="AD79" i="1"/>
  <c r="AC79" i="1"/>
  <c r="AB79" i="1"/>
  <c r="AA79" i="1"/>
  <c r="Z79" i="1"/>
  <c r="K79" i="1"/>
  <c r="J79" i="1"/>
  <c r="I79" i="1"/>
  <c r="AU78" i="1"/>
  <c r="AT78" i="1"/>
  <c r="AS78" i="1"/>
  <c r="AR78" i="1"/>
  <c r="AQ78" i="1"/>
  <c r="AH78" i="1"/>
  <c r="AG78" i="1"/>
  <c r="AF78" i="1"/>
  <c r="AE78" i="1"/>
  <c r="AD78" i="1"/>
  <c r="AC78" i="1"/>
  <c r="AB78" i="1"/>
  <c r="AA78" i="1"/>
  <c r="Z78" i="1"/>
  <c r="K78" i="1"/>
  <c r="J78" i="1"/>
  <c r="I78" i="1"/>
  <c r="B78" i="1"/>
  <c r="AU77" i="1"/>
  <c r="AT77" i="1"/>
  <c r="AS77" i="1"/>
  <c r="AR77" i="1"/>
  <c r="AQ77" i="1"/>
  <c r="AH77" i="1"/>
  <c r="AG77" i="1"/>
  <c r="AF77" i="1"/>
  <c r="AE77" i="1"/>
  <c r="AD77" i="1"/>
  <c r="AC77" i="1"/>
  <c r="AB77" i="1"/>
  <c r="AA77" i="1"/>
  <c r="Z77" i="1"/>
  <c r="K77" i="1"/>
  <c r="J77" i="1"/>
  <c r="I77" i="1"/>
  <c r="AU76" i="1"/>
  <c r="AT76" i="1"/>
  <c r="AS76" i="1"/>
  <c r="AR76" i="1"/>
  <c r="AQ76" i="1"/>
  <c r="AH76" i="1"/>
  <c r="AG76" i="1"/>
  <c r="AF76" i="1"/>
  <c r="AE76" i="1"/>
  <c r="AD76" i="1"/>
  <c r="AC76" i="1"/>
  <c r="AB76" i="1"/>
  <c r="AA76" i="1"/>
  <c r="Z76" i="1"/>
  <c r="K76" i="1"/>
  <c r="J76" i="1"/>
  <c r="I76" i="1"/>
  <c r="AU75" i="1"/>
  <c r="AT75" i="1"/>
  <c r="AS75" i="1"/>
  <c r="AR75" i="1"/>
  <c r="AQ75" i="1"/>
  <c r="AH75" i="1"/>
  <c r="AG75" i="1"/>
  <c r="AF75" i="1"/>
  <c r="AE75" i="1"/>
  <c r="AD75" i="1"/>
  <c r="AC75" i="1"/>
  <c r="AB75" i="1"/>
  <c r="AA75" i="1"/>
  <c r="Z75" i="1"/>
  <c r="K75" i="1"/>
  <c r="J75" i="1"/>
  <c r="I75" i="1"/>
  <c r="AU74" i="1"/>
  <c r="AT74" i="1"/>
  <c r="AS74" i="1"/>
  <c r="AR74" i="1"/>
  <c r="AQ74" i="1"/>
  <c r="AH74" i="1"/>
  <c r="AG74" i="1"/>
  <c r="AF74" i="1"/>
  <c r="AE74" i="1"/>
  <c r="AD74" i="1"/>
  <c r="AC74" i="1"/>
  <c r="AB74" i="1"/>
  <c r="AA74" i="1"/>
  <c r="Z74" i="1"/>
  <c r="K74" i="1"/>
  <c r="J74" i="1"/>
  <c r="I74" i="1"/>
  <c r="AU73" i="1"/>
  <c r="AT73" i="1"/>
  <c r="AS73" i="1"/>
  <c r="AR73" i="1"/>
  <c r="AQ73" i="1"/>
  <c r="AH73" i="1"/>
  <c r="AG73" i="1"/>
  <c r="AF73" i="1"/>
  <c r="AE73" i="1"/>
  <c r="AD73" i="1"/>
  <c r="AC73" i="1"/>
  <c r="AB73" i="1"/>
  <c r="AA73" i="1"/>
  <c r="Z73" i="1"/>
  <c r="K73" i="1"/>
  <c r="J73" i="1"/>
  <c r="I73" i="1"/>
  <c r="AU72" i="1"/>
  <c r="AT72" i="1"/>
  <c r="AS72" i="1"/>
  <c r="AR72" i="1"/>
  <c r="AQ72" i="1"/>
  <c r="AH72" i="1"/>
  <c r="AG72" i="1"/>
  <c r="AF72" i="1"/>
  <c r="AE72" i="1"/>
  <c r="AD72" i="1"/>
  <c r="AC72" i="1"/>
  <c r="AB72" i="1"/>
  <c r="AA72" i="1"/>
  <c r="Z72" i="1"/>
  <c r="K72" i="1"/>
  <c r="J72" i="1"/>
  <c r="I72" i="1"/>
  <c r="AU71" i="1"/>
  <c r="AT71" i="1"/>
  <c r="AS71" i="1"/>
  <c r="AR71" i="1"/>
  <c r="AQ71" i="1"/>
  <c r="AH71" i="1"/>
  <c r="AG71" i="1"/>
  <c r="AF71" i="1"/>
  <c r="AE71" i="1"/>
  <c r="AD71" i="1"/>
  <c r="AC71" i="1"/>
  <c r="AB71" i="1"/>
  <c r="AA71" i="1"/>
  <c r="Z71" i="1"/>
  <c r="K71" i="1"/>
  <c r="J71" i="1"/>
  <c r="I71" i="1"/>
  <c r="AU70" i="1"/>
  <c r="AT70" i="1"/>
  <c r="AS70" i="1"/>
  <c r="AR70" i="1"/>
  <c r="AQ70" i="1"/>
  <c r="AH70" i="1"/>
  <c r="AG70" i="1"/>
  <c r="AF70" i="1"/>
  <c r="AE70" i="1"/>
  <c r="AD70" i="1"/>
  <c r="AC70" i="1"/>
  <c r="AB70" i="1"/>
  <c r="AA70" i="1"/>
  <c r="Z70" i="1"/>
  <c r="K70" i="1"/>
  <c r="J70" i="1"/>
  <c r="I70" i="1"/>
  <c r="AU69" i="1"/>
  <c r="AT69" i="1"/>
  <c r="AS69" i="1"/>
  <c r="AR69" i="1"/>
  <c r="AQ69" i="1"/>
  <c r="AH69" i="1"/>
  <c r="AG69" i="1"/>
  <c r="AF69" i="1"/>
  <c r="AE69" i="1"/>
  <c r="AD69" i="1"/>
  <c r="AC69" i="1"/>
  <c r="AB69" i="1"/>
  <c r="AA69" i="1"/>
  <c r="Z69" i="1"/>
  <c r="K69" i="1"/>
  <c r="J69" i="1"/>
  <c r="I69" i="1"/>
  <c r="AU68" i="1"/>
  <c r="AT68" i="1"/>
  <c r="AS68" i="1"/>
  <c r="AR68" i="1"/>
  <c r="AQ68" i="1"/>
  <c r="AH68" i="1"/>
  <c r="AG68" i="1"/>
  <c r="AF68" i="1"/>
  <c r="AE68" i="1"/>
  <c r="AD68" i="1"/>
  <c r="AC68" i="1"/>
  <c r="AB68" i="1"/>
  <c r="AA68" i="1"/>
  <c r="Z68" i="1"/>
  <c r="K68" i="1"/>
  <c r="J68" i="1"/>
  <c r="I68" i="1"/>
  <c r="AU67" i="1"/>
  <c r="AT67" i="1"/>
  <c r="AS67" i="1"/>
  <c r="AR67" i="1"/>
  <c r="AQ67" i="1"/>
  <c r="AH67" i="1"/>
  <c r="AG67" i="1"/>
  <c r="AF67" i="1"/>
  <c r="AE67" i="1"/>
  <c r="AD67" i="1"/>
  <c r="AC67" i="1"/>
  <c r="AB67" i="1"/>
  <c r="AA67" i="1"/>
  <c r="Z67" i="1"/>
  <c r="K67" i="1"/>
  <c r="J67" i="1"/>
  <c r="I67" i="1"/>
  <c r="AU66" i="1"/>
  <c r="AT66" i="1"/>
  <c r="AS66" i="1"/>
  <c r="AR66" i="1"/>
  <c r="AQ66" i="1"/>
  <c r="AH66" i="1"/>
  <c r="AG66" i="1"/>
  <c r="AF66" i="1"/>
  <c r="AE66" i="1"/>
  <c r="AD66" i="1"/>
  <c r="AC66" i="1"/>
  <c r="AB66" i="1"/>
  <c r="AA66" i="1"/>
  <c r="Z66" i="1"/>
  <c r="K66" i="1"/>
  <c r="J66" i="1"/>
  <c r="I66" i="1"/>
  <c r="AU65" i="1"/>
  <c r="AT65" i="1"/>
  <c r="AS65" i="1"/>
  <c r="AR65" i="1"/>
  <c r="AQ65" i="1"/>
  <c r="AH65" i="1"/>
  <c r="AG65" i="1"/>
  <c r="AF65" i="1"/>
  <c r="AE65" i="1"/>
  <c r="AD65" i="1"/>
  <c r="AC65" i="1"/>
  <c r="AB65" i="1"/>
  <c r="AA65" i="1"/>
  <c r="Z65" i="1"/>
  <c r="K65" i="1"/>
  <c r="J65" i="1"/>
  <c r="I65" i="1"/>
  <c r="AU64" i="1"/>
  <c r="AT64" i="1"/>
  <c r="AS64" i="1"/>
  <c r="AR64" i="1"/>
  <c r="AQ64" i="1"/>
  <c r="AH64" i="1"/>
  <c r="AG64" i="1"/>
  <c r="AF64" i="1"/>
  <c r="AE64" i="1"/>
  <c r="AD64" i="1"/>
  <c r="AC64" i="1"/>
  <c r="AB64" i="1"/>
  <c r="AA64" i="1"/>
  <c r="Z64" i="1"/>
  <c r="K64" i="1"/>
  <c r="J64" i="1"/>
  <c r="I64" i="1"/>
  <c r="AU63" i="1"/>
  <c r="AT63" i="1"/>
  <c r="AS63" i="1"/>
  <c r="AR63" i="1"/>
  <c r="AQ63" i="1"/>
  <c r="AH63" i="1"/>
  <c r="AG63" i="1"/>
  <c r="AF63" i="1"/>
  <c r="AE63" i="1"/>
  <c r="AD63" i="1"/>
  <c r="AC63" i="1"/>
  <c r="AB63" i="1"/>
  <c r="AA63" i="1"/>
  <c r="Z63" i="1"/>
  <c r="K63" i="1"/>
  <c r="J63" i="1"/>
  <c r="I63" i="1"/>
  <c r="AU62" i="1"/>
  <c r="AT62" i="1"/>
  <c r="AS62" i="1"/>
  <c r="AR62" i="1"/>
  <c r="AQ62" i="1"/>
  <c r="AH62" i="1"/>
  <c r="AG62" i="1"/>
  <c r="AF62" i="1"/>
  <c r="AE62" i="1"/>
  <c r="AD62" i="1"/>
  <c r="AC62" i="1"/>
  <c r="AB62" i="1"/>
  <c r="AA62" i="1"/>
  <c r="Z62" i="1"/>
  <c r="K62" i="1"/>
  <c r="J62" i="1"/>
  <c r="I62" i="1"/>
  <c r="AU61" i="1"/>
  <c r="AT61" i="1"/>
  <c r="AS61" i="1"/>
  <c r="AR61" i="1"/>
  <c r="AQ61" i="1"/>
  <c r="AH61" i="1"/>
  <c r="AG61" i="1"/>
  <c r="AF61" i="1"/>
  <c r="AE61" i="1"/>
  <c r="AD61" i="1"/>
  <c r="AC61" i="1"/>
  <c r="AB61" i="1"/>
  <c r="AA61" i="1"/>
  <c r="Z61" i="1"/>
  <c r="K61" i="1"/>
  <c r="J61" i="1"/>
  <c r="I61" i="1"/>
  <c r="AU60" i="1"/>
  <c r="AT60" i="1"/>
  <c r="AS60" i="1"/>
  <c r="AR60" i="1"/>
  <c r="AQ60" i="1"/>
  <c r="AH60" i="1"/>
  <c r="AG60" i="1"/>
  <c r="AF60" i="1"/>
  <c r="AE60" i="1"/>
  <c r="AD60" i="1"/>
  <c r="AC60" i="1"/>
  <c r="AB60" i="1"/>
  <c r="AA60" i="1"/>
  <c r="Z60" i="1"/>
  <c r="K60" i="1"/>
  <c r="J60" i="1"/>
  <c r="I60" i="1"/>
  <c r="AU59" i="1"/>
  <c r="AT59" i="1"/>
  <c r="AS59" i="1"/>
  <c r="AR59" i="1"/>
  <c r="AQ59" i="1"/>
  <c r="AH59" i="1"/>
  <c r="AG59" i="1"/>
  <c r="AF59" i="1"/>
  <c r="AE59" i="1"/>
  <c r="AD59" i="1"/>
  <c r="AC59" i="1"/>
  <c r="AB59" i="1"/>
  <c r="AA59" i="1"/>
  <c r="Z59" i="1"/>
  <c r="K59" i="1"/>
  <c r="J59" i="1"/>
  <c r="I59" i="1"/>
  <c r="AU58" i="1"/>
  <c r="AT58" i="1"/>
  <c r="AS58" i="1"/>
  <c r="AR58" i="1"/>
  <c r="AQ58" i="1"/>
  <c r="AH58" i="1"/>
  <c r="AG58" i="1"/>
  <c r="AF58" i="1"/>
  <c r="AE58" i="1"/>
  <c r="AD58" i="1"/>
  <c r="AC58" i="1"/>
  <c r="AB58" i="1"/>
  <c r="AA58" i="1"/>
  <c r="Z58" i="1"/>
  <c r="K58" i="1"/>
  <c r="J58" i="1"/>
  <c r="I58" i="1"/>
  <c r="AU57" i="1"/>
  <c r="AT57" i="1"/>
  <c r="AS57" i="1"/>
  <c r="AR57" i="1"/>
  <c r="AQ57" i="1"/>
  <c r="AH57" i="1"/>
  <c r="AG57" i="1"/>
  <c r="AF57" i="1"/>
  <c r="AE57" i="1"/>
  <c r="AD57" i="1"/>
  <c r="AC57" i="1"/>
  <c r="AB57" i="1"/>
  <c r="AA57" i="1"/>
  <c r="Z57" i="1"/>
  <c r="K57" i="1"/>
  <c r="J57" i="1"/>
  <c r="I57" i="1"/>
  <c r="AU56" i="1"/>
  <c r="AT56" i="1"/>
  <c r="AS56" i="1"/>
  <c r="AR56" i="1"/>
  <c r="AQ56" i="1"/>
  <c r="AH56" i="1"/>
  <c r="AG56" i="1"/>
  <c r="AF56" i="1"/>
  <c r="AE56" i="1"/>
  <c r="AD56" i="1"/>
  <c r="AC56" i="1"/>
  <c r="AB56" i="1"/>
  <c r="AA56" i="1"/>
  <c r="Z56" i="1"/>
  <c r="K56" i="1"/>
  <c r="J56" i="1"/>
  <c r="I56" i="1"/>
  <c r="AU55" i="1"/>
  <c r="AT55" i="1"/>
  <c r="AS55" i="1"/>
  <c r="AR55" i="1"/>
  <c r="AQ55" i="1"/>
  <c r="AH55" i="1"/>
  <c r="AG55" i="1"/>
  <c r="AF55" i="1"/>
  <c r="AE55" i="1"/>
  <c r="AD55" i="1"/>
  <c r="AC55" i="1"/>
  <c r="AB55" i="1"/>
  <c r="AA55" i="1"/>
  <c r="Z55" i="1"/>
  <c r="K55" i="1"/>
  <c r="J55" i="1"/>
  <c r="I55" i="1"/>
  <c r="AU54" i="1"/>
  <c r="AT54" i="1"/>
  <c r="AS54" i="1"/>
  <c r="AR54" i="1"/>
  <c r="AQ54" i="1"/>
  <c r="AH54" i="1"/>
  <c r="AG54" i="1"/>
  <c r="AF54" i="1"/>
  <c r="AE54" i="1"/>
  <c r="AD54" i="1"/>
  <c r="AC54" i="1"/>
  <c r="AB54" i="1"/>
  <c r="AA54" i="1"/>
  <c r="Z54" i="1"/>
  <c r="K54" i="1"/>
  <c r="J54" i="1"/>
  <c r="I54" i="1"/>
  <c r="AU53" i="1"/>
  <c r="AT53" i="1"/>
  <c r="AS53" i="1"/>
  <c r="AR53" i="1"/>
  <c r="AQ53" i="1"/>
  <c r="AH53" i="1"/>
  <c r="AG53" i="1"/>
  <c r="AF53" i="1"/>
  <c r="AE53" i="1"/>
  <c r="AD53" i="1"/>
  <c r="AC53" i="1"/>
  <c r="AB53" i="1"/>
  <c r="AA53" i="1"/>
  <c r="Z53" i="1"/>
  <c r="K53" i="1"/>
  <c r="J53" i="1"/>
  <c r="I53" i="1"/>
  <c r="AU52" i="1"/>
  <c r="AT52" i="1"/>
  <c r="AS52" i="1"/>
  <c r="AR52" i="1"/>
  <c r="AQ52" i="1"/>
  <c r="AH52" i="1"/>
  <c r="AG52" i="1"/>
  <c r="AF52" i="1"/>
  <c r="AE52" i="1"/>
  <c r="AD52" i="1"/>
  <c r="AC52" i="1"/>
  <c r="AB52" i="1"/>
  <c r="AA52" i="1"/>
  <c r="Z52" i="1"/>
  <c r="K52" i="1"/>
  <c r="J52" i="1"/>
  <c r="I52" i="1"/>
  <c r="AU51" i="1"/>
  <c r="AT51" i="1"/>
  <c r="AS51" i="1"/>
  <c r="AR51" i="1"/>
  <c r="AQ51" i="1"/>
  <c r="AH51" i="1"/>
  <c r="AG51" i="1"/>
  <c r="AF51" i="1"/>
  <c r="AE51" i="1"/>
  <c r="AD51" i="1"/>
  <c r="AC51" i="1"/>
  <c r="AB51" i="1"/>
  <c r="AA51" i="1"/>
  <c r="Z51" i="1"/>
  <c r="K51" i="1"/>
  <c r="J51" i="1"/>
  <c r="I51" i="1"/>
  <c r="AU50" i="1"/>
  <c r="AT50" i="1"/>
  <c r="AS50" i="1"/>
  <c r="AR50" i="1"/>
  <c r="AQ50" i="1"/>
  <c r="AH50" i="1"/>
  <c r="AG50" i="1"/>
  <c r="AF50" i="1"/>
  <c r="AE50" i="1"/>
  <c r="AD50" i="1"/>
  <c r="AC50" i="1"/>
  <c r="AB50" i="1"/>
  <c r="AA50" i="1"/>
  <c r="Z50" i="1"/>
  <c r="K50" i="1"/>
  <c r="J50" i="1"/>
  <c r="I50" i="1"/>
  <c r="AU49" i="1"/>
  <c r="AT49" i="1"/>
  <c r="AS49" i="1"/>
  <c r="AR49" i="1"/>
  <c r="AQ49" i="1"/>
  <c r="AH49" i="1"/>
  <c r="AG49" i="1"/>
  <c r="AF49" i="1"/>
  <c r="AE49" i="1"/>
  <c r="AD49" i="1"/>
  <c r="AC49" i="1"/>
  <c r="AB49" i="1"/>
  <c r="AA49" i="1"/>
  <c r="Z49" i="1"/>
  <c r="K49" i="1"/>
  <c r="J49" i="1"/>
  <c r="I49" i="1"/>
  <c r="AU48" i="1"/>
  <c r="AT48" i="1"/>
  <c r="AS48" i="1"/>
  <c r="AR48" i="1"/>
  <c r="AQ48" i="1"/>
  <c r="AH48" i="1"/>
  <c r="AG48" i="1"/>
  <c r="AF48" i="1"/>
  <c r="AE48" i="1"/>
  <c r="AD48" i="1"/>
  <c r="AC48" i="1"/>
  <c r="AB48" i="1"/>
  <c r="AA48" i="1"/>
  <c r="Z48" i="1"/>
  <c r="K48" i="1"/>
  <c r="J48" i="1"/>
  <c r="I48" i="1"/>
  <c r="AU47" i="1"/>
  <c r="AT47" i="1"/>
  <c r="AS47" i="1"/>
  <c r="AR47" i="1"/>
  <c r="AQ47" i="1"/>
  <c r="AH47" i="1"/>
  <c r="AG47" i="1"/>
  <c r="AF47" i="1"/>
  <c r="AE47" i="1"/>
  <c r="AD47" i="1"/>
  <c r="AC47" i="1"/>
  <c r="AB47" i="1"/>
  <c r="AA47" i="1"/>
  <c r="Z47" i="1"/>
  <c r="K47" i="1"/>
  <c r="J47" i="1"/>
  <c r="I47" i="1"/>
  <c r="AU46" i="1"/>
  <c r="AT46" i="1"/>
  <c r="AS46" i="1"/>
  <c r="AR46" i="1"/>
  <c r="AQ46" i="1"/>
  <c r="AH46" i="1"/>
  <c r="AG46" i="1"/>
  <c r="AF46" i="1"/>
  <c r="AE46" i="1"/>
  <c r="AD46" i="1"/>
  <c r="AC46" i="1"/>
  <c r="AB46" i="1"/>
  <c r="AA46" i="1"/>
  <c r="Z46" i="1"/>
  <c r="K46" i="1"/>
  <c r="J46" i="1"/>
  <c r="I46" i="1"/>
  <c r="AU45" i="1"/>
  <c r="AT45" i="1"/>
  <c r="AS45" i="1"/>
  <c r="AR45" i="1"/>
  <c r="AQ45" i="1"/>
  <c r="AH45" i="1"/>
  <c r="AG45" i="1"/>
  <c r="AF45" i="1"/>
  <c r="AE45" i="1"/>
  <c r="AD45" i="1"/>
  <c r="AC45" i="1"/>
  <c r="AB45" i="1"/>
  <c r="AA45" i="1"/>
  <c r="Z45" i="1"/>
  <c r="K45" i="1"/>
  <c r="J45" i="1"/>
  <c r="I45" i="1"/>
  <c r="AU44" i="1"/>
  <c r="AT44" i="1"/>
  <c r="AS44" i="1"/>
  <c r="AR44" i="1"/>
  <c r="AQ44" i="1"/>
  <c r="AH44" i="1"/>
  <c r="AG44" i="1"/>
  <c r="AF44" i="1"/>
  <c r="AE44" i="1"/>
  <c r="AD44" i="1"/>
  <c r="AC44" i="1"/>
  <c r="AB44" i="1"/>
  <c r="AA44" i="1"/>
  <c r="Z44" i="1"/>
  <c r="K44" i="1"/>
  <c r="J44" i="1"/>
  <c r="I44" i="1"/>
  <c r="AU43" i="1"/>
  <c r="AT43" i="1"/>
  <c r="AS43" i="1"/>
  <c r="AR43" i="1"/>
  <c r="AQ43" i="1"/>
  <c r="AH43" i="1"/>
  <c r="AG43" i="1"/>
  <c r="AF43" i="1"/>
  <c r="AE43" i="1"/>
  <c r="AD43" i="1"/>
  <c r="AC43" i="1"/>
  <c r="AB43" i="1"/>
  <c r="AA43" i="1"/>
  <c r="Z43" i="1"/>
  <c r="K43" i="1"/>
  <c r="J43" i="1"/>
  <c r="I43" i="1"/>
  <c r="AU42" i="1"/>
  <c r="AT42" i="1"/>
  <c r="AS42" i="1"/>
  <c r="AR42" i="1"/>
  <c r="AQ42" i="1"/>
  <c r="AH42" i="1"/>
  <c r="AG42" i="1"/>
  <c r="AF42" i="1"/>
  <c r="AE42" i="1"/>
  <c r="AD42" i="1"/>
  <c r="AC42" i="1"/>
  <c r="AB42" i="1"/>
  <c r="AA42" i="1"/>
  <c r="Z42" i="1"/>
  <c r="K42" i="1"/>
  <c r="J42" i="1"/>
  <c r="I42" i="1"/>
  <c r="AU41" i="1"/>
  <c r="AT41" i="1"/>
  <c r="AS41" i="1"/>
  <c r="AR41" i="1"/>
  <c r="AQ41" i="1"/>
  <c r="AH41" i="1"/>
  <c r="AG41" i="1"/>
  <c r="AF41" i="1"/>
  <c r="AE41" i="1"/>
  <c r="AD41" i="1"/>
  <c r="AC41" i="1"/>
  <c r="AB41" i="1"/>
  <c r="AA41" i="1"/>
  <c r="Z41" i="1"/>
  <c r="K41" i="1"/>
  <c r="J41" i="1"/>
  <c r="I41" i="1"/>
  <c r="AU40" i="1"/>
  <c r="AT40" i="1"/>
  <c r="AS40" i="1"/>
  <c r="AR40" i="1"/>
  <c r="AQ40" i="1"/>
  <c r="AH40" i="1"/>
  <c r="AG40" i="1"/>
  <c r="AF40" i="1"/>
  <c r="AE40" i="1"/>
  <c r="AD40" i="1"/>
  <c r="AC40" i="1"/>
  <c r="AB40" i="1"/>
  <c r="AA40" i="1"/>
  <c r="Z40" i="1"/>
  <c r="K40" i="1"/>
  <c r="J40" i="1"/>
  <c r="I40" i="1"/>
  <c r="AU39" i="1"/>
  <c r="AT39" i="1"/>
  <c r="AS39" i="1"/>
  <c r="AR39" i="1"/>
  <c r="AQ39" i="1"/>
  <c r="AH39" i="1"/>
  <c r="AG39" i="1"/>
  <c r="AF39" i="1"/>
  <c r="AE39" i="1"/>
  <c r="AD39" i="1"/>
  <c r="AC39" i="1"/>
  <c r="AB39" i="1"/>
  <c r="AA39" i="1"/>
  <c r="Z39" i="1"/>
  <c r="K39" i="1"/>
  <c r="J39" i="1"/>
  <c r="I39" i="1"/>
  <c r="AU38" i="1"/>
  <c r="AT38" i="1"/>
  <c r="AS38" i="1"/>
  <c r="AR38" i="1"/>
  <c r="AQ38" i="1"/>
  <c r="AH38" i="1"/>
  <c r="AG38" i="1"/>
  <c r="AF38" i="1"/>
  <c r="AE38" i="1"/>
  <c r="AD38" i="1"/>
  <c r="AC38" i="1"/>
  <c r="AB38" i="1"/>
  <c r="AA38" i="1"/>
  <c r="Z38" i="1"/>
  <c r="K38" i="1"/>
  <c r="J38" i="1"/>
  <c r="I38" i="1"/>
  <c r="AU37" i="1"/>
  <c r="AT37" i="1"/>
  <c r="AS37" i="1"/>
  <c r="AR37" i="1"/>
  <c r="AQ37" i="1"/>
  <c r="AH37" i="1"/>
  <c r="AG37" i="1"/>
  <c r="AF37" i="1"/>
  <c r="AE37" i="1"/>
  <c r="AD37" i="1"/>
  <c r="AC37" i="1"/>
  <c r="AB37" i="1"/>
  <c r="AA37" i="1"/>
  <c r="Z37" i="1"/>
  <c r="K37" i="1"/>
  <c r="J37" i="1"/>
  <c r="I37" i="1"/>
  <c r="AU36" i="1"/>
  <c r="AT36" i="1"/>
  <c r="AS36" i="1"/>
  <c r="AR36" i="1"/>
  <c r="AQ36" i="1"/>
  <c r="AH36" i="1"/>
  <c r="AG36" i="1"/>
  <c r="AF36" i="1"/>
  <c r="AE36" i="1"/>
  <c r="AD36" i="1"/>
  <c r="AC36" i="1"/>
  <c r="AB36" i="1"/>
  <c r="AA36" i="1"/>
  <c r="Z36" i="1"/>
  <c r="K36" i="1"/>
  <c r="J36" i="1"/>
  <c r="I36" i="1"/>
  <c r="AU35" i="1"/>
  <c r="AT35" i="1"/>
  <c r="AS35" i="1"/>
  <c r="AR35" i="1"/>
  <c r="AQ35" i="1"/>
  <c r="AH35" i="1"/>
  <c r="AG35" i="1"/>
  <c r="AF35" i="1"/>
  <c r="AE35" i="1"/>
  <c r="AD35" i="1"/>
  <c r="AC35" i="1"/>
  <c r="AB35" i="1"/>
  <c r="AA35" i="1"/>
  <c r="Z35" i="1"/>
  <c r="K35" i="1"/>
  <c r="J35" i="1"/>
  <c r="I35" i="1"/>
  <c r="AU34" i="1"/>
  <c r="AT34" i="1"/>
  <c r="AS34" i="1"/>
  <c r="AR34" i="1"/>
  <c r="AQ34" i="1"/>
  <c r="AH34" i="1"/>
  <c r="AG34" i="1"/>
  <c r="AF34" i="1"/>
  <c r="AE34" i="1"/>
  <c r="AD34" i="1"/>
  <c r="AC34" i="1"/>
  <c r="AB34" i="1"/>
  <c r="AA34" i="1"/>
  <c r="Z34" i="1"/>
  <c r="K34" i="1"/>
  <c r="J34" i="1"/>
  <c r="I34" i="1"/>
  <c r="AU33" i="1"/>
  <c r="AT33" i="1"/>
  <c r="AS33" i="1"/>
  <c r="AR33" i="1"/>
  <c r="AQ33" i="1"/>
  <c r="AH33" i="1"/>
  <c r="AG33" i="1"/>
  <c r="AF33" i="1"/>
  <c r="AE33" i="1"/>
  <c r="AD33" i="1"/>
  <c r="AC33" i="1"/>
  <c r="AB33" i="1"/>
  <c r="AA33" i="1"/>
  <c r="Z33" i="1"/>
  <c r="K33" i="1"/>
  <c r="J33" i="1"/>
  <c r="I33" i="1"/>
  <c r="AU32" i="1"/>
  <c r="AT32" i="1"/>
  <c r="AS32" i="1"/>
  <c r="AR32" i="1"/>
  <c r="AQ32" i="1"/>
  <c r="AH32" i="1"/>
  <c r="AG32" i="1"/>
  <c r="AF32" i="1"/>
  <c r="AE32" i="1"/>
  <c r="AD32" i="1"/>
  <c r="AC32" i="1"/>
  <c r="AB32" i="1"/>
  <c r="AA32" i="1"/>
  <c r="Z32" i="1"/>
  <c r="K32" i="1"/>
  <c r="J32" i="1"/>
  <c r="I32" i="1"/>
  <c r="AU31" i="1"/>
  <c r="AT31" i="1"/>
  <c r="AS31" i="1"/>
  <c r="AR31" i="1"/>
  <c r="AQ31" i="1"/>
  <c r="AH31" i="1"/>
  <c r="AG31" i="1"/>
  <c r="AF31" i="1"/>
  <c r="AE31" i="1"/>
  <c r="AD31" i="1"/>
  <c r="AC31" i="1"/>
  <c r="AB31" i="1"/>
  <c r="AA31" i="1"/>
  <c r="Z31" i="1"/>
  <c r="K31" i="1"/>
  <c r="J31" i="1"/>
  <c r="I31" i="1"/>
  <c r="AU30" i="1"/>
  <c r="AT30" i="1"/>
  <c r="AS30" i="1"/>
  <c r="AR30" i="1"/>
  <c r="AQ30" i="1"/>
  <c r="AH30" i="1"/>
  <c r="AG30" i="1"/>
  <c r="AF30" i="1"/>
  <c r="AE30" i="1"/>
  <c r="AD30" i="1"/>
  <c r="AC30" i="1"/>
  <c r="AB30" i="1"/>
  <c r="AA30" i="1"/>
  <c r="Z30" i="1"/>
  <c r="K30" i="1"/>
  <c r="J30" i="1"/>
  <c r="I30" i="1"/>
  <c r="AU29" i="1"/>
  <c r="AT29" i="1"/>
  <c r="AS29" i="1"/>
  <c r="AR29" i="1"/>
  <c r="AQ29" i="1"/>
  <c r="AH29" i="1"/>
  <c r="AG29" i="1"/>
  <c r="AF29" i="1"/>
  <c r="AE29" i="1"/>
  <c r="AD29" i="1"/>
  <c r="AC29" i="1"/>
  <c r="AB29" i="1"/>
  <c r="AA29" i="1"/>
  <c r="Z29" i="1"/>
  <c r="K29" i="1"/>
  <c r="J29" i="1"/>
  <c r="I29" i="1"/>
  <c r="AU28" i="1"/>
  <c r="AT28" i="1"/>
  <c r="AS28" i="1"/>
  <c r="AR28" i="1"/>
  <c r="AQ28" i="1"/>
  <c r="AH28" i="1"/>
  <c r="AG28" i="1"/>
  <c r="AF28" i="1"/>
  <c r="AE28" i="1"/>
  <c r="AD28" i="1"/>
  <c r="AC28" i="1"/>
  <c r="AB28" i="1"/>
  <c r="AA28" i="1"/>
  <c r="Z28" i="1"/>
  <c r="K28" i="1"/>
  <c r="J28" i="1"/>
  <c r="I28" i="1"/>
  <c r="AU27" i="1"/>
  <c r="AT27" i="1"/>
  <c r="AS27" i="1"/>
  <c r="AR27" i="1"/>
  <c r="AQ27" i="1"/>
  <c r="AH27" i="1"/>
  <c r="AG27" i="1"/>
  <c r="AF27" i="1"/>
  <c r="AE27" i="1"/>
  <c r="AD27" i="1"/>
  <c r="AC27" i="1"/>
  <c r="AB27" i="1"/>
  <c r="AA27" i="1"/>
  <c r="Z27" i="1"/>
  <c r="K27" i="1"/>
  <c r="J27" i="1"/>
  <c r="I27" i="1"/>
  <c r="AU26" i="1"/>
  <c r="AT26" i="1"/>
  <c r="AS26" i="1"/>
  <c r="AR26" i="1"/>
  <c r="AQ26" i="1"/>
  <c r="AH26" i="1"/>
  <c r="AG26" i="1"/>
  <c r="AF26" i="1"/>
  <c r="AE26" i="1"/>
  <c r="AD26" i="1"/>
  <c r="AC26" i="1"/>
  <c r="AB26" i="1"/>
  <c r="AA26" i="1"/>
  <c r="Z26" i="1"/>
  <c r="K26" i="1"/>
  <c r="J26" i="1"/>
  <c r="I26" i="1"/>
  <c r="AU25" i="1"/>
  <c r="AT25" i="1"/>
  <c r="AS25" i="1"/>
  <c r="AR25" i="1"/>
  <c r="AQ25" i="1"/>
  <c r="AH25" i="1"/>
  <c r="AG25" i="1"/>
  <c r="AF25" i="1"/>
  <c r="AE25" i="1"/>
  <c r="AD25" i="1"/>
  <c r="AC25" i="1"/>
  <c r="AB25" i="1"/>
  <c r="AA25" i="1"/>
  <c r="Z25" i="1"/>
  <c r="K25" i="1"/>
  <c r="J25" i="1"/>
  <c r="I25" i="1"/>
  <c r="AU24" i="1"/>
  <c r="AT24" i="1"/>
  <c r="AS24" i="1"/>
  <c r="AR24" i="1"/>
  <c r="AQ24" i="1"/>
  <c r="AH24" i="1"/>
  <c r="AG24" i="1"/>
  <c r="AF24" i="1"/>
  <c r="AE24" i="1"/>
  <c r="AD24" i="1"/>
  <c r="AC24" i="1"/>
  <c r="AB24" i="1"/>
  <c r="AA24" i="1"/>
  <c r="Z24" i="1"/>
  <c r="K24" i="1"/>
  <c r="J24" i="1"/>
  <c r="I24" i="1"/>
  <c r="AU23" i="1"/>
  <c r="AT23" i="1"/>
  <c r="AS23" i="1"/>
  <c r="AR23" i="1"/>
  <c r="AQ23" i="1"/>
  <c r="AH23" i="1"/>
  <c r="AG23" i="1"/>
  <c r="AF23" i="1"/>
  <c r="AE23" i="1"/>
  <c r="AD23" i="1"/>
  <c r="AC23" i="1"/>
  <c r="AB23" i="1"/>
  <c r="AA23" i="1"/>
  <c r="Z23" i="1"/>
  <c r="K23" i="1"/>
  <c r="J23" i="1"/>
  <c r="I23" i="1"/>
  <c r="AU22" i="1"/>
  <c r="AT22" i="1"/>
  <c r="AS22" i="1"/>
  <c r="AR22" i="1"/>
  <c r="AQ22" i="1"/>
  <c r="AH22" i="1"/>
  <c r="AG22" i="1"/>
  <c r="AF22" i="1"/>
  <c r="AE22" i="1"/>
  <c r="AD22" i="1"/>
  <c r="AC22" i="1"/>
  <c r="AB22" i="1"/>
  <c r="AA22" i="1"/>
  <c r="Z22" i="1"/>
  <c r="K22" i="1"/>
  <c r="J22" i="1"/>
  <c r="I22" i="1"/>
  <c r="AU21" i="1"/>
  <c r="AT21" i="1"/>
  <c r="AS21" i="1"/>
  <c r="AR21" i="1"/>
  <c r="AQ21" i="1"/>
  <c r="AH21" i="1"/>
  <c r="AG21" i="1"/>
  <c r="AF21" i="1"/>
  <c r="AE21" i="1"/>
  <c r="AD21" i="1"/>
  <c r="AC21" i="1"/>
  <c r="AB21" i="1"/>
  <c r="AA21" i="1"/>
  <c r="Z21" i="1"/>
  <c r="K21" i="1"/>
  <c r="J21" i="1"/>
  <c r="I21" i="1"/>
  <c r="AU20" i="1"/>
  <c r="AT20" i="1"/>
  <c r="AS20" i="1"/>
  <c r="AR20" i="1"/>
  <c r="AQ20" i="1"/>
  <c r="AH20" i="1"/>
  <c r="AG20" i="1"/>
  <c r="AF20" i="1"/>
  <c r="AE20" i="1"/>
  <c r="AD20" i="1"/>
  <c r="AC20" i="1"/>
  <c r="AB20" i="1"/>
  <c r="AA20" i="1"/>
  <c r="Z20" i="1"/>
  <c r="K20" i="1"/>
  <c r="J20" i="1"/>
  <c r="I20" i="1"/>
  <c r="AU19" i="1"/>
  <c r="AT19" i="1"/>
  <c r="AS19" i="1"/>
  <c r="AR19" i="1"/>
  <c r="AQ19" i="1"/>
  <c r="AH19" i="1"/>
  <c r="AG19" i="1"/>
  <c r="AF19" i="1"/>
  <c r="AE19" i="1"/>
  <c r="AD19" i="1"/>
  <c r="AC19" i="1"/>
  <c r="AB19" i="1"/>
  <c r="AA19" i="1"/>
  <c r="Z19" i="1"/>
  <c r="K19" i="1"/>
  <c r="J19" i="1"/>
  <c r="I19" i="1"/>
  <c r="AU18" i="1"/>
  <c r="AT18" i="1"/>
  <c r="AS18" i="1"/>
  <c r="AR18" i="1"/>
  <c r="AQ18" i="1"/>
  <c r="AH18" i="1"/>
  <c r="AG18" i="1"/>
  <c r="AF18" i="1"/>
  <c r="AE18" i="1"/>
  <c r="AD18" i="1"/>
  <c r="AC18" i="1"/>
  <c r="AB18" i="1"/>
  <c r="AA18" i="1"/>
  <c r="Z18" i="1"/>
  <c r="K18" i="1"/>
  <c r="J18" i="1"/>
  <c r="I18" i="1"/>
  <c r="AU17" i="1"/>
  <c r="AT17" i="1"/>
  <c r="AS17" i="1"/>
  <c r="AR17" i="1"/>
  <c r="AQ17" i="1"/>
  <c r="AH17" i="1"/>
  <c r="AG17" i="1"/>
  <c r="AF17" i="1"/>
  <c r="AE17" i="1"/>
  <c r="AD17" i="1"/>
  <c r="AC17" i="1"/>
  <c r="AB17" i="1"/>
  <c r="AA17" i="1"/>
  <c r="Z17" i="1"/>
  <c r="K17" i="1"/>
  <c r="J17" i="1"/>
  <c r="I17" i="1"/>
  <c r="AU16" i="1"/>
  <c r="AT16" i="1"/>
  <c r="AS16" i="1"/>
  <c r="AR16" i="1"/>
  <c r="AQ16" i="1"/>
  <c r="AH16" i="1"/>
  <c r="AG16" i="1"/>
  <c r="AF16" i="1"/>
  <c r="AE16" i="1"/>
  <c r="AD16" i="1"/>
  <c r="AC16" i="1"/>
  <c r="AB16" i="1"/>
  <c r="AA16" i="1"/>
  <c r="Z16" i="1"/>
  <c r="K16" i="1"/>
  <c r="J16" i="1"/>
  <c r="I16" i="1"/>
  <c r="AU15" i="1"/>
  <c r="AT15" i="1"/>
  <c r="AS15" i="1"/>
  <c r="AR15" i="1"/>
  <c r="AQ15" i="1"/>
  <c r="AH15" i="1"/>
  <c r="AG15" i="1"/>
  <c r="AF15" i="1"/>
  <c r="AE15" i="1"/>
  <c r="AD15" i="1"/>
  <c r="AC15" i="1"/>
  <c r="AB15" i="1"/>
  <c r="AA15" i="1"/>
  <c r="Z15" i="1"/>
  <c r="K15" i="1"/>
  <c r="J15" i="1"/>
  <c r="I15" i="1"/>
  <c r="AU14" i="1"/>
  <c r="AT14" i="1"/>
  <c r="AS14" i="1"/>
  <c r="AR14" i="1"/>
  <c r="AQ14" i="1"/>
  <c r="AH14" i="1"/>
  <c r="AG14" i="1"/>
  <c r="AF14" i="1"/>
  <c r="AE14" i="1"/>
  <c r="AD14" i="1"/>
  <c r="AC14" i="1"/>
  <c r="AB14" i="1"/>
  <c r="AA14" i="1"/>
  <c r="Z14" i="1"/>
  <c r="K14" i="1"/>
  <c r="J14" i="1"/>
  <c r="I14" i="1"/>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alcChain>
</file>

<file path=xl/sharedStrings.xml><?xml version="1.0" encoding="utf-8"?>
<sst xmlns="http://schemas.openxmlformats.org/spreadsheetml/2006/main" count="7180" uniqueCount="1591">
  <si>
    <t>2004:Jan !M</t>
  </si>
  <si>
    <t>.excel_last</t>
  </si>
  <si>
    <t>N273VRM2@EMERGE</t>
  </si>
  <si>
    <t>REFERENCE:</t>
  </si>
  <si>
    <t>.DESC</t>
  </si>
  <si>
    <t>Mexico: Haver Recession/Expansion (+1 or 0)</t>
  </si>
  <si>
    <t>https://trends.google.com/trends/explore?date=all,all&amp;geo=US,MX&amp;q=%2Fg%2F1q5hr5c7x,%2Fg%2F1q5hr5c7x&amp;hl=en</t>
  </si>
  <si>
    <t>.T1</t>
  </si>
  <si>
    <t>Jan-1980</t>
  </si>
  <si>
    <t>.TN</t>
  </si>
  <si>
    <t>Jun-2024</t>
  </si>
  <si>
    <t>.LSOURCE</t>
  </si>
  <si>
    <t>Haver Analytics</t>
  </si>
  <si>
    <t>.AGG</t>
  </si>
  <si>
    <t>Not Allowed</t>
  </si>
  <si>
    <t>.DTLM</t>
  </si>
  <si>
    <t>Aug-22-2024 10:35</t>
  </si>
  <si>
    <t>.FRQ</t>
  </si>
  <si>
    <t>Monthly</t>
  </si>
  <si>
    <t>.DATA_TYPE</t>
  </si>
  <si>
    <t>SCALAR</t>
  </si>
  <si>
    <t>.MAG</t>
  </si>
  <si>
    <t>0</t>
  </si>
  <si>
    <t>Category: All categories</t>
  </si>
  <si>
    <t>.GRP</t>
  </si>
  <si>
    <t>X73</t>
  </si>
  <si>
    <t>.GRPDESC</t>
  </si>
  <si>
    <t>Emerging Markets: CPI &amp; PPI, Haver, Monthly</t>
  </si>
  <si>
    <t>Month</t>
  </si>
  <si>
    <t>Nearshoring: (United States)</t>
  </si>
  <si>
    <t>Nearshoring: (Mexico)</t>
  </si>
  <si>
    <t>Mexico Recessions (Source Haver: B273VRM2@EMERGE)</t>
  </si>
  <si>
    <t>.GEO</t>
  </si>
  <si>
    <t>273</t>
  </si>
  <si>
    <t>2004:Jan</t>
  </si>
  <si>
    <t>2004-01</t>
  </si>
  <si>
    <t>2004:Feb</t>
  </si>
  <si>
    <t>2004-02</t>
  </si>
  <si>
    <t>2004:Mar</t>
  </si>
  <si>
    <t>2004-03</t>
  </si>
  <si>
    <t>2004:Apr</t>
  </si>
  <si>
    <t>2004-04</t>
  </si>
  <si>
    <t>2004:May</t>
  </si>
  <si>
    <t>2004-05</t>
  </si>
  <si>
    <t>2004:Jun</t>
  </si>
  <si>
    <t>2004-06</t>
  </si>
  <si>
    <t>2004:Jul</t>
  </si>
  <si>
    <t>2004-07</t>
  </si>
  <si>
    <t>2004:Aug</t>
  </si>
  <si>
    <t>2004-08</t>
  </si>
  <si>
    <t>2004:Sep</t>
  </si>
  <si>
    <t>2004-09</t>
  </si>
  <si>
    <t>2004:Oct</t>
  </si>
  <si>
    <t>2004-10</t>
  </si>
  <si>
    <t>2004:Nov</t>
  </si>
  <si>
    <t>2004-11</t>
  </si>
  <si>
    <t>2004:Dec</t>
  </si>
  <si>
    <t>2004-12</t>
  </si>
  <si>
    <t>2005:Jan</t>
  </si>
  <si>
    <t>2005-01</t>
  </si>
  <si>
    <t>2005:Feb</t>
  </si>
  <si>
    <t>2005-02</t>
  </si>
  <si>
    <t>2005:Mar</t>
  </si>
  <si>
    <t>2005-03</t>
  </si>
  <si>
    <t>2005:Apr</t>
  </si>
  <si>
    <t>2005-04</t>
  </si>
  <si>
    <t>2005:May</t>
  </si>
  <si>
    <t>2005-05</t>
  </si>
  <si>
    <t>2005:Jun</t>
  </si>
  <si>
    <t>2005-06</t>
  </si>
  <si>
    <t>2005:Jul</t>
  </si>
  <si>
    <t>2005-07</t>
  </si>
  <si>
    <t>2005:Aug</t>
  </si>
  <si>
    <t>2005-08</t>
  </si>
  <si>
    <t>2005:Sep</t>
  </si>
  <si>
    <t>2005-09</t>
  </si>
  <si>
    <t>2005:Oct</t>
  </si>
  <si>
    <t>2005-10</t>
  </si>
  <si>
    <t>2005:Nov</t>
  </si>
  <si>
    <t>2005-11</t>
  </si>
  <si>
    <t>2005:Dec</t>
  </si>
  <si>
    <t>2005-12</t>
  </si>
  <si>
    <t>2006:Jan</t>
  </si>
  <si>
    <t>2006-01</t>
  </si>
  <si>
    <t>2006:Feb</t>
  </si>
  <si>
    <t>2006-02</t>
  </si>
  <si>
    <t>2006:Mar</t>
  </si>
  <si>
    <t>2006-03</t>
  </si>
  <si>
    <t>2006:Apr</t>
  </si>
  <si>
    <t>2006-04</t>
  </si>
  <si>
    <t>2006:May</t>
  </si>
  <si>
    <t>2006-05</t>
  </si>
  <si>
    <t>2006:Jun</t>
  </si>
  <si>
    <t>2006-06</t>
  </si>
  <si>
    <t>2006:Jul</t>
  </si>
  <si>
    <t>2006-07</t>
  </si>
  <si>
    <t>2006:Aug</t>
  </si>
  <si>
    <t>2006-08</t>
  </si>
  <si>
    <t>2006:Sep</t>
  </si>
  <si>
    <t>2006-09</t>
  </si>
  <si>
    <t>2006:Oct</t>
  </si>
  <si>
    <t>2006-10</t>
  </si>
  <si>
    <t>2006:Nov</t>
  </si>
  <si>
    <t>2006-11</t>
  </si>
  <si>
    <t>2006:Dec</t>
  </si>
  <si>
    <t>2006-12</t>
  </si>
  <si>
    <t>2007:Jan</t>
  </si>
  <si>
    <t>2007-01</t>
  </si>
  <si>
    <t>2007:Feb</t>
  </si>
  <si>
    <t>2007-02</t>
  </si>
  <si>
    <t>2007:Mar</t>
  </si>
  <si>
    <t>2007-03</t>
  </si>
  <si>
    <t>2007:Apr</t>
  </si>
  <si>
    <t>2007-04</t>
  </si>
  <si>
    <t>2007:May</t>
  </si>
  <si>
    <t>2007-05</t>
  </si>
  <si>
    <t>2007:Jun</t>
  </si>
  <si>
    <t>2007-06</t>
  </si>
  <si>
    <t>2007:Jul</t>
  </si>
  <si>
    <t>2007-07</t>
  </si>
  <si>
    <t>2007:Aug</t>
  </si>
  <si>
    <t>2007-08</t>
  </si>
  <si>
    <t>2007:Sep</t>
  </si>
  <si>
    <t>2007-09</t>
  </si>
  <si>
    <t>2007:Oct</t>
  </si>
  <si>
    <t>2007-10</t>
  </si>
  <si>
    <t>2007:Nov</t>
  </si>
  <si>
    <t>2007-11</t>
  </si>
  <si>
    <t>2007:Dec</t>
  </si>
  <si>
    <t>2007-12</t>
  </si>
  <si>
    <t>2008:Jan</t>
  </si>
  <si>
    <t>2008-01</t>
  </si>
  <si>
    <t>2008:Feb</t>
  </si>
  <si>
    <t>2008-02</t>
  </si>
  <si>
    <t>2008:Mar</t>
  </si>
  <si>
    <t>2008-03</t>
  </si>
  <si>
    <t>2008:Apr</t>
  </si>
  <si>
    <t>2008-04</t>
  </si>
  <si>
    <t>2008:May</t>
  </si>
  <si>
    <t>2008-05</t>
  </si>
  <si>
    <t>2008:Jun</t>
  </si>
  <si>
    <t>2008-06</t>
  </si>
  <si>
    <t>2008:Jul</t>
  </si>
  <si>
    <t>2008-07</t>
  </si>
  <si>
    <t>2008:Aug</t>
  </si>
  <si>
    <t>2008-08</t>
  </si>
  <si>
    <t>2008:Sep</t>
  </si>
  <si>
    <t>2008-09</t>
  </si>
  <si>
    <t>2008:Oct</t>
  </si>
  <si>
    <t>2008-10</t>
  </si>
  <si>
    <t>2008:Nov</t>
  </si>
  <si>
    <t>2008-11</t>
  </si>
  <si>
    <t>2008:Dec</t>
  </si>
  <si>
    <t>2008-12</t>
  </si>
  <si>
    <t>2009:Jan</t>
  </si>
  <si>
    <t>2009-01</t>
  </si>
  <si>
    <t>2009:Feb</t>
  </si>
  <si>
    <t>2009-02</t>
  </si>
  <si>
    <t>2009:Mar</t>
  </si>
  <si>
    <t>2009-03</t>
  </si>
  <si>
    <t>&lt;1</t>
  </si>
  <si>
    <t>2009:Apr</t>
  </si>
  <si>
    <t>2009-04</t>
  </si>
  <si>
    <t>2009:May</t>
  </si>
  <si>
    <t>2009-05</t>
  </si>
  <si>
    <t>2009:Jun</t>
  </si>
  <si>
    <t>2009-06</t>
  </si>
  <si>
    <t>2009:Jul</t>
  </si>
  <si>
    <t>2009-07</t>
  </si>
  <si>
    <t>2009:Aug</t>
  </si>
  <si>
    <t>2009-08</t>
  </si>
  <si>
    <t>2009:Sep</t>
  </si>
  <si>
    <t>2009-09</t>
  </si>
  <si>
    <t>2009:Oct</t>
  </si>
  <si>
    <t>2009-10</t>
  </si>
  <si>
    <t>2009:Nov</t>
  </si>
  <si>
    <t>2009-11</t>
  </si>
  <si>
    <t>2009:Dec</t>
  </si>
  <si>
    <t>2009-12</t>
  </si>
  <si>
    <t>2010:Jan</t>
  </si>
  <si>
    <t>2010-01</t>
  </si>
  <si>
    <t>2010:Feb</t>
  </si>
  <si>
    <t>2010-02</t>
  </si>
  <si>
    <t>2010:Mar</t>
  </si>
  <si>
    <t>2010-03</t>
  </si>
  <si>
    <t>2010:Apr</t>
  </si>
  <si>
    <t>2010-04</t>
  </si>
  <si>
    <t>2010:May</t>
  </si>
  <si>
    <t>2010-05</t>
  </si>
  <si>
    <t>2010:Jun</t>
  </si>
  <si>
    <t>2010-06</t>
  </si>
  <si>
    <t>2010:Jul</t>
  </si>
  <si>
    <t>2010-07</t>
  </si>
  <si>
    <t>2010:Aug</t>
  </si>
  <si>
    <t>2010-08</t>
  </si>
  <si>
    <t>2010:Sep</t>
  </si>
  <si>
    <t>2010-09</t>
  </si>
  <si>
    <t>2010:Oct</t>
  </si>
  <si>
    <t>2010-10</t>
  </si>
  <si>
    <t>2010:Nov</t>
  </si>
  <si>
    <t>2010-11</t>
  </si>
  <si>
    <t>2010:Dec</t>
  </si>
  <si>
    <t>2010-12</t>
  </si>
  <si>
    <t>2011:Jan</t>
  </si>
  <si>
    <t>2011-01</t>
  </si>
  <si>
    <t>2011:Feb</t>
  </si>
  <si>
    <t>2011-02</t>
  </si>
  <si>
    <t>2011:Mar</t>
  </si>
  <si>
    <t>2011-03</t>
  </si>
  <si>
    <t>2011:Apr</t>
  </si>
  <si>
    <t>2011-04</t>
  </si>
  <si>
    <t>2011:May</t>
  </si>
  <si>
    <t>2011-05</t>
  </si>
  <si>
    <t>2011:Jun</t>
  </si>
  <si>
    <t>2011-06</t>
  </si>
  <si>
    <t>2011:Jul</t>
  </si>
  <si>
    <t>2011-07</t>
  </si>
  <si>
    <t>2011:Aug</t>
  </si>
  <si>
    <t>2011-08</t>
  </si>
  <si>
    <t>2011:Sep</t>
  </si>
  <si>
    <t>2011-09</t>
  </si>
  <si>
    <t>2011:Oct</t>
  </si>
  <si>
    <t>2011-10</t>
  </si>
  <si>
    <t>2011:Nov</t>
  </si>
  <si>
    <t>2011-11</t>
  </si>
  <si>
    <t>2011:Dec</t>
  </si>
  <si>
    <t>2011-12</t>
  </si>
  <si>
    <t>2012:Jan</t>
  </si>
  <si>
    <t>2012-01</t>
  </si>
  <si>
    <t>2012:Feb</t>
  </si>
  <si>
    <t>2012-02</t>
  </si>
  <si>
    <t>2012:Mar</t>
  </si>
  <si>
    <t>2012-03</t>
  </si>
  <si>
    <t>2012:Apr</t>
  </si>
  <si>
    <t>2012-04</t>
  </si>
  <si>
    <t>2012:May</t>
  </si>
  <si>
    <t>2012-05</t>
  </si>
  <si>
    <t>2012:Jun</t>
  </si>
  <si>
    <t>2012-06</t>
  </si>
  <si>
    <t>2012:Jul</t>
  </si>
  <si>
    <t>2012-07</t>
  </si>
  <si>
    <t>2012:Aug</t>
  </si>
  <si>
    <t>2012-08</t>
  </si>
  <si>
    <t>2012:Sep</t>
  </si>
  <si>
    <t>2012-09</t>
  </si>
  <si>
    <t>2012:Oct</t>
  </si>
  <si>
    <t>2012-10</t>
  </si>
  <si>
    <t>2012:Nov</t>
  </si>
  <si>
    <t>2012-11</t>
  </si>
  <si>
    <t>2012:Dec</t>
  </si>
  <si>
    <t>2012-12</t>
  </si>
  <si>
    <t>2013:Jan</t>
  </si>
  <si>
    <t>2013-01</t>
  </si>
  <si>
    <t>2013:Feb</t>
  </si>
  <si>
    <t>2013-02</t>
  </si>
  <si>
    <t>2013:Mar</t>
  </si>
  <si>
    <t>2013-03</t>
  </si>
  <si>
    <t>2013:Apr</t>
  </si>
  <si>
    <t>2013-04</t>
  </si>
  <si>
    <t>2013:May</t>
  </si>
  <si>
    <t>2013-05</t>
  </si>
  <si>
    <t>2013:Jun</t>
  </si>
  <si>
    <t>2013-06</t>
  </si>
  <si>
    <t>2013:Jul</t>
  </si>
  <si>
    <t>2013-07</t>
  </si>
  <si>
    <t>2013:Aug</t>
  </si>
  <si>
    <t>2013-08</t>
  </si>
  <si>
    <t>2013:Sep</t>
  </si>
  <si>
    <t>2013-09</t>
  </si>
  <si>
    <t>2013:Oct</t>
  </si>
  <si>
    <t>2013-10</t>
  </si>
  <si>
    <t>2013:Nov</t>
  </si>
  <si>
    <t>2013-11</t>
  </si>
  <si>
    <t>2013:Dec</t>
  </si>
  <si>
    <t>2013-12</t>
  </si>
  <si>
    <t>2014:Jan</t>
  </si>
  <si>
    <t>2014-01</t>
  </si>
  <si>
    <t>2014:Feb</t>
  </si>
  <si>
    <t>2014-02</t>
  </si>
  <si>
    <t>2014:Mar</t>
  </si>
  <si>
    <t>2014-03</t>
  </si>
  <si>
    <t>2014:Apr</t>
  </si>
  <si>
    <t>2014-04</t>
  </si>
  <si>
    <t>2014:May</t>
  </si>
  <si>
    <t>2014-05</t>
  </si>
  <si>
    <t>2014:Jun</t>
  </si>
  <si>
    <t>2014-06</t>
  </si>
  <si>
    <t>2014:Jul</t>
  </si>
  <si>
    <t>2014-07</t>
  </si>
  <si>
    <t>2014:Aug</t>
  </si>
  <si>
    <t>2014-08</t>
  </si>
  <si>
    <t>2014:Sep</t>
  </si>
  <si>
    <t>2014-09</t>
  </si>
  <si>
    <t>2014:Oct</t>
  </si>
  <si>
    <t>2014-10</t>
  </si>
  <si>
    <t>2014:Nov</t>
  </si>
  <si>
    <t>2014-11</t>
  </si>
  <si>
    <t>2014:Dec</t>
  </si>
  <si>
    <t>2014-12</t>
  </si>
  <si>
    <t>2015:Jan</t>
  </si>
  <si>
    <t>2015-01</t>
  </si>
  <si>
    <t>2015:Feb</t>
  </si>
  <si>
    <t>2015-02</t>
  </si>
  <si>
    <t>2015:Mar</t>
  </si>
  <si>
    <t>2015-03</t>
  </si>
  <si>
    <t>2015:Apr</t>
  </si>
  <si>
    <t>2015-04</t>
  </si>
  <si>
    <t>2015:May</t>
  </si>
  <si>
    <t>2015-05</t>
  </si>
  <si>
    <t>2015:Jun</t>
  </si>
  <si>
    <t>2015-06</t>
  </si>
  <si>
    <t>2015:Jul</t>
  </si>
  <si>
    <t>2015-07</t>
  </si>
  <si>
    <t>2015:Aug</t>
  </si>
  <si>
    <t>2015-08</t>
  </si>
  <si>
    <t>2015:Sep</t>
  </si>
  <si>
    <t>2015-09</t>
  </si>
  <si>
    <t>2015:Oct</t>
  </si>
  <si>
    <t>2015-10</t>
  </si>
  <si>
    <t>2015:Nov</t>
  </si>
  <si>
    <t>2015-11</t>
  </si>
  <si>
    <t>2015:Dec</t>
  </si>
  <si>
    <t>2015-12</t>
  </si>
  <si>
    <t>2016:Jan</t>
  </si>
  <si>
    <t>2016-01</t>
  </si>
  <si>
    <t>2016:Feb</t>
  </si>
  <si>
    <t>2016-02</t>
  </si>
  <si>
    <t>2016:Mar</t>
  </si>
  <si>
    <t>2016-03</t>
  </si>
  <si>
    <t>2016:Apr</t>
  </si>
  <si>
    <t>2016-04</t>
  </si>
  <si>
    <t>2016:May</t>
  </si>
  <si>
    <t>2016-05</t>
  </si>
  <si>
    <t>2016:Jun</t>
  </si>
  <si>
    <t>2016-06</t>
  </si>
  <si>
    <t>2016:Jul</t>
  </si>
  <si>
    <t>2016-07</t>
  </si>
  <si>
    <t>2016:Aug</t>
  </si>
  <si>
    <t>2016-08</t>
  </si>
  <si>
    <t>2016:Sep</t>
  </si>
  <si>
    <t>2016-09</t>
  </si>
  <si>
    <t>2016:Oct</t>
  </si>
  <si>
    <t>2016-10</t>
  </si>
  <si>
    <t>2016:Nov</t>
  </si>
  <si>
    <t>2016-11</t>
  </si>
  <si>
    <t>2016:Dec</t>
  </si>
  <si>
    <t>2016-12</t>
  </si>
  <si>
    <t>2017:Jan</t>
  </si>
  <si>
    <t>2017-01</t>
  </si>
  <si>
    <t>2017:Feb</t>
  </si>
  <si>
    <t>2017-02</t>
  </si>
  <si>
    <t>2017:Mar</t>
  </si>
  <si>
    <t>2017-03</t>
  </si>
  <si>
    <t>2017:Apr</t>
  </si>
  <si>
    <t>2017-04</t>
  </si>
  <si>
    <t>2017:May</t>
  </si>
  <si>
    <t>2017-05</t>
  </si>
  <si>
    <t>2017:Jun</t>
  </si>
  <si>
    <t>2017-06</t>
  </si>
  <si>
    <t>2017:Jul</t>
  </si>
  <si>
    <t>2017-07</t>
  </si>
  <si>
    <t>2017:Aug</t>
  </si>
  <si>
    <t>2017-08</t>
  </si>
  <si>
    <t>2017:Sep</t>
  </si>
  <si>
    <t>2017-09</t>
  </si>
  <si>
    <t>2017:Oct</t>
  </si>
  <si>
    <t>2017-10</t>
  </si>
  <si>
    <t>2017:Nov</t>
  </si>
  <si>
    <t>2017-11</t>
  </si>
  <si>
    <t>2017:Dec</t>
  </si>
  <si>
    <t>2017-12</t>
  </si>
  <si>
    <t>2018:Jan</t>
  </si>
  <si>
    <t>2018-01</t>
  </si>
  <si>
    <t>2018:Feb</t>
  </si>
  <si>
    <t>2018-02</t>
  </si>
  <si>
    <t>2018:Mar</t>
  </si>
  <si>
    <t>2018-03</t>
  </si>
  <si>
    <t>2018:Apr</t>
  </si>
  <si>
    <t>2018-04</t>
  </si>
  <si>
    <t>2018:May</t>
  </si>
  <si>
    <t>2018-05</t>
  </si>
  <si>
    <t>2018:Jun</t>
  </si>
  <si>
    <t>2018-06</t>
  </si>
  <si>
    <t>2018:Jul</t>
  </si>
  <si>
    <t>2018-07</t>
  </si>
  <si>
    <t>2018:Aug</t>
  </si>
  <si>
    <t>2018-08</t>
  </si>
  <si>
    <t>2018:Sep</t>
  </si>
  <si>
    <t>2018-09</t>
  </si>
  <si>
    <t>2018:Oct</t>
  </si>
  <si>
    <t>2018-10</t>
  </si>
  <si>
    <t>2018:Nov</t>
  </si>
  <si>
    <t>2018-11</t>
  </si>
  <si>
    <t>2018:Dec</t>
  </si>
  <si>
    <t>2018-12</t>
  </si>
  <si>
    <t>2019:Jan</t>
  </si>
  <si>
    <t>2019-01</t>
  </si>
  <si>
    <t>2019:Feb</t>
  </si>
  <si>
    <t>2019-02</t>
  </si>
  <si>
    <t>2019:Mar</t>
  </si>
  <si>
    <t>2019-03</t>
  </si>
  <si>
    <t>2019:Apr</t>
  </si>
  <si>
    <t>2019-04</t>
  </si>
  <si>
    <t>2019:May</t>
  </si>
  <si>
    <t>2019-05</t>
  </si>
  <si>
    <t>2019:Jun</t>
  </si>
  <si>
    <t>2019-06</t>
  </si>
  <si>
    <t>2019:Jul</t>
  </si>
  <si>
    <t>2019-07</t>
  </si>
  <si>
    <t>2019:Aug</t>
  </si>
  <si>
    <t>2019-08</t>
  </si>
  <si>
    <t>2019:Sep</t>
  </si>
  <si>
    <t>2019-09</t>
  </si>
  <si>
    <t>2019:Oct</t>
  </si>
  <si>
    <t>2019-10</t>
  </si>
  <si>
    <t>2019:Nov</t>
  </si>
  <si>
    <t>2019-11</t>
  </si>
  <si>
    <t>2019:Dec</t>
  </si>
  <si>
    <t>2019-12</t>
  </si>
  <si>
    <t>2020:Jan</t>
  </si>
  <si>
    <t>2020-01</t>
  </si>
  <si>
    <t>2020:Feb</t>
  </si>
  <si>
    <t>2020-02</t>
  </si>
  <si>
    <t>2020:Mar</t>
  </si>
  <si>
    <t>2020-03</t>
  </si>
  <si>
    <t>2020:Apr</t>
  </si>
  <si>
    <t>2020-04</t>
  </si>
  <si>
    <t>2020:May</t>
  </si>
  <si>
    <t>2020-05</t>
  </si>
  <si>
    <t>2020:Jun</t>
  </si>
  <si>
    <t>2020-06</t>
  </si>
  <si>
    <t>2020:Jul</t>
  </si>
  <si>
    <t>2020-07</t>
  </si>
  <si>
    <t>2020:Aug</t>
  </si>
  <si>
    <t>2020-08</t>
  </si>
  <si>
    <t>2020:Sep</t>
  </si>
  <si>
    <t>2020-09</t>
  </si>
  <si>
    <t>2020:Oct</t>
  </si>
  <si>
    <t>2020-10</t>
  </si>
  <si>
    <t>2020:Nov</t>
  </si>
  <si>
    <t>2020-11</t>
  </si>
  <si>
    <t>2020:Dec</t>
  </si>
  <si>
    <t>2020-12</t>
  </si>
  <si>
    <t>2021:Jan</t>
  </si>
  <si>
    <t>2021-01</t>
  </si>
  <si>
    <t>2021:Feb</t>
  </si>
  <si>
    <t>2021-02</t>
  </si>
  <si>
    <t>2021:Mar</t>
  </si>
  <si>
    <t>2021-03</t>
  </si>
  <si>
    <t>2021:Apr</t>
  </si>
  <si>
    <t>2021-04</t>
  </si>
  <si>
    <t>2021:May</t>
  </si>
  <si>
    <t>2021-05</t>
  </si>
  <si>
    <t>2021:Jun</t>
  </si>
  <si>
    <t>2021-06</t>
  </si>
  <si>
    <t>2021:Jul</t>
  </si>
  <si>
    <t>2021-07</t>
  </si>
  <si>
    <t>2021:Aug</t>
  </si>
  <si>
    <t>2021-08</t>
  </si>
  <si>
    <t>2021:Sep</t>
  </si>
  <si>
    <t>2021-09</t>
  </si>
  <si>
    <t>2021:Oct</t>
  </si>
  <si>
    <t>2021-10</t>
  </si>
  <si>
    <t>2021:Nov</t>
  </si>
  <si>
    <t>2021-11</t>
  </si>
  <si>
    <t>2021:Dec</t>
  </si>
  <si>
    <t>2021-12</t>
  </si>
  <si>
    <t>2022:Jan</t>
  </si>
  <si>
    <t>2022-01</t>
  </si>
  <si>
    <t>2022:Feb</t>
  </si>
  <si>
    <t>2022-02</t>
  </si>
  <si>
    <t>2022:Mar</t>
  </si>
  <si>
    <t>2022-03</t>
  </si>
  <si>
    <t>2022:Apr</t>
  </si>
  <si>
    <t>2022-04</t>
  </si>
  <si>
    <t>2022:May</t>
  </si>
  <si>
    <t>2022-05</t>
  </si>
  <si>
    <t>2022:Jun</t>
  </si>
  <si>
    <t>2022-06</t>
  </si>
  <si>
    <t>2022:Jul</t>
  </si>
  <si>
    <t>2022-07</t>
  </si>
  <si>
    <t>2022:Aug</t>
  </si>
  <si>
    <t>2022-08</t>
  </si>
  <si>
    <t>2022:Sep</t>
  </si>
  <si>
    <t>2022-09</t>
  </si>
  <si>
    <t>2022:Oct</t>
  </si>
  <si>
    <t>2022-10</t>
  </si>
  <si>
    <t>2022:Nov</t>
  </si>
  <si>
    <t>2022-11</t>
  </si>
  <si>
    <t>2022:Dec</t>
  </si>
  <si>
    <t>2022-12</t>
  </si>
  <si>
    <t>2023:Jan</t>
  </si>
  <si>
    <t>2023-01</t>
  </si>
  <si>
    <t>2023:Feb</t>
  </si>
  <si>
    <t>2023-02</t>
  </si>
  <si>
    <t>2023:Mar</t>
  </si>
  <si>
    <t>2023-03</t>
  </si>
  <si>
    <t>2023:Apr</t>
  </si>
  <si>
    <t>2023-04</t>
  </si>
  <si>
    <t>2023:May</t>
  </si>
  <si>
    <t>2023-05</t>
  </si>
  <si>
    <t>2023:Jun</t>
  </si>
  <si>
    <t>2023-06</t>
  </si>
  <si>
    <t>2023:Jul</t>
  </si>
  <si>
    <t>2023-07</t>
  </si>
  <si>
    <t>2023:Aug</t>
  </si>
  <si>
    <t>2023-08</t>
  </si>
  <si>
    <t>2023:Sep</t>
  </si>
  <si>
    <t>2023-09</t>
  </si>
  <si>
    <t>2023:Oct</t>
  </si>
  <si>
    <t>2023-10</t>
  </si>
  <si>
    <t>2023:Nov</t>
  </si>
  <si>
    <t>2023-11</t>
  </si>
  <si>
    <t>2023:Dec</t>
  </si>
  <si>
    <t>2023-12</t>
  </si>
  <si>
    <t>2024:Jan</t>
  </si>
  <si>
    <t>2024-01</t>
  </si>
  <si>
    <t>2024:Feb</t>
  </si>
  <si>
    <t>2024-02</t>
  </si>
  <si>
    <t>2024:Mar</t>
  </si>
  <si>
    <t>2024-03</t>
  </si>
  <si>
    <t>2024:Apr</t>
  </si>
  <si>
    <t>2024-04</t>
  </si>
  <si>
    <t>2024:May</t>
  </si>
  <si>
    <t>2024-05</t>
  </si>
  <si>
    <t>2024:Jun</t>
  </si>
  <si>
    <t>2024-06</t>
  </si>
  <si>
    <t>2024:Jul</t>
  </si>
  <si>
    <t>2024-07</t>
  </si>
  <si>
    <t>2024:Aug</t>
  </si>
  <si>
    <t>2024-08</t>
  </si>
  <si>
    <t>2024:Sep</t>
  </si>
  <si>
    <t>2024-09</t>
  </si>
  <si>
    <t>2024:Oct</t>
  </si>
  <si>
    <t>2024-10</t>
  </si>
  <si>
    <t>2024:Nov</t>
  </si>
  <si>
    <t>2024:Dec</t>
  </si>
  <si>
    <t>1993:Q1 !Q</t>
  </si>
  <si>
    <t>AGG(sa(N273NFI@EMERGELA),AVG)</t>
  </si>
  <si>
    <t>AGG(sa(N273NFNI@EMERGELA),AVG)</t>
  </si>
  <si>
    <t>AGG(sa(N273NF2I@EMERGELA),AVG)</t>
  </si>
  <si>
    <t>B273VRM2@EMERGE*1000</t>
  </si>
  <si>
    <t>Use of goods and services</t>
  </si>
  <si>
    <t>sa(N273NUTC@EMERGELA)</t>
  </si>
  <si>
    <t>sa(N273NFC@EMERGELA)</t>
  </si>
  <si>
    <t>sa(N273NFRC@EMERGELA)</t>
  </si>
  <si>
    <t>sa(N273NFHC@EMERGELA)</t>
  </si>
  <si>
    <t>sa(N273NFNC@EMERGELA)</t>
  </si>
  <si>
    <t>sa(N273NFMC@EMERGELA)</t>
  </si>
  <si>
    <t>sa(N273NF1C@EMERGELA)</t>
  </si>
  <si>
    <t>sa(N273NRDC@EMERGELA)</t>
  </si>
  <si>
    <t>sa(N273NQDC@EMERGELA)</t>
  </si>
  <si>
    <t>sa(N273NF2C@EMERGELA)</t>
  </si>
  <si>
    <t>sa(N273NRMC@EMERGELA)</t>
  </si>
  <si>
    <t>sa(N273NQMC@EMERGELA)</t>
  </si>
  <si>
    <t>Resources of goods and services</t>
  </si>
  <si>
    <t>sa(N273NMC@EMERGELA)</t>
  </si>
  <si>
    <t>sa(N273NMGC@EMERGELA)</t>
  </si>
  <si>
    <t>sa(N273NMIC@EMERGELA)</t>
  </si>
  <si>
    <t>sa(N273NMFC@EMERGELA)</t>
  </si>
  <si>
    <t>sa(N273NMKC@EMERGELA)</t>
  </si>
  <si>
    <t>Mexico: Gross Fixed Capital Formation (NSA, 2018=100)</t>
  </si>
  <si>
    <t>Mexico: GFCF: Nonresidential Construction (NSA, 2018=100)</t>
  </si>
  <si>
    <t>Mexico: Gross Fixed Capital Formation: Imported Machinery &amp; Eqpt (NSA, 2018=100)</t>
  </si>
  <si>
    <t>Mexico: GDP: Total Uses of Goods and Services (NSAAR, Mil.2018.NewPesos)  - Seasonal Adjustment, All</t>
  </si>
  <si>
    <t>Mexico: GDP: Gross Fixed Capital Formation (NSAAR, Mil.2018.NewPesos)  - Seasonal Adjustment, All</t>
  </si>
  <si>
    <t>Mexico: GDP: GFCF, Construction (NSAAR, Mil.2018.NewPesos)  - Seasonal Adjustment, All</t>
  </si>
  <si>
    <t>Mexico: GDP: GFCF, Residential Construction (NSAAR, Mil.New.2018.Pesos)  - Seasonal Adjustment, All</t>
  </si>
  <si>
    <t>Mexico: GDP: GFCF: Nonresidential Construction (NSAAR, Mil.2018.NewPesos)  - Seasonal Adjustment, All</t>
  </si>
  <si>
    <t>Mexico: GDP: GFCF, Machinery and Equipment (NSAAR, Mil.New.2018.Pesos)  - Seasonal Adjustment, All</t>
  </si>
  <si>
    <t>Mexico: GDP: GFCF, National Machinery and Equipment (NSAAR, Mil.2018.NewPesos)  - Seasonal Adjustment, All</t>
  </si>
  <si>
    <t>Mexico: GDP: GFCF, National Transport Equipment (NSA, Mil.2018.NewPesos)  - Seasonal Adjustment, All</t>
  </si>
  <si>
    <t>Mexico: GDP: GFCF, National Machinery, Eqpt &amp; Oth Goods (NSA, Mil.2018.NewPesos)  - Seasonal Adjustment, All</t>
  </si>
  <si>
    <t>Mexico: GDP: GFCF, Imported Machinery and Equipment (NSAAR, Mil.2018.NewPeos)  - Seasonal Adjustment, All</t>
  </si>
  <si>
    <t>Mexico: GDP: GFCF, Imported Transport Equipment (NSA, Mil.2018.NewPesos)  - Seasonal Adjustment, All</t>
  </si>
  <si>
    <t>Mexico: GDP: GFCF, Imported Machinery, Eqpt &amp; Oth Goods (NSA, Mil.2018.NewPesos)  - Seasonal Adjustment, All</t>
  </si>
  <si>
    <t>Mexico: GDP: Imports of Goods and Services (NSAAR, Mil.2018.NewPesos)  - Seasonal Adjustment, All</t>
  </si>
  <si>
    <t>Mexico: GDP: Imports of Goods, CIF (NSAAR, Mil.New.2018.Pesos)  - Seasonal Adjustment, All</t>
  </si>
  <si>
    <t>Mexico: GDP: Imp of Intermediate Consumption Goods (NSAAR, Mil.2018.NewPesos)  - Seasonal Adjustment, All</t>
  </si>
  <si>
    <t>Mexico: GDP: Imports of Final Consumption Goods (NSAAR, Mil.New.2018.Pesos)  - Seasonal Adjustment, All</t>
  </si>
  <si>
    <t>Mexico: GDP: Imports of Capital Formation Goods (NSAAR, Mil.2018.NewPesos)  - Seasonal Adjustment, All</t>
  </si>
  <si>
    <t>Q1-1993 &lt;- Jan-1993</t>
  </si>
  <si>
    <t>Q1-1980</t>
  </si>
  <si>
    <t>Q1-1993</t>
  </si>
  <si>
    <t>Q2-2024 &lt;- Aug-2024</t>
  </si>
  <si>
    <t>Q2-2024</t>
  </si>
  <si>
    <t>Instituto Nacional de Estadística Geografía e Informática</t>
  </si>
  <si>
    <t>Average</t>
  </si>
  <si>
    <t>Nov-04-2024 06:01</t>
  </si>
  <si>
    <t>Sep-18-2024 07:01</t>
  </si>
  <si>
    <t>Quarterly &lt;- Monthly</t>
  </si>
  <si>
    <t>Quarterly</t>
  </si>
  <si>
    <t>INDEX</t>
  </si>
  <si>
    <t>LocCur</t>
  </si>
  <si>
    <t>6</t>
  </si>
  <si>
    <t>G28</t>
  </si>
  <si>
    <t>V14</t>
  </si>
  <si>
    <t>G86</t>
  </si>
  <si>
    <t>Mexico: Gross Fixed Capital Formation (INEGI)</t>
  </si>
  <si>
    <t>Business Cycle Chronologies, Haver, Quarterly</t>
  </si>
  <si>
    <t>Mexico: GDP by Expenditure , Quarterly (BMEX)</t>
  </si>
  <si>
    <t>100-line</t>
  </si>
  <si>
    <t>Gross Fixed Capital Formation</t>
  </si>
  <si>
    <t>GFCF: Nonresidential Construction</t>
  </si>
  <si>
    <t>GFCF: Imported Machinery &amp; Eqpt</t>
  </si>
  <si>
    <t>Recessions</t>
  </si>
  <si>
    <t>Gross Fixed Capital Formation as a share of GDP</t>
  </si>
  <si>
    <t>GFCF: Residential construction as a share of GDP</t>
  </si>
  <si>
    <t>GFCF: Nonresidential construction as a share of GDP</t>
  </si>
  <si>
    <t>GFCF: National machinery and equipment as a share of GDP</t>
  </si>
  <si>
    <t>GFCF: National transport equipment as a share of GDP</t>
  </si>
  <si>
    <t>GFCF: National machinery, equipment and other goods as a share of GDP</t>
  </si>
  <si>
    <t>GFCF: Imported machinery and equipment as a share of GDP</t>
  </si>
  <si>
    <t>GFCF: Imported transport equipment as a share of GDP</t>
  </si>
  <si>
    <t>GFCF: Imported machinery, equipment and other goods as a share of GDP</t>
  </si>
  <si>
    <t>Imports: Goods and services as a share of GDP</t>
  </si>
  <si>
    <t>Imports: Goods as a share of GDP</t>
  </si>
  <si>
    <t>Imports: Intermediate consumption as a share of GDP</t>
  </si>
  <si>
    <t>Imports: Final consumption as a share of GDP</t>
  </si>
  <si>
    <t>Imports: Capital formation as a share of GDP</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</si>
  <si>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</si>
  <si>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</si>
  <si>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</si>
  <si>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</si>
  <si>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</si>
  <si>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</si>
  <si>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</si>
  <si>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</si>
  <si>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</si>
  <si>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</si>
  <si>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</si>
  <si>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</si>
  <si>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</si>
  <si>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</si>
  <si>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</si>
  <si>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</si>
  <si>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</si>
  <si>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</si>
  <si>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</si>
  <si>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</si>
  <si>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</si>
  <si>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</si>
  <si>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</si>
  <si>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</si>
  <si>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</si>
  <si>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</si>
  <si>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</si>
  <si>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</si>
  <si>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</si>
  <si>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</si>
  <si>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</si>
  <si>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</si>
  <si>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</si>
  <si>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</si>
  <si>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</si>
  <si>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</si>
  <si>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</si>
  <si>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</si>
  <si>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</si>
  <si>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</si>
  <si>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</si>
  <si>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</si>
  <si>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</si>
  <si>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</si>
  <si>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</si>
  <si>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</si>
  <si>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</si>
  <si>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</si>
  <si>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</si>
  <si>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</si>
  <si>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</si>
  <si>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</si>
  <si>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</si>
  <si>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</si>
  <si>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</si>
  <si>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</si>
  <si>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</si>
  <si>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</si>
  <si>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</si>
  <si>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</si>
  <si>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</si>
  <si>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</si>
  <si>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</si>
  <si>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</si>
  <si>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</si>
  <si>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</si>
  <si>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</si>
  <si>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</si>
  <si>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</si>
  <si>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</si>
  <si>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</si>
  <si>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</si>
  <si>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</si>
  <si>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</si>
  <si>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</si>
  <si>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</si>
  <si>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</si>
  <si>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</si>
  <si>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</si>
  <si>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</si>
  <si>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</si>
  <si>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</si>
  <si>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</si>
  <si>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</si>
  <si>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</si>
  <si>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</si>
  <si>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</si>
  <si>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</si>
  <si>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</si>
  <si>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</si>
  <si>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</si>
  <si>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</si>
  <si>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</si>
  <si>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</si>
  <si>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</si>
  <si>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</si>
  <si>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</si>
  <si>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</si>
  <si>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</si>
  <si>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</si>
  <si>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</si>
  <si>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</si>
  <si>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</si>
  <si>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</si>
  <si>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</si>
  <si>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</si>
  <si>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</si>
  <si>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</si>
  <si>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</si>
  <si>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</si>
  <si>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</si>
  <si>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</si>
  <si>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</si>
  <si>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</si>
  <si>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</si>
  <si>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</si>
  <si>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</si>
  <si>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</si>
  <si>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</si>
  <si>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</si>
  <si>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</si>
  <si>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</si>
  <si>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</si>
  <si>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</si>
  <si>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</si>
  <si>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</si>
  <si>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2009:Q1 !Q</t>
  </si>
  <si>
    <t>sa(N273NGPD@EMERGELA)</t>
  </si>
  <si>
    <t>sa(L273ILD@EMERGELA)</t>
  </si>
  <si>
    <t>sa(L273IDD@EMERGELA)</t>
  </si>
  <si>
    <t>B273VRM2@EMERGE</t>
  </si>
  <si>
    <t>Mexico: GDP at Current Prices &amp; Exchange Rates (NSA, Bil.US$)  - Seasonal Adjustment, All</t>
  </si>
  <si>
    <t>Mexico: IIP: Foreign Investment in Mexico (EOP, Mil.US$)  - Seasonal Adjustment, All</t>
  </si>
  <si>
    <t>Mexico: IIP: Foreign Direct Investment (EOP, Mil.US$)  - Seasonal Adjustment, All</t>
  </si>
  <si>
    <t>Q1-2009</t>
  </si>
  <si>
    <t>Instituto Nacional de Estadística y Geografía/Haver</t>
  </si>
  <si>
    <t>Banco de México</t>
  </si>
  <si>
    <t>Sum</t>
  </si>
  <si>
    <t>End of Period</t>
  </si>
  <si>
    <t>Aug-22-2024 07:05</t>
  </si>
  <si>
    <t>Sep-23-2024 10:01</t>
  </si>
  <si>
    <t>US$</t>
  </si>
  <si>
    <t>9</t>
  </si>
  <si>
    <t>G32</t>
  </si>
  <si>
    <t>G70</t>
  </si>
  <si>
    <t>Mexico: Gross Domestic Product (INEGI/Haver)</t>
  </si>
  <si>
    <t>Mexico: IIP (BMEX)</t>
  </si>
  <si>
    <t>Foreign Investment over GDP</t>
  </si>
  <si>
    <t>Foreign Direct Investment over GDP</t>
  </si>
  <si>
    <t>Recession</t>
  </si>
  <si>
    <t>Date</t>
  </si>
  <si>
    <t>zero-line</t>
  </si>
  <si>
    <t>1980:Q1 !Q</t>
  </si>
  <si>
    <t>sa(N273MFT@EMERGELA)</t>
  </si>
  <si>
    <t>sa(N273MFTN@EMERGELA)</t>
  </si>
  <si>
    <t>sa(N273MFTR@EMERGELA)</t>
  </si>
  <si>
    <t>sa(N273MFTA@EMERGELA)</t>
  </si>
  <si>
    <t>Mexico: Foreign Direct Investment (Thous.US$)  - Seasonal Adjustment, All</t>
  </si>
  <si>
    <t>Mexico: Foreign Direct Investment: New Investment (Thous.US$)  - Seasonal Adjustment, All</t>
  </si>
  <si>
    <t>Mexico: Foreign Direct Investment: Reinvested Profits (Thous.US$)  - Seasonal Adjustment, All</t>
  </si>
  <si>
    <t>Mexico: Foreign Direct Investment: Parent Company Accounts (Thous.US$)  - Seasonal Adjustment, All</t>
  </si>
  <si>
    <t>Q1-1960</t>
  </si>
  <si>
    <t>Aug-23-2024 11:55</t>
  </si>
  <si>
    <t>Aug-21-2024 18:04</t>
  </si>
  <si>
    <t>3</t>
  </si>
  <si>
    <t>G85</t>
  </si>
  <si>
    <t>Mexico: Foreign Investment, Quarterly (BMEX)</t>
  </si>
  <si>
    <t>Recession bars</t>
  </si>
  <si>
    <t>Total FDI over GDP</t>
  </si>
  <si>
    <t>New Investment over GDP</t>
  </si>
  <si>
    <t>Reinvested Profits over GDP</t>
  </si>
  <si>
    <t>Parent Company Accounts over GDP</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</si>
  <si>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</si>
  <si>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</si>
  <si>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</si>
  <si>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</si>
  <si>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</si>
  <si>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</si>
  <si>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</si>
  <si>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</si>
  <si>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</si>
  <si>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</si>
  <si>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</si>
  <si>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</si>
  <si>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</si>
  <si>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</si>
  <si>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</si>
  <si>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</si>
  <si>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</si>
  <si>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</si>
  <si>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</si>
  <si>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</si>
  <si>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</si>
  <si>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</si>
  <si>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</si>
  <si>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</si>
  <si>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</si>
  <si>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</si>
  <si>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</si>
  <si>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</si>
  <si>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</si>
  <si>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</si>
  <si>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</si>
  <si>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</si>
  <si>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</si>
  <si>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</si>
  <si>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</si>
  <si>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</si>
  <si>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</si>
  <si>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</si>
  <si>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</si>
  <si>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</si>
  <si>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</si>
  <si>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</si>
  <si>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</si>
  <si>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</si>
  <si>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</si>
  <si>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</si>
  <si>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</si>
  <si>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</si>
  <si>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</si>
  <si>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</si>
  <si>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</si>
  <si>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</si>
  <si>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2009:Q1 !Q Mag=Billions</t>
  </si>
  <si>
    <t>sa(N273ACSX@EMERGELA)</t>
  </si>
  <si>
    <t>sa(N273ASX5@EMERGELA)</t>
  </si>
  <si>
    <t>sa(N273ACXT@EMERGELA)</t>
  </si>
  <si>
    <t>sa(N273AGXR@EMERGELA)</t>
  </si>
  <si>
    <t>Mexico: BOP: Current Account Services, Credit (NSA, Bil.US$)  - Seasonal Adjustment, All</t>
  </si>
  <si>
    <t>Mexico: BOP: Current Account: Other Business Services Credit (NSA, Bil.US$)  - Seasonal Adjustment, All</t>
  </si>
  <si>
    <t>Mexico: BOP: Current Account: Transport Services Credit (NSA, Bil.US$)  - Seasonal Adjustment, All</t>
  </si>
  <si>
    <t>Mexico: BOP: Current Account: Maintenance &amp; Repair Services Credit(NSA, Bil.US$)  - Seasonal Adjustment, All</t>
  </si>
  <si>
    <t>Q1-1995</t>
  </si>
  <si>
    <t>Q1-2002</t>
  </si>
  <si>
    <t>Banco de Mexico</t>
  </si>
  <si>
    <t>Aug-23-2024 09:44</t>
  </si>
  <si>
    <t>9 &lt;- 6</t>
  </si>
  <si>
    <t>Y50</t>
  </si>
  <si>
    <t>Mexico: Balance of Payments [BPM6], Quarterly (BMEX)</t>
  </si>
  <si>
    <t>Exports of other business services over GDP</t>
  </si>
  <si>
    <t>1980:Q1 !Q Mag=Billions</t>
  </si>
  <si>
    <t>sa(M111F001@IMFDOTM)</t>
  </si>
  <si>
    <t>sa(M111F156@IMFDOTM)</t>
  </si>
  <si>
    <t>sa(M111F273@IMFDOTM)</t>
  </si>
  <si>
    <t>sa(M111F924@IMFDOTM)</t>
  </si>
  <si>
    <t>sa(M111F110@IMFDOTM)-sa(M111F156@IMFDOTM)</t>
  </si>
  <si>
    <t>sa(M111F505@IMFDOTM)-sa(M111F924@IMFDOTM)</t>
  </si>
  <si>
    <t>sa(M111F205@IMFDOTM)-sa(M111F273@IMFDOTM)</t>
  </si>
  <si>
    <t>sa(M111F001@IMFDOTM)-sa(M111F110@IMFDOTM)-sa(M111F505@IMFDOTM)-sa(M111F205@IMFDOTM)</t>
  </si>
  <si>
    <t>U.S.: Imports [cif] from World (Bil.US$)  - Seasonal Adjustment, All</t>
  </si>
  <si>
    <t>U.S.: Imports [cif] from Canada (Bil.US$)  - Seasonal Adjustment, All</t>
  </si>
  <si>
    <t>U.S.: Imports [cif] from Mexico (Bil.US$)  - Seasonal Adjustment, All</t>
  </si>
  <si>
    <t>U.S.: Imports [cif] from P.R. China (Bil.US$)  - Seasonal Adjustment, All</t>
  </si>
  <si>
    <t>M111F110: U.S.: Imports [cif] from Advanced Economies (Mil.US$) M111F156: U.S.: Imports [cif] from Canada (Mil.US$)</t>
  </si>
  <si>
    <t>M111F505: United States: Imports [cif] from Emerging &amp; Developing Asia (Mil.US$) M111F924: U.S.: Imports [cif] from P.R. China (Mil.US$)</t>
  </si>
  <si>
    <t>M111F205: U.S.: Imports [cif] from Western Hemisphere (Mil.US$) M111F273: U.S.: Imports [cif] from Mexico (Mil.US$)</t>
  </si>
  <si>
    <t>M111F001: U.S.: Imports [cif] from World (Mil.US$) M111F110: U.S.: Imports [cif] from Advanced Economies (Mil.US$) M111F505: United States: Imports [cif] from Emerging &amp; Developing Asia (Mil.US$) M111F205: U.S.: Imports [cif] from Western .</t>
  </si>
  <si>
    <t>Q1-1960 &lt;- Feb-1960</t>
  </si>
  <si>
    <t>Q3-1971 &lt;- Sep-1971</t>
  </si>
  <si>
    <t>RESULT: Q1-1960 M111F110: Q1-1960 &lt;- Feb-1960 M111F156: Q1-1960 &lt;- Feb-1960</t>
  </si>
  <si>
    <t>RESULT: Q3-1971 M111F505: Q3-1971 &lt;- Feb-1960 M111F924: Q3-1971 &lt;- Sep-1971</t>
  </si>
  <si>
    <t>RESULT: Q1-1960 M111F205: Q1-1960 &lt;- Feb-1960 M111F273: Q1-1960 &lt;- Feb-1960</t>
  </si>
  <si>
    <t>RESULT: Q1-1960 M111F001: Q1-1960 &lt;- Feb-1960 M111F110: Q1-1960 &lt;- Feb-1960 M111F505: Q1-1960 &lt;- Feb-1960 M111F205: Q1-1960 &lt;- Feb-1960</t>
  </si>
  <si>
    <t>Q2-2024 &lt;- Jun-2024</t>
  </si>
  <si>
    <t>RESULT: Q2-2024 M111F110: Q2-2024 &lt;- Jun-2024 M111F156: Q2-2024 &lt;- Jun-2024</t>
  </si>
  <si>
    <t>RESULT: Q2-2024 M111F505: Q2-2024 &lt;- Jun-2024 M111F924: Q2-2024 &lt;- Jun-2024</t>
  </si>
  <si>
    <t>RESULT: Q2-2024 M111F205: Q2-2024 &lt;- Jun-2024 M111F273: Q2-2024 &lt;- Jun-2024</t>
  </si>
  <si>
    <t>RESULT: Q2-2024 M111F001: Q2-2024 &lt;- Jun-2024 M111F110: Q2-2024 &lt;- Jun-2024 M111F505: Q2-2024 &lt;- Jun-2024 M111F205: Q2-2024 &lt;- Jun-2024</t>
  </si>
  <si>
    <t>The International Monetary Fund</t>
  </si>
  <si>
    <t>M111F110: The International Monetary Fund M111F156: The International Monetary Fund</t>
  </si>
  <si>
    <t>M111F505: The International Monetary Fund M111F924: The International Monetary Fund</t>
  </si>
  <si>
    <t>M111F205: The International Monetary Fund M111F273: The International Monetary Fund</t>
  </si>
  <si>
    <t>M111F001: The International Monetary Fund M111F110: The International Monetary Fund M111F505: The International Monetary Fund M111F205: The International Monetary Fund</t>
  </si>
  <si>
    <t>RESULT: Sum M111F110: Sum M111F156: Sum</t>
  </si>
  <si>
    <t>RESULT: Sum M111F505: Sum M111F924: Sum</t>
  </si>
  <si>
    <t>RESULT: Sum M111F205: Sum M111F273: Sum</t>
  </si>
  <si>
    <t>RESULT: Sum M111F001: Sum M111F110: Sum M111F505: Sum M111F205: Sum</t>
  </si>
  <si>
    <t>Sep-29-2024 22:36</t>
  </si>
  <si>
    <t>M111F110: Sep-29-2024 22:36 M111F156: Sep-29-2024 22:36</t>
  </si>
  <si>
    <t>M111F505: Sep-29-2024 22:36 M111F924: Sep-29-2024 22:36</t>
  </si>
  <si>
    <t>M111F205: Sep-29-2024 22:36 M111F273: Sep-29-2024 22:36</t>
  </si>
  <si>
    <t>M111F001: Sep-29-2024 22:36 M111F110: Sep-29-2024 22:36 M111F505: Sep-29-2024 22:36 M111F205: Sep-29-2024 22:36</t>
  </si>
  <si>
    <t>RESULT: Quarterly M111F110: Quarterly &lt;- Monthly M111F156: Quarterly &lt;- Monthly</t>
  </si>
  <si>
    <t>RESULT: Quarterly M111F505: Quarterly &lt;- Monthly M111F924: Quarterly &lt;- Monthly</t>
  </si>
  <si>
    <t>RESULT: Quarterly M111F205: Quarterly &lt;- Monthly M111F273: Quarterly &lt;- Monthly</t>
  </si>
  <si>
    <t>RESULT: Quarterly M111F001: Quarterly &lt;- Monthly M111F110: Quarterly &lt;- Monthly M111F505: Quarterly &lt;- Monthly M111F205: Quarterly &lt;- Monthly</t>
  </si>
  <si>
    <t>RESULT: US$ M111F110: US$ M111F156: US$</t>
  </si>
  <si>
    <t>RESULT: US$ M111F505: US$ M111F924: US$</t>
  </si>
  <si>
    <t>RESULT: US$ M111F205: US$ M111F273: US$</t>
  </si>
  <si>
    <t>RESULT: US$ M111F001: US$ M111F110: US$ M111F505: US$ M111F205: US$</t>
  </si>
  <si>
    <t>RESULT: 9 &lt;- 6 M111F110: 6 M111F156: 6</t>
  </si>
  <si>
    <t>RESULT: 9 &lt;- 6 M111F505: 6 M111F924: 6</t>
  </si>
  <si>
    <t>RESULT: 9 &lt;- 6 M111F205: 6 M111F273: 6</t>
  </si>
  <si>
    <t>RESULT: 9 &lt;- 6 M111F001: 6 M111F110: 6 M111F505: 6 M111F205: 6</t>
  </si>
  <si>
    <t>T12</t>
  </si>
  <si>
    <t>M111F110: T12 M111F156: T12</t>
  </si>
  <si>
    <t>M111F505: T12 M111F924: T12</t>
  </si>
  <si>
    <t>M111F205: T12 M111F273: T12</t>
  </si>
  <si>
    <t>M111F001: T12 M111F110: T12 M111F505: T12 M111F205: T12</t>
  </si>
  <si>
    <t>Regional Aggregates, Monthly</t>
  </si>
  <si>
    <t>M111F110: Regional Aggregates, Monthly M111F156: Regional Aggregates, Monthly</t>
  </si>
  <si>
    <t>M111F505: Regional Aggregates, Monthly M111F924: Regional Aggregates, Monthly</t>
  </si>
  <si>
    <t>M111F205: Regional Aggregates, Monthly M111F273: Regional Aggregates, Monthly</t>
  </si>
  <si>
    <t>M111F001: Regional Aggregates, Monthly M111F110: Regional Aggregates, Monthly M111F505: Regional Aggregates, Monthly M111F205: Regional Aggregates, Monthly</t>
  </si>
  <si>
    <t>111</t>
  </si>
  <si>
    <t>M111F110: 111 M111F156: 111</t>
  </si>
  <si>
    <t>M111F505: 111 M111F924: 111</t>
  </si>
  <si>
    <t>M111F205: 111 M111F273: 111</t>
  </si>
  <si>
    <t>M111F001: 111 M111F110: 111 M111F505: 111 M111F205: 111</t>
  </si>
  <si>
    <t>Canada share</t>
  </si>
  <si>
    <t>Mexico share</t>
  </si>
  <si>
    <t>China share</t>
  </si>
  <si>
    <t>Advanced economies (ex. Canada) share</t>
  </si>
  <si>
    <t>Emerging and developing Asia (ex. China) share</t>
  </si>
  <si>
    <t>Western hemisphere (ex. Mexico) share</t>
  </si>
  <si>
    <t>Other emerging and developing countries share</t>
  </si>
  <si>
    <t>Other emerging countries share</t>
  </si>
  <si>
    <t>Advanced economies</t>
  </si>
  <si>
    <t>Recessions 2009-Present</t>
  </si>
  <si>
    <t>2009</t>
  </si>
  <si>
    <t>2010</t>
  </si>
  <si>
    <t>2011</t>
  </si>
  <si>
    <t>2012</t>
  </si>
  <si>
    <t>2013</t>
  </si>
  <si>
    <t>2014</t>
  </si>
  <si>
    <t>2015</t>
  </si>
  <si>
    <t>2016</t>
  </si>
  <si>
    <t>2017</t>
  </si>
  <si>
    <t>2018</t>
  </si>
  <si>
    <t>2019</t>
  </si>
  <si>
    <t>2020</t>
  </si>
  <si>
    <t>2021</t>
  </si>
  <si>
    <t>2022</t>
  </si>
  <si>
    <t>2023</t>
  </si>
  <si>
    <t>2024</t>
  </si>
  <si>
    <t>Japan share</t>
  </si>
  <si>
    <t>Euro area share</t>
  </si>
  <si>
    <t>Other advanced economies</t>
  </si>
  <si>
    <t>sa(X924T001@IMFDOTM)</t>
  </si>
  <si>
    <t>sa(X924T156@IMFDOTM)</t>
  </si>
  <si>
    <t>sa(X924T273@IMFDOTM)</t>
  </si>
  <si>
    <t>sa(X924T111@IMFDOTM)</t>
  </si>
  <si>
    <t>sa(X924T110@IMFDOTM)-sa(X924T156@IMFDOTM)-sa(X924T111@IMFDOTM)</t>
  </si>
  <si>
    <t>sa(X924T505@IMFDOTM)</t>
  </si>
  <si>
    <t>sa(X924T205@IMFDOTM)-sa(X924T273@IMFDOTM)</t>
  </si>
  <si>
    <t>sa(X924T001@IMFDOTM)-sa(X924T110@IMFDOTM)-sa(X924T505@IMFDOTM)-sa(X924T205@IMFDOTM)</t>
  </si>
  <si>
    <t>China, PR: Exports to World (Bil.US$)  - Seasonal Adjustment, All</t>
  </si>
  <si>
    <t>China, PR: Exports to Canada (Bil.US$)  - Seasonal Adjustment, All</t>
  </si>
  <si>
    <t>China, PR: Exports to Mexico (Bil.US$)  - Seasonal Adjustment, All</t>
  </si>
  <si>
    <t>China, PR: Exports to U.S. (Bil.US$)  - Seasonal Adjustment, All</t>
  </si>
  <si>
    <t>X924T110: China, PR: Exports to Advanced Economies (Mil.US$) X924T156: China, PR: Exports to Canada (Mil.US$) X924T111: China, PR: Exports to U.S. (Mil.US$)</t>
  </si>
  <si>
    <t>China: Exports to Emerging &amp; Developing Asia (Bil.US$)  - Seasonal Adjustment, All</t>
  </si>
  <si>
    <t>X924T205: China, PR: Exports to Western Hemisphere (Mil.US$) X924T273: China, PR: Exports to Mexico (Mil.US$)</t>
  </si>
  <si>
    <t>X924T001: China, PR: Exports to World (Mil.US$) X924T110: China, PR: Exports to Advanced Economies (Mil.US$) X924T505: China: Exports to Emerging &amp; Developing Asia (Mil.US$) X924T205: China, PR: Exports to Western Hemisphere (Mil.US$)</t>
  </si>
  <si>
    <t>Q1-1961 &lt;- Jan-1961</t>
  </si>
  <si>
    <t>Q1-1981 &lt;- Jan-1981</t>
  </si>
  <si>
    <t>RESULT: Q1-1981 X924T110: Q1-1981 &lt;- Jan-1981 X924T156: Q1-1981 &lt;- Jan-1981 X924T111: Q1-1981 &lt;- Jan-1981</t>
  </si>
  <si>
    <t>RESULT: Q1-1981 X924T205: Q1-1981 &lt;- Jan-1981 X924T273: Q1-1981 &lt;- Jan-1981</t>
  </si>
  <si>
    <t>RESULT: Q1-1981 X924T001: Q1-1981 &lt;- Jan-1961 X924T110: Q1-1981 &lt;- Jan-1981 X924T505: Q1-1981 &lt;- Jan-1981 X924T205: Q1-1981 &lt;- Jan-1981</t>
  </si>
  <si>
    <t>RESULT: Q2-2024 X924T110: Q2-2024 &lt;- Jun-2024 X924T156: Q2-2024 &lt;- Jun-2024 X924T111: Q2-2024 &lt;- Jun-2024</t>
  </si>
  <si>
    <t>RESULT: Q2-2024 X924T205: Q2-2024 &lt;- Jun-2024 X924T273: Q2-2024 &lt;- Jun-2024</t>
  </si>
  <si>
    <t>RESULT: Q2-2024 X924T001: Q2-2024 &lt;- Jun-2024 X924T110: Q2-2024 &lt;- Jun-2024 X924T505: Q2-2024 &lt;- Jun-2024 X924T205: Q2-2024 &lt;- Jun-2024</t>
  </si>
  <si>
    <t>X924T110: The International Monetary Fund X924T156: The International Monetary Fund X924T111: The International Monetary Fund</t>
  </si>
  <si>
    <t>X924T205: The International Monetary Fund X924T273: The International Monetary Fund</t>
  </si>
  <si>
    <t>X924T001: The International Monetary Fund X924T110: The International Monetary Fund X924T505: The International Monetary Fund X924T205: The International Monetary Fund</t>
  </si>
  <si>
    <t>RESULT: Sum X924T110: Sum X924T156: Sum X924T111: Sum</t>
  </si>
  <si>
    <t>RESULT: Sum X924T205: Sum X924T273: Sum</t>
  </si>
  <si>
    <t>RESULT: Sum X924T001: Sum X924T110: Sum X924T505: Sum X924T205: Sum</t>
  </si>
  <si>
    <t>X924T110: Sep-29-2024 22:36 X924T156: Sep-29-2024 22:36 X924T111: Sep-29-2024 22:36</t>
  </si>
  <si>
    <t>X924T205: Sep-29-2024 22:36 X924T273: Sep-29-2024 22:36</t>
  </si>
  <si>
    <t>X924T001: Sep-29-2024 22:36 X924T110: Sep-29-2024 22:36 X924T505: Sep-29-2024 22:36 X924T205: Sep-29-2024 22:36</t>
  </si>
  <si>
    <t>RESULT: Quarterly X924T110: Quarterly &lt;- Monthly X924T156: Quarterly &lt;- Monthly X924T111: Quarterly &lt;- Monthly</t>
  </si>
  <si>
    <t>RESULT: Quarterly X924T205: Quarterly &lt;- Monthly X924T273: Quarterly &lt;- Monthly</t>
  </si>
  <si>
    <t>RESULT: Quarterly X924T001: Quarterly &lt;- Monthly X924T110: Quarterly &lt;- Monthly X924T505: Quarterly &lt;- Monthly X924T205: Quarterly &lt;- Monthly</t>
  </si>
  <si>
    <t>RESULT: US$ X924T110: US$ X924T156: US$ X924T111: US$</t>
  </si>
  <si>
    <t>RESULT: US$ X924T205: US$ X924T273: US$</t>
  </si>
  <si>
    <t>RESULT: US$ X924T001: US$ X924T110: US$ X924T505: US$ X924T205: US$</t>
  </si>
  <si>
    <t>RESULT: 9 &lt;- 6 X924T110: 6 X924T156: 6 X924T111: 6</t>
  </si>
  <si>
    <t>RESULT: 9 &lt;- 6 X924T205: 6 X924T273: 6</t>
  </si>
  <si>
    <t>RESULT: 9 &lt;- 6 X924T001: 6 X924T110: 6 X924T505: 6 X924T205: 6</t>
  </si>
  <si>
    <t>T14</t>
  </si>
  <si>
    <t>X924T110: T14 X924T156: T14 X924T111: T14</t>
  </si>
  <si>
    <t>X924T205: T14 X924T273: T14</t>
  </si>
  <si>
    <t>X924T001: T14 X924T110: T14 X924T505: T14 X924T205: T14</t>
  </si>
  <si>
    <t>Asia, Monthly</t>
  </si>
  <si>
    <t>X924T110: Asia, Monthly X924T156: Asia, Monthly X924T111: Asia, Monthly</t>
  </si>
  <si>
    <t>X924T205: Asia, Monthly X924T273: Asia, Monthly</t>
  </si>
  <si>
    <t>X924T001: Asia, Monthly X924T110: Asia, Monthly X924T505: Asia, Monthly X924T205: Asia, Monthly</t>
  </si>
  <si>
    <t>924</t>
  </si>
  <si>
    <t>X924T110: 924 X924T156: 924 X924T111: 924</t>
  </si>
  <si>
    <t>X924T205: 924 X924T273: 924</t>
  </si>
  <si>
    <t>X924T001: 924 X924T110: 924 X924T505: 924 X924T205: 924</t>
  </si>
  <si>
    <t>U.S. share</t>
  </si>
  <si>
    <t>Advanced economies (ex. U.S., Canada) share</t>
  </si>
  <si>
    <t>Emerging and developing Asia share</t>
  </si>
  <si>
    <t>Advanced economies (ex. U.S. and Canada) share</t>
  </si>
  <si>
    <t>1995:Q1 !Q</t>
  </si>
  <si>
    <t>sa(N273ACGX@EMERGELA)</t>
  </si>
  <si>
    <t>sa(N273ACGM@EMERGELA)</t>
  </si>
  <si>
    <t>sa(N273ACSM@EMERGELA)</t>
  </si>
  <si>
    <t>Mexico: BOP: Current Account Goods, Credit (NSA, Mil.US$)  - Seasonal Adjustment, All</t>
  </si>
  <si>
    <t>Mexico: BOP: Current Account Services, Credit (NSA, Mil.US$)  - Seasonal Adjustment, All</t>
  </si>
  <si>
    <t>Mexico: BOP: Current Account Goods, Debits (NSA, Mil.US$)  - Seasonal Adjustment, All</t>
  </si>
  <si>
    <t>Mexico: BOP: Current Account Services, Debit (NSA, Mil.US$)  - Seasonal Adjustment, All</t>
  </si>
  <si>
    <t>Growth rates (year-over-year)</t>
  </si>
  <si>
    <t>Exports minus imports (total)</t>
  </si>
  <si>
    <t>Exports minus imports (goods)</t>
  </si>
  <si>
    <t>Exports minus imports (services)</t>
  </si>
  <si>
    <t>Exports (total)</t>
  </si>
  <si>
    <t>Exports (goods)</t>
  </si>
  <si>
    <t>Exports (services)</t>
  </si>
  <si>
    <t>Export (total) trend</t>
  </si>
  <si>
    <t>time</t>
  </si>
  <si>
    <t>Exp of Goods</t>
  </si>
  <si>
    <t>Exp of Services</t>
  </si>
  <si>
    <t>Exp Total</t>
  </si>
  <si>
    <t>From Q1 2022 to Q2 2024</t>
  </si>
  <si>
    <t>Quarterly rate</t>
  </si>
  <si>
    <t>difference</t>
  </si>
  <si>
    <t>QoQ, Annualized</t>
  </si>
  <si>
    <t>B273IID@EMERGELA</t>
  </si>
  <si>
    <t>H273AC@EMERGELA</t>
  </si>
  <si>
    <t>Mexico: IIP: Net International Investment Position (EOP, Mil.US$)</t>
  </si>
  <si>
    <t>Mexico: BOP: Current Account Balance (SA, Mil.US$)</t>
  </si>
  <si>
    <t>Banco de México/Haver Analytics</t>
  </si>
  <si>
    <t>Aug-23-2024 11:57</t>
  </si>
  <si>
    <t>G56</t>
  </si>
  <si>
    <t>Mexico: Balance of Payments (BMEX/H)</t>
  </si>
  <si>
    <t>NFA</t>
  </si>
  <si>
    <t>NFA (only CA)</t>
  </si>
  <si>
    <t>1999:Q1 !Q Mag=Billions</t>
  </si>
  <si>
    <t>sa(N273MRA@EMERGELA)</t>
  </si>
  <si>
    <t>sa(N273MRN@EMERGELA)</t>
  </si>
  <si>
    <t>sa(N273MRGW@EMERGELA)</t>
  </si>
  <si>
    <t>sa(N273MRK@EMERGELA)</t>
  </si>
  <si>
    <t>sa(N273MRM@EMERGELA)</t>
  </si>
  <si>
    <t>sa(N273MRWR@EMERGELA)</t>
  </si>
  <si>
    <t>sa(N273MRWA@EMERGELA)</t>
  </si>
  <si>
    <t>sa(N273MRWB@EMERGELA)</t>
  </si>
  <si>
    <t>sa(N273MRWC@EMERGELA)</t>
  </si>
  <si>
    <t>sa(N273MRWD@EMERGELA)</t>
  </si>
  <si>
    <t>sa(N273MRWO@EMERGELA)</t>
  </si>
  <si>
    <t>sa(N273MRWP@EMERGELA)</t>
  </si>
  <si>
    <t>sa(N273MRW@EMERGELA)</t>
  </si>
  <si>
    <t>sa(N273MRRA@EMERGELA)</t>
  </si>
  <si>
    <t>sa(N273MRRM@EMERGELA)</t>
  </si>
  <si>
    <t>sa(N273MRRT@EMERGELA)</t>
  </si>
  <si>
    <t>sa(N273MRRH@EMERGELA)</t>
  </si>
  <si>
    <t>sa(N273MRRP@EMERGELA)</t>
  </si>
  <si>
    <t>sa(N273MRRG@EMERGELA)</t>
  </si>
  <si>
    <t>sa(N273MRHW@EMERGELA)</t>
  </si>
  <si>
    <t>sa(N273MRRV@EMERGELA)</t>
  </si>
  <si>
    <t>sa(N273MRRX@EMERGELA)</t>
  </si>
  <si>
    <t>sa(N273MRNT@EMERGELA)</t>
  </si>
  <si>
    <t>sa(N273MRRR@EMERGELA)</t>
  </si>
  <si>
    <t>sa(N273MRTP@EMERGELA)</t>
  </si>
  <si>
    <t>sa(N273MRST@EMERGELA)</t>
  </si>
  <si>
    <t>sa(N273MRTK@EMERGELA)</t>
  </si>
  <si>
    <t>sa(N273MRSL@EMERGELA)</t>
  </si>
  <si>
    <t>sa(N273MRPP@EMERGELA)</t>
  </si>
  <si>
    <t>sa(N273MRTU@EMERGELA)</t>
  </si>
  <si>
    <t>sa(N273MRTS@EMERGELA)</t>
  </si>
  <si>
    <t>sa(N273MRPD@EMERGELA)</t>
  </si>
  <si>
    <t>sa(N273MRUI@EMERGELA)</t>
  </si>
  <si>
    <t>sa(N273MRBF@EMERGELA)</t>
  </si>
  <si>
    <t>sa(N273MRRB@EMERGELA)</t>
  </si>
  <si>
    <t>sa(N273MRPS@EMERGELA)</t>
  </si>
  <si>
    <t>sa(N273MRWI@EMERGELA)</t>
  </si>
  <si>
    <t>sa(N273MRE@EMERGELA)</t>
  </si>
  <si>
    <t>sa(N273MRH@EMERGELA)</t>
  </si>
  <si>
    <t>sa(N273MREN@EMERGELA)</t>
  </si>
  <si>
    <t>sa(N273MRO@EMERGELA)</t>
  </si>
  <si>
    <t>sa(N273MROS@EMERGELA)</t>
  </si>
  <si>
    <t>Mexico: Foreign Direct Investment (Bil.US$)  - Seasonal Adjustment, All</t>
  </si>
  <si>
    <t>Mexico: FDI: Agr, Animal Breeding &amp; Exp, Forestry, Fish &amp; Hunting (NSA, Bil.US$)  - Seasonal Adjustment, All</t>
  </si>
  <si>
    <t>Mexico: FDI: Mining (NSA, Bil.US$)  - Seasonal Adjustment, All</t>
  </si>
  <si>
    <t>Mexico: FDI: Gen/Trans/Dist of Ele/H2O/Gas by Pipeline to Fin Cons (NSA,Bil.US$)  - Seasonal Adjustment, All</t>
  </si>
  <si>
    <t>Mexico: FDI: Construction (NSA, Bil.US$)  - Seasonal Adjustment, All</t>
  </si>
  <si>
    <t>Mexico: FDI: Manufacturing (NSA, Bil.US$)  - Seasonal Adjustment, All</t>
  </si>
  <si>
    <t>Mexico: FDI: Trade (NSA, Bil.US$)  - Seasonal Adjustment, All</t>
  </si>
  <si>
    <t>Mexico: FDI: Wholesale Grocery, Food, Drinks, Ice and Tobacco (NSA, Bil.US$)  - Seasonal Adjustment, All</t>
  </si>
  <si>
    <t>Mexico: FDI: Wholesale Trade of Textile Products and Footwear (NSA, Bil.US$)  - Seasonal Adjustment, All</t>
  </si>
  <si>
    <t>Mexico: FDI: WSale Pharm, Toiletries, Entertain Items, &amp; Appl (NSA, Bil.US$)  - Seasonal Adjustment, All</t>
  </si>
  <si>
    <t>Mexico: FDI: WSale of Agr &amp; Forestry Raw Mats for Ind &amp; Waste Mats (NSA,Bil.US$)  - Seasonal Adjustment, All</t>
  </si>
  <si>
    <t>Mexico: FDI: WSale Mach, Eqpt &amp; Furn Agr, Ind, Srv/Comm Act &amp; Oth (NSA, Bil.US$)  - Seasonal Adjustment, All</t>
  </si>
  <si>
    <t>Mexico: FDI: WSale Trucks &amp; Parts/New Parts for Cars/Vans/Trucks (NSA, Bil.US$)  - Seasonal Adjustment, All</t>
  </si>
  <si>
    <t>Mexico: FDI: Intermediation of Wholesale (NSA, Bil.US$)  - Seasonal Adjustment, All</t>
  </si>
  <si>
    <t>Mexico: FDI: Retail Stores, Food, Drinks, Ice &amp; Tobacco (NSA, Bil.US$)  - Seasonal Adjustment, All</t>
  </si>
  <si>
    <t>Mexico: FDI: Retail Trade in SuperMkts and Department Stores (NSA, Bil.US$)  - Seasonal Adjustment, All</t>
  </si>
  <si>
    <t>Mexico: FDI: Ret Sale of Text, Jewelry, Clothing Access &amp; Footwear (NSA,Bil.US$)  - Seasonal Adjustment, All</t>
  </si>
  <si>
    <t>Mexico: FDI: Retail Trade of Articles for Health Care (NSA, Bil.US$)  - Seasonal Adjustment, All</t>
  </si>
  <si>
    <t>Mexico: FDI: Ret Trade of Stationery for Rec &amp; Other Pers Items (NSA, Bil.US$)  - Seasonal Adjustment, All</t>
  </si>
  <si>
    <t>Mexico: FDI: Ret Sale of HHold Goods, Comp, Int Decor &amp; Used Items (NSA,Bil.US$)  - Seasonal Adjustment, All</t>
  </si>
  <si>
    <t>Mexico: FDI: Retail Sale of Hardware, Hardware Store &amp; Glasses (NSA, Bil.US$)  - Seasonal Adjustment, All</t>
  </si>
  <si>
    <t>Mexico: FDI: Retail Trade of Motor Veh Parts, Fuel and Lubricants (NSA, Bil.US$)  - Seasonal Adjustment, All</t>
  </si>
  <si>
    <t>Mexico: FDI: Ret Trade exclusive via Internet, Catalogs, TV &amp; Like (NSA,Bil.US$)  - Seasonal Adjustment, All</t>
  </si>
  <si>
    <t>Mexico: FDI: Transportation and Storage (NSA, Bil.US$)  - Seasonal Adjustment, All</t>
  </si>
  <si>
    <t>Mexico: FDI: Rail Transport (NSA, Bil.US$)  - Seasonal Adjustment, All</t>
  </si>
  <si>
    <t>Mexico: FDI: Air Transport (NSA, Bil.US$)  - Seasonal Adjustment, All</t>
  </si>
  <si>
    <t>Mexico: FDI: Water Transport (NSA, Bil.US$)  - Seasonal Adjustment, All</t>
  </si>
  <si>
    <t>Mexico: FDI: Trucking (NSA, Bil.US$)  - Seasonal Adjustment, All</t>
  </si>
  <si>
    <t>Mexico: FDI: Land Passenger Transport Ex by Rail (NSA, Bil.US$)  - Seasonal Adjustment, All</t>
  </si>
  <si>
    <t>Mexico: FDI: Pipeline (NSA, Bil.US$)  - Seasonal Adjustment, All</t>
  </si>
  <si>
    <t>Mexico: FDI: Tourist Transport (NSA, Bil.US$)  - Seasonal Adjustment, All</t>
  </si>
  <si>
    <t>Mexico: FDI: Transportation-Related Services (NSA, Bil.US$)  - Seasonal Adjustment, All</t>
  </si>
  <si>
    <t>Mexico: FDI: Package Delivery Services (NSA, Bil.US$)  - Seasonal Adjustment, All</t>
  </si>
  <si>
    <t>Mexico: FDI: Information in Mass Media (NSA, Bil.US$)  - Seasonal Adjustment, All</t>
  </si>
  <si>
    <t>Mexico: FDI: Financial Services and Insurance (NSA, Bil.US$)  - Seasonal Adjustment, All</t>
  </si>
  <si>
    <t>Mexico: FDI: Real Estate &amp; Rental Srvcs of Furniture &amp; Int Assets (NSA, Bil.US$)  - Seasonal Adjustment, All</t>
  </si>
  <si>
    <t>Mexico: FDI: Professional, Scientific and Technical Services (NSA, Bil.US$)  - Seasonal Adjustment, All</t>
  </si>
  <si>
    <t>Mexico: FDI: Srvcs Buss Support &amp; Waste Mgmnt &amp; Remediation Srvcs (NSA, Bil.US$)  - Seasonal Adjustment, All</t>
  </si>
  <si>
    <t>Mexico: FDI: Educational Services (NSA, Bil.US$)  - Seasonal Adjustment, All</t>
  </si>
  <si>
    <t>Mexico: FDI: Health Care and Social Assistance (NSA, Bil.US$)  - Seasonal Adjustment, All</t>
  </si>
  <si>
    <t>Mexico: FDI: Arts, Entertainment &amp; Sports, &amp; Other Rec Services (NSA, Bil.US$)  - Seasonal Adjustment, All</t>
  </si>
  <si>
    <t>Mexico: FDI: Services Temp Accomm &amp; Food Prep and Drinks (NSA, Bil.US$)  - Seasonal Adjustment, All</t>
  </si>
  <si>
    <t>Mexico: FDI: Other services except Government Activities (NSA, Bil.US$)  - Seasonal Adjustment, All</t>
  </si>
  <si>
    <t>Q1-1999</t>
  </si>
  <si>
    <t>Q2-1999</t>
  </si>
  <si>
    <t>Q1-2000</t>
  </si>
  <si>
    <t>Q4-2022</t>
  </si>
  <si>
    <t>Q1-2024</t>
  </si>
  <si>
    <t>Q2-2023</t>
  </si>
  <si>
    <t>Q4-2023</t>
  </si>
  <si>
    <t>Secretaría de Economía</t>
  </si>
  <si>
    <t>Feb-21-2023 07:17</t>
  </si>
  <si>
    <t>Aug-25-2023 07:35</t>
  </si>
  <si>
    <t>May-24-2024 14:47</t>
  </si>
  <si>
    <t>9 &lt;- 3</t>
  </si>
  <si>
    <t>Y37</t>
  </si>
  <si>
    <t>Mexico: Foreign Direct Investment, Quarterly (SE)</t>
  </si>
  <si>
    <t>Accumulated since 2022:Q1</t>
  </si>
  <si>
    <t>Percentage over total accumulated FDI =</t>
  </si>
  <si>
    <t>sa(N273MRFF@EMERGELA)</t>
  </si>
  <si>
    <t>sa(N273MRFE@EMERGELA)</t>
  </si>
  <si>
    <t>sa(N273MRTF@EMERGELA)</t>
  </si>
  <si>
    <t>sa(N273MRMX@EMERGELA)</t>
  </si>
  <si>
    <t>sa(N273MRWE@EMERGELA)</t>
  </si>
  <si>
    <t>sa(N273MRME@EMERGELA)</t>
  </si>
  <si>
    <t>sa(N273MRMW@EMERGELA)</t>
  </si>
  <si>
    <t>sa(N273MRMB@EMERGELA)</t>
  </si>
  <si>
    <t>sa(N273MRRI@EMERGELA)</t>
  </si>
  <si>
    <t>sa(N273MRPO@EMERGELA)</t>
  </si>
  <si>
    <t>sa(N273MRCC@EMERGELA)</t>
  </si>
  <si>
    <t>sa(N273MRMP@EMERGELA)</t>
  </si>
  <si>
    <t>sa(N273MRPN@EMERGELA)</t>
  </si>
  <si>
    <t>sa(N273MRMI@EMERGELA)</t>
  </si>
  <si>
    <t>sa(N273MRMF@EMERGELA)</t>
  </si>
  <si>
    <t>sa(N273MRMQ@EMERGELA)</t>
  </si>
  <si>
    <t>sa(N273MREM@EMERGELA)</t>
  </si>
  <si>
    <t>sa(N273MREK@EMERGELA)</t>
  </si>
  <si>
    <t>sa(N273MRMS@EMERGELA)</t>
  </si>
  <si>
    <t>sa(N273MROF@EMERGELA)</t>
  </si>
  <si>
    <t>sa(N273MRMO@EMERGELA)</t>
  </si>
  <si>
    <t>Mexico: FDI: Food Industry (NSA, Bil.US$)  - Seasonal Adjustment, All</t>
  </si>
  <si>
    <t>Mexico: FDI: Beverage Industry and Tobacco (NSA, Bil.US$)  - Seasonal Adjustment, All</t>
  </si>
  <si>
    <t>Mexico: FDI: Manufacture of Textile and Textile Finishing Input (NSA, Bil.US$)  - Seasonal Adjustment, All</t>
  </si>
  <si>
    <t>Mexico: FDI: Manufacture of Textiles, Except Apparel (NSA, Bil.US$)  - Seasonal Adjustment, All</t>
  </si>
  <si>
    <t>Mexico: FDI:  Manufacture of Wearing Apparel (NSA, Bil.US$)  - Seasonal Adjustment, All</t>
  </si>
  <si>
    <t>Mexico: FDI: Tanning &amp; Dressing of Leather &amp; Prods &amp; Mfg Subs Mats (NSA,Bil.US$)  - Seasonal Adjustment, All</t>
  </si>
  <si>
    <t>Mexico: FDI: Timber Industry (NSA, Bil.US$)  - Seasonal Adjustment, All</t>
  </si>
  <si>
    <t>Mexico: FDI: Paper Industry (NSA, Bil.US$)  - Seasonal Adjustment, All</t>
  </si>
  <si>
    <t>Mexico: FDI: Printing and Related Industries (NSA, Bil.US$)  - Seasonal Adjustment, All</t>
  </si>
  <si>
    <t>Mexico: FDI: Manufacture of Products of Petroleum and Coal (NSA, Bil.US$)  - Seasonal Adjustment, All</t>
  </si>
  <si>
    <t>Mexico: FDI: Chemical Industry (NSA, Bil.US$)  - Seasonal Adjustment, All</t>
  </si>
  <si>
    <t>Mexico: FDI: Plastics Industry and Rubber (NSA, Bil.US$)  - Seasonal Adjustment, All</t>
  </si>
  <si>
    <t>Mexico: FDI: Product Manufacturing Nonmetallic Minerals (NSA, Bil.US$)  - Seasonal Adjustment, All</t>
  </si>
  <si>
    <t>Mexico: FDI: Basic Metal Industries (NSA, Bil.US$)  - Seasonal Adjustment, All</t>
  </si>
  <si>
    <t>Mexico: FDI: Fabricated Metal Products (NSA, Bil.US$)  - Seasonal Adjustment, All</t>
  </si>
  <si>
    <t>Mexico: FDI: Manufacture of Machinery and Equipment (NSA, Bil.US$)  - Seasonal Adjustment, All</t>
  </si>
  <si>
    <t>Mexico: FDI: Mfg Comp, Comm, Meas &amp; Oth Eqpt, Elec Comp &amp; Access (NSA, Bil.US$)  - Seasonal Adjustment, All</t>
  </si>
  <si>
    <t>Mexico: FDI: Mfg of Access, Elec Appliances &amp; Eqpt Elec Gen (NSA, Bil.US$)  - Seasonal Adjustment, All</t>
  </si>
  <si>
    <t>Mexico: FDI: Manufacture of Transport Equipment (NSA, Bil.US$)  - Seasonal Adjustment, All</t>
  </si>
  <si>
    <t>Mexico: FDI: Manufacture of Furniture, Mattresses and Blinds (NSA, Bil.US$)  - Seasonal Adjustment, All</t>
  </si>
  <si>
    <t>Mexico: FDI: Other Manufacturing (NSA, Bil.US$)  - Seasonal Adjustment, All</t>
  </si>
  <si>
    <t>sa(N273MRAL@EMERGELA)</t>
  </si>
  <si>
    <t>sa(N273MRDZ@EMERGELA)</t>
  </si>
  <si>
    <t>sa(N273MRAD@EMERGELA)</t>
  </si>
  <si>
    <t>sa(N273MRAO@EMERGELA)</t>
  </si>
  <si>
    <t>sa(N273MRAR@EMERGELA)</t>
  </si>
  <si>
    <t>sa(N273MRAM@EMERGELA)</t>
  </si>
  <si>
    <t>sa(N273MRAW@EMERGELA)</t>
  </si>
  <si>
    <t>sa(N273MRAU@EMERGELA)</t>
  </si>
  <si>
    <t>sa(N273MRAT@EMERGELA)</t>
  </si>
  <si>
    <t>sa(N273MRAZ@EMERGELA)</t>
  </si>
  <si>
    <t>sa(N273MRBS@EMERGELA)</t>
  </si>
  <si>
    <t>sa(N273MRBH@EMERGELA)</t>
  </si>
  <si>
    <t>sa(N273MRBD@EMERGELA)</t>
  </si>
  <si>
    <t>sa(N273MRBB@EMERGELA)</t>
  </si>
  <si>
    <t>sa(N273MRBY@EMERGELA)</t>
  </si>
  <si>
    <t>sa(N273MRBE@EMERGELA)</t>
  </si>
  <si>
    <t>sa(N273MRBZ@EMERGELA)</t>
  </si>
  <si>
    <t>sa(N273MRBM@EMERGELA)</t>
  </si>
  <si>
    <t>sa(N273MRBO@EMERGELA)</t>
  </si>
  <si>
    <t>sa(N273MRBR@EMERGELA)</t>
  </si>
  <si>
    <t>sa(N273MRBN@EMERGELA)</t>
  </si>
  <si>
    <t>sa(N273MRBG@EMERGELA)</t>
  </si>
  <si>
    <t>sa(N273MRKH@EMERGELA)</t>
  </si>
  <si>
    <t>sa(N273MRCM@EMERGELA)</t>
  </si>
  <si>
    <t>sa(N273MRCA@EMERGELA)</t>
  </si>
  <si>
    <t>sa(N273MRKY@EMERGELA)</t>
  </si>
  <si>
    <t>sa(N273MRTD@EMERGELA)</t>
  </si>
  <si>
    <t>sa(N273MRCF@EMERGELA)</t>
  </si>
  <si>
    <t>sa(N273MRCL@EMERGELA)</t>
  </si>
  <si>
    <t>sa(N273MRCN@EMERGELA)</t>
  </si>
  <si>
    <t>sa(N273MRCZ@EMERGELA)</t>
  </si>
  <si>
    <t>sa(N273MRCO@EMERGELA)</t>
  </si>
  <si>
    <t>sa(N273MRKM@EMERGELA)</t>
  </si>
  <si>
    <t>sa(N273MRCD@EMERGELA)</t>
  </si>
  <si>
    <t>sa(N273MRCK@EMERGELA)</t>
  </si>
  <si>
    <t>sa(N273MRCR@EMERGELA)</t>
  </si>
  <si>
    <t>sa(N273MRHR@EMERGELA)</t>
  </si>
  <si>
    <t>sa(N273MRCU@EMERGELA)</t>
  </si>
  <si>
    <t>sa(N273MRCW@EMERGELA)</t>
  </si>
  <si>
    <t>sa(N273MRCY@EMERGELA)</t>
  </si>
  <si>
    <t>sa(N273MRDK@EMERGELA)</t>
  </si>
  <si>
    <t>sa(N273MRDM@EMERGELA)</t>
  </si>
  <si>
    <t>sa(N273MRDO@EMERGELA)</t>
  </si>
  <si>
    <t>sa(N273MREC@EMERGELA)</t>
  </si>
  <si>
    <t>sa(N273MREG@EMERGELA)</t>
  </si>
  <si>
    <t>sa(N273MRSV@EMERGELA)</t>
  </si>
  <si>
    <t>sa(N273MREW@EMERGELA)</t>
  </si>
  <si>
    <t>sa(N273MRET@EMERGELA)</t>
  </si>
  <si>
    <t>sa(N273MRFJ@EMERGELA)</t>
  </si>
  <si>
    <t>sa(N273MRFI@EMERGELA)</t>
  </si>
  <si>
    <t>sa(N273MRFR@EMERGELA)</t>
  </si>
  <si>
    <t>sa(N273MRDE@EMERGELA)</t>
  </si>
  <si>
    <t>sa(N273MRGE@EMERGELA)</t>
  </si>
  <si>
    <t>sa(N273MRGH@EMERGELA)</t>
  </si>
  <si>
    <t>sa(N273MRGI@EMERGELA)</t>
  </si>
  <si>
    <t>sa(N273MRGD@EMERGELA)</t>
  </si>
  <si>
    <t>sa(N273MRGR@EMERGELA)</t>
  </si>
  <si>
    <t>sa(N273MRGT@EMERGELA)</t>
  </si>
  <si>
    <t>sa(N273MRHT@EMERGELA)</t>
  </si>
  <si>
    <t>sa(N273MRHN@EMERGELA)</t>
  </si>
  <si>
    <t>sa(N273MRHK@EMERGELA)</t>
  </si>
  <si>
    <t>sa(N273MRHU@EMERGELA)</t>
  </si>
  <si>
    <t>sa(N273MRIS@EMERGELA)</t>
  </si>
  <si>
    <t>sa(N273MRIN@EMERGELA)</t>
  </si>
  <si>
    <t>sa(N273MRIO@EMERGELA)</t>
  </si>
  <si>
    <t>sa(N273MRID@EMERGELA)</t>
  </si>
  <si>
    <t>sa(N273MRIR@EMERGELA)</t>
  </si>
  <si>
    <t>sa(N273MRIQ@EMERGELA)</t>
  </si>
  <si>
    <t>sa(N273MRIE@EMERGELA)</t>
  </si>
  <si>
    <t>sa(N273MRIL@EMERGELA)</t>
  </si>
  <si>
    <t>sa(N273MRIT@EMERGELA)</t>
  </si>
  <si>
    <t>sa(N273MRJM@EMERGELA)</t>
  </si>
  <si>
    <t>sa(N273MRJP@EMERGELA)</t>
  </si>
  <si>
    <t>sa(N273MRJE@EMERGELA)</t>
  </si>
  <si>
    <t>sa(N273MRJO@EMERGELA)</t>
  </si>
  <si>
    <t>sa(N273MRKZ@EMERGELA)</t>
  </si>
  <si>
    <t>sa(N273MRKE@EMERGELA)</t>
  </si>
  <si>
    <t>sa(N273MRKP@EMERGELA)</t>
  </si>
  <si>
    <t>sa(N273MRKR@EMERGELA)</t>
  </si>
  <si>
    <t>sa(N273MRKW@EMERGELA)</t>
  </si>
  <si>
    <t>sa(N273MRLV@EMERGELA)</t>
  </si>
  <si>
    <t>sa(N273MRLB@EMERGELA)</t>
  </si>
  <si>
    <t>sa(N273MRLR@EMERGELA)</t>
  </si>
  <si>
    <t>sa(N273MRLY@EMERGELA)</t>
  </si>
  <si>
    <t>sa(N273MRLI@EMERGELA)</t>
  </si>
  <si>
    <t>sa(N273MRLT@EMERGELA)</t>
  </si>
  <si>
    <t>sa(N273MRLU@EMERGELA)</t>
  </si>
  <si>
    <t>sa(N273MRMY@EMERGELA)</t>
  </si>
  <si>
    <t>sa(N273MRMV@EMERGELA)</t>
  </si>
  <si>
    <t>sa(N273MRML@EMERGELA)</t>
  </si>
  <si>
    <t>sa(N273MRMT@EMERGELA)</t>
  </si>
  <si>
    <t>sa(N273MRMH@EMERGELA)</t>
  </si>
  <si>
    <t>sa(N273MRMU@EMERGELA)</t>
  </si>
  <si>
    <t>sa(N273MRMR@EMERGELA)</t>
  </si>
  <si>
    <t>sa(N273MRFM@EMERGELA)</t>
  </si>
  <si>
    <t>sa(N273MRMD@EMERGELA)</t>
  </si>
  <si>
    <t>sa(N273MRMC@EMERGELA)</t>
  </si>
  <si>
    <t>sa(N273MRMN@EMERGELA)</t>
  </si>
  <si>
    <t>sa(N273MRMA@EMERGELA)</t>
  </si>
  <si>
    <t>sa(N273MRNP@EMERGELA)</t>
  </si>
  <si>
    <t>sa(N273MRNL@EMERGELA)</t>
  </si>
  <si>
    <t>sa(N273MRAN@EMERGELA)</t>
  </si>
  <si>
    <t>sa(N273MRNZ@EMERGELA)</t>
  </si>
  <si>
    <t>sa(N273MRNI@EMERGELA)</t>
  </si>
  <si>
    <t>sa(N273MRNG@EMERGELA)</t>
  </si>
  <si>
    <t>sa(N273MRNO@EMERGELA)</t>
  </si>
  <si>
    <t>sa(N273MROM@EMERGELA)</t>
  </si>
  <si>
    <t>sa(N273MRPK@EMERGELA)</t>
  </si>
  <si>
    <t>sa(N273MRPA@EMERGELA)</t>
  </si>
  <si>
    <t>sa(N273MRPY@EMERGELA)</t>
  </si>
  <si>
    <t>sa(N273MRPE@EMERGELA)</t>
  </si>
  <si>
    <t>sa(N273MRPH@EMERGELA)</t>
  </si>
  <si>
    <t>sa(N273MRPL@EMERGELA)</t>
  </si>
  <si>
    <t>sa(N273MRPT@EMERGELA)</t>
  </si>
  <si>
    <t>sa(N273MRPR@EMERGELA)</t>
  </si>
  <si>
    <t>sa(N273MRQA@EMERGELA)</t>
  </si>
  <si>
    <t>sa(N273MRRO@EMERGELA)</t>
  </si>
  <si>
    <t>sa(N273MRRU@EMERGELA)</t>
  </si>
  <si>
    <t>sa(N273MRKN@EMERGELA)</t>
  </si>
  <si>
    <t>sa(N273MRWS@EMERGELA)</t>
  </si>
  <si>
    <t>sa(N273MRSA@EMERGELA)</t>
  </si>
  <si>
    <t>sa(N273MRSK@EMERGELA)</t>
  </si>
  <si>
    <t>sa(N273MRSI@EMERGELA)</t>
  </si>
  <si>
    <t>sa(N273MRSN@EMERGELA)</t>
  </si>
  <si>
    <t>sa(N273MRCS@EMERGELA)</t>
  </si>
  <si>
    <t>sa(N273MRRS@EMERGELA)</t>
  </si>
  <si>
    <t>sa(N273MRSC@EMERGELA)</t>
  </si>
  <si>
    <t>sa(N273MRSG@EMERGELA)</t>
  </si>
  <si>
    <t>sa(N273MRZA@EMERGELA)</t>
  </si>
  <si>
    <t>sa(N273MRES@EMERGELA)</t>
  </si>
  <si>
    <t>sa(N273MRLK@EMERGELA)</t>
  </si>
  <si>
    <t>sa(N273MRSD@EMERGELA)</t>
  </si>
  <si>
    <t>sa(N273MRSR@EMERGELA)</t>
  </si>
  <si>
    <t>sa(N273MRSZ@EMERGELA)</t>
  </si>
  <si>
    <t>sa(N273MRSE@EMERGELA)</t>
  </si>
  <si>
    <t>sa(N273MRCH@EMERGELA)</t>
  </si>
  <si>
    <t>sa(N273MRSY@EMERGELA)</t>
  </si>
  <si>
    <t>sa(N273MRTW@EMERGELA)</t>
  </si>
  <si>
    <t>sa(N273MRTH@EMERGELA)</t>
  </si>
  <si>
    <t>sa(N273MRTG@EMERGELA)</t>
  </si>
  <si>
    <t>sa(N273MRTT@EMERGELA)</t>
  </si>
  <si>
    <t>sa(N273MRTN@EMERGELA)</t>
  </si>
  <si>
    <t>sa(N273MRTR@EMERGELA)</t>
  </si>
  <si>
    <t>sa(N273MRTC@EMERGELA)</t>
  </si>
  <si>
    <t>sa(N273MRAE@EMERGELA)</t>
  </si>
  <si>
    <t>sa(N273MRGB@EMERGELA)</t>
  </si>
  <si>
    <t>sa(N273MRUS@EMERGELA)</t>
  </si>
  <si>
    <t>sa(N273MRUA@EMERGELA)</t>
  </si>
  <si>
    <t>sa(N273MRUY@EMERGELA)</t>
  </si>
  <si>
    <t>sa(N273MRVE@EMERGELA)</t>
  </si>
  <si>
    <t>sa(N273MRVN@EMERGELA)</t>
  </si>
  <si>
    <t>sa(N273MRVG@EMERGELA)</t>
  </si>
  <si>
    <t>sa(N273MRVI@EMERGELA)</t>
  </si>
  <si>
    <t>sa(N273MRWG@EMERGELA)</t>
  </si>
  <si>
    <t>sa(N273MRYE@EMERGELA)</t>
  </si>
  <si>
    <t>sa(N273MRZM@EMERGELA)</t>
  </si>
  <si>
    <t>sa(N273MRZW@EMERGELA)</t>
  </si>
  <si>
    <t>Mexico: Inward Foreign Direct Investment: Albania (NSA, Bil.US$)  - Seasonal Adjustment, All</t>
  </si>
  <si>
    <t>Mexico: Inward Foreign Direct Investment: Algeria (NSA, Bil.US$)  - Seasonal Adjustment, All</t>
  </si>
  <si>
    <t>Mexico: Inward Foreign Direct Investment: Andorra (NSA, Bil.US$)  - Seasonal Adjustment, All</t>
  </si>
  <si>
    <t>Mexico: Inward Foreign Direct Investment: Angola (NSA, Bil.US$)  - Seasonal Adjustment, All</t>
  </si>
  <si>
    <t>Mexico: Inward Foreign Direct Investment: Argentina (NSA, Bil.US$)  - Seasonal Adjustment, All</t>
  </si>
  <si>
    <t>Mexico: Inward Foreign Direct Investment: Armenia (NSA, Bil.US$)  - Seasonal Adjustment, All</t>
  </si>
  <si>
    <t>Mexico: Inward Foreign Direct Investment: Aruba (NSA, Bil.US$)  - Seasonal Adjustment, All</t>
  </si>
  <si>
    <t>Mexico: Inward Foreign Direct Investment: Australia (NSA, Bil.US$)  - Seasonal Adjustment, All</t>
  </si>
  <si>
    <t>Mexico: Inward Foreign Direct Investment: Austria (NSA, Bil.US$)  - Seasonal Adjustment, All</t>
  </si>
  <si>
    <t>Mexico: Inward Foreign Direct Investment: Azerbaijan (NSA, Bil.US$)  - Seasonal Adjustment, All</t>
  </si>
  <si>
    <t>Mexico: Inward Foreign Direct Investment: Bahamas, The (NSA, Bil.US$)  - Seasonal Adjustment, All</t>
  </si>
  <si>
    <t>Mexico: Inward Foreign Direct Investment: Bahrain (NSA, Bil.US$)  - Seasonal Adjustment, All</t>
  </si>
  <si>
    <t>Mexico: Inward Foreign Direct Investment: Bangladesh (NSA, Bil.US$)  - Seasonal Adjustment, All</t>
  </si>
  <si>
    <t>Mexico: Inward Foreign Direct Investment: Barbados (NSA, Bil.US$)  - Seasonal Adjustment, All</t>
  </si>
  <si>
    <t>Mexico: Inward Foreign Direct Investment: Belarus (NSA, Bil.US$)  - Seasonal Adjustment, All</t>
  </si>
  <si>
    <t>Mexico: Inward Foreign Direct Investment: Belgium (NSA, Bil.US$)  - Seasonal Adjustment, All</t>
  </si>
  <si>
    <t>Mexico: Inward Foreign Direct Investment: Belize (NSA, Bil.US$)  - Seasonal Adjustment, All</t>
  </si>
  <si>
    <t>Mexico: Inward Foreign Direct Investment: Bermuda (NSA, Bil.US$)  - Seasonal Adjustment, All</t>
  </si>
  <si>
    <t>Mexico: Inward Foreign Direct Investment: Bolivia (NSA, Bil.US$)  - Seasonal Adjustment, All</t>
  </si>
  <si>
    <t>Mexico: Inward Foreign Direct Investment: Brazil (NSA, Bil.US$)  - Seasonal Adjustment, All</t>
  </si>
  <si>
    <t>Mexico: Inward Foreign Direct Investment: Brunei Darussalam (NSA, Bil.US$)  - Seasonal Adjustment, All</t>
  </si>
  <si>
    <t>Mexico: Inward Foreign Direct Investment: Bulgaria (NSA, Bil.US$)  - Seasonal Adjustment, All</t>
  </si>
  <si>
    <t>Mexico: Inward Foreign Direct Investment: Cambodia (NSA, Bil.US$)  - Seasonal Adjustment, All</t>
  </si>
  <si>
    <t>Mexico: Inward Foreign Direct Investment: Cameroon (NSA, Bil.US$)  - Seasonal Adjustment, All</t>
  </si>
  <si>
    <t>Mexico: Inward Foreign Direct Investment: Canada (NSA, Bil.US$)  - Seasonal Adjustment, All</t>
  </si>
  <si>
    <t>Mexico: Inward Foreign Direct Investment: Cayman Islands (NSA, Bil.US$)  - Seasonal Adjustment, All</t>
  </si>
  <si>
    <t>Mexico: Inward Foreign Direct Investment: Chad (NSA, Bil.US$)  - Seasonal Adjustment, All</t>
  </si>
  <si>
    <t>Mexico: Inward FDI: Central African Republic (NSA, Bil.US$)  - Seasonal Adjustment, All</t>
  </si>
  <si>
    <t>Mexico: Inward Foreign Direct Investment: Chile (NSA, Bil.US$)  - Seasonal Adjustment, All</t>
  </si>
  <si>
    <t>Mexico: Inward FDI: People's Republic of China (NSA, Bil.US$)  - Seasonal Adjustment, All</t>
  </si>
  <si>
    <t>Mexico: Inward Foreign Direct Investment: Czechia (NSA, Bil.US$)  - Seasonal Adjustment, All</t>
  </si>
  <si>
    <t>Mexico: Inward Foreign Direct Investment: Colombia (NSA, Bil.US$)  - Seasonal Adjustment, All</t>
  </si>
  <si>
    <t>Mexico: Inward Foreign Direct Investment: Comoros (NSA, Bil.US$)  - Seasonal Adjustment, All</t>
  </si>
  <si>
    <t>Mexico: Inward FDI: Democratic Rep of the Congo (NSA, Bil.US$)  - Seasonal Adjustment, All</t>
  </si>
  <si>
    <t>Mexico: Inward Foreign Direct Investment: Cook Islands (NSA, Bil.US$)  - Seasonal Adjustment, All</t>
  </si>
  <si>
    <t>Mexico: Inward Foreign Direct Investment: Costa Rica (NSA, Bil.US$)  - Seasonal Adjustment, All</t>
  </si>
  <si>
    <t>Mexico: Inward Foreign Direct Investment: Croatia (NSA, Bil.US$)  - Seasonal Adjustment, All</t>
  </si>
  <si>
    <t>Mexico: Inward Foreign Direct Investment: Cuba (NSA, Bil.US$)  - Seasonal Adjustment, All</t>
  </si>
  <si>
    <t>Mexico: Inward Foreign Direct Investment: Curacao (NSA, Bil.US$)  - Seasonal Adjustment, All</t>
  </si>
  <si>
    <t>Mexico: Inward Foreign Direct Investment: Cyprus (NSA, Bil.US$)  - Seasonal Adjustment, All</t>
  </si>
  <si>
    <t>Mexico: Inward Foreign Direct Investment: Denmark (NSA, Bil.US$)  - Seasonal Adjustment, All</t>
  </si>
  <si>
    <t>Mexico: Inward Foreign Direct Investment: Dominica (NSA, Bil.US$)  - Seasonal Adjustment, All</t>
  </si>
  <si>
    <t>Mexico: Inward Foreign Direct Investment: Dominican Republic (NSA, Bil.US$)  - Seasonal Adjustment, All</t>
  </si>
  <si>
    <t>Mexico: Inward Foreign Direct Investment: Ecuador (NSA, Bil.US$)  - Seasonal Adjustment, All</t>
  </si>
  <si>
    <t>Mexico: Inward Foreign Direct Investment: Egypt (NSA, Bil.US$)  - Seasonal Adjustment, All</t>
  </si>
  <si>
    <t>Mexico: Inward Foreign Direct Investment: El Salvador (NSA, Bil.US$)  - Seasonal Adjustment, All</t>
  </si>
  <si>
    <t>Mexico: Inward Foreign Direct Investment: Estonia (NSA, Bil.US$)  - Seasonal Adjustment, All</t>
  </si>
  <si>
    <t>Mexico: Inward Foreign Direct Investment: Ethiopia (NSA, Bil.US$)  - Seasonal Adjustment, All</t>
  </si>
  <si>
    <t>Mexico: Inward Foreign Direct Investment: Republic of Fiji (NSA, Bil.US$)  - Seasonal Adjustment, All</t>
  </si>
  <si>
    <t>Mexico: Inward Foreign Direct Investment: Finland (NSA, Bil.US$)  - Seasonal Adjustment, All</t>
  </si>
  <si>
    <t>Mexico: Inward Foreign Direct Investment: France (NSA, Bil.US$)  - Seasonal Adjustment, All</t>
  </si>
  <si>
    <t>Mexico: Inward Foreign Direct Investment: Germany (NSA, Bil.US$)  - Seasonal Adjustment, All</t>
  </si>
  <si>
    <t>Mexico: Inward Foreign Direct Investment: Georgia (NSA, Bil.US$)  - Seasonal Adjustment, All</t>
  </si>
  <si>
    <t>Mexico: Inward Foreign Direct Investment: Ghana (NSA, Bil.US$)  - Seasonal Adjustment, All</t>
  </si>
  <si>
    <t>Mexico: Inward Foreign Direct Investment: Gibraltar (NSA, Bil.US$)  - Seasonal Adjustment, All</t>
  </si>
  <si>
    <t>Mexico: Inward Foreign Direct Investment: Grenada (NSA, Bil.US$)  - Seasonal Adjustment, All</t>
  </si>
  <si>
    <t>Mexico: Inward Foreign Direct Investment: Greece (NSA, Bil.US$)  - Seasonal Adjustment, All</t>
  </si>
  <si>
    <t>Mexico: Inward Foreign Direct Investment: Guatemala (NSA, Bil.US$)  - Seasonal Adjustment, All</t>
  </si>
  <si>
    <t>Mexico: Inward Foreign Direct Investment: Haiti (NSA, Bil.US$)  - Seasonal Adjustment, All</t>
  </si>
  <si>
    <t>Mexico: Inward Foreign Direct Investment: Honduras (NSA, Bil.US$)  - Seasonal Adjustment, All</t>
  </si>
  <si>
    <t>Mexico: Inward Foreign Direct Investment: Hong Kong [SAR China] (NSA, Bil.US$)  - Seasonal Adjustment, All</t>
  </si>
  <si>
    <t>Mexico: Inward Foreign Direct Investment: Hungary (NSA, Bil.US$)  - Seasonal Adjustment, All</t>
  </si>
  <si>
    <t>Mexico: Inward Foreign Direct Investment: Iceland (NSA, Bil.US$)  - Seasonal Adjustment, All</t>
  </si>
  <si>
    <t>Mexico: Inward Foreign Direct Investment: India (NSA, Bil.US$)  - Seasonal Adjustment, All</t>
  </si>
  <si>
    <t>Mexico: Inward FDI: British Indian Ocean Territory (NSA, Bil.US$)  - Seasonal Adjustment, All</t>
  </si>
  <si>
    <t>Mexico: Inward Foreign Direct Investment: Indonesia (NSA, Bil.US$)  - Seasonal Adjustment, All</t>
  </si>
  <si>
    <t>Mexico: Inward FDI: Islamic Republic of Iran (NSA, Bil.US$)  - Seasonal Adjustment, All</t>
  </si>
  <si>
    <t>Mexico: Inward Foreign Direct Investment: Iraq (NSA, Bil.US$)  - Seasonal Adjustment, All</t>
  </si>
  <si>
    <t>Mexico: Inward Foreign Direct Investment: Ireland (NSA, Bil.US$)  - Seasonal Adjustment, All</t>
  </si>
  <si>
    <t>Mexico: Inward Foreign Direct Investment: Israel (NSA, Bil.US$)  - Seasonal Adjustment, All</t>
  </si>
  <si>
    <t>Mexico: Inward Foreign Direct Investment: Italy (NSA, Bil.US$)  - Seasonal Adjustment, All</t>
  </si>
  <si>
    <t>Mexico: Inward Foreign Direct Investment: Jamaica (NSA, Bil.US$)  - Seasonal Adjustment, All</t>
  </si>
  <si>
    <t>Mexico: Inward Foreign Direct Investment: Japan (NSA, Bil.US$)  - Seasonal Adjustment, All</t>
  </si>
  <si>
    <t>Mexico: Inward Foreign Direct Investment: Jersey (NSA, Bil.US$)  - Seasonal Adjustment, All</t>
  </si>
  <si>
    <t>Mexico: Inward Foreign Direct Investment: Jordan (NSA, Bil.US$)  - Seasonal Adjustment, All</t>
  </si>
  <si>
    <t>Mexico: Inward Foreign Direct Investment: Republic of Kazakhstan (NSA, Bil.US$)  - Seasonal Adjustment, All</t>
  </si>
  <si>
    <t>Mexico: Inward Foreign Direct Investment: Kenya (NSA, Bil.US$)  - Seasonal Adjustment, All</t>
  </si>
  <si>
    <t>Mexico: Inward FDI: Democratic People's Republic of Korea (NSA, Bil.US$)  - Seasonal Adjustment, All</t>
  </si>
  <si>
    <t>Mexico: Inward Foreign Direct Investment: South Korea (NSA, Bil.US$)  - Seasonal Adjustment, All</t>
  </si>
  <si>
    <t>Mexico: Inward Foreign Direct Investment: Kuwait (NSA, Bil.US$)  - Seasonal Adjustment, All</t>
  </si>
  <si>
    <t>Mexico: Inward Foreign Direct Investment: Latvia (NSA, Bil.US$)  - Seasonal Adjustment, All</t>
  </si>
  <si>
    <t>Mexico: Inward Foreign Direct Investment: Lebanon (NSA, Bil.US$)  - Seasonal Adjustment, All</t>
  </si>
  <si>
    <t>Mexico: Inward Foreign Direct Investment: Liberia (NSA, Bil.US$)  - Seasonal Adjustment, All</t>
  </si>
  <si>
    <t>Mexico: Inward Foreign Direct Investment: Libya (NSA, Bil.US$)  - Seasonal Adjustment, All</t>
  </si>
  <si>
    <t>Mexico: Inward Foreign Direct Investment: Liechtenstein (NSA, Bil.US$)  - Seasonal Adjustment, All</t>
  </si>
  <si>
    <t>Mexico: Inward Foreign Direct Investment: Lithuania (NSA, Bil.US$)  - Seasonal Adjustment, All</t>
  </si>
  <si>
    <t>Mexico: Inward Foreign Direct Investment: Luxembourg (NSA, Bil.US$)  - Seasonal Adjustment, All</t>
  </si>
  <si>
    <t>Mexico: Inward Foreign Direct Investment: Malaysia (NSA, Bil.US$)  - Seasonal Adjustment, All</t>
  </si>
  <si>
    <t>Mexico: Inward Foreign Direct Investment: Maldives (NSA, Bil.US$)  - Seasonal Adjustment, All</t>
  </si>
  <si>
    <t>Mexico: Inward Foreign Direct Investment: Mali (NSA, Bil.US$)  - Seasonal Adjustment, All</t>
  </si>
  <si>
    <t>Mexico: Inward Foreign Direct Investment: Malta (NSA, Bil.US$)  - Seasonal Adjustment, All</t>
  </si>
  <si>
    <t>Mexico: Inward Foreign Direct Investment: Marshall Islands (NSA, Bil.US$)  - Seasonal Adjustment, All</t>
  </si>
  <si>
    <t>Mexico: Inward Foreign Direct Investment: Mauritius (NSA, Bil.US$)  - Seasonal Adjustment, All</t>
  </si>
  <si>
    <t>Mexico: Inward Foreign Direct Investment: Mauritania (NSA, Bil.US$)  - Seasonal Adjustment, All</t>
  </si>
  <si>
    <t>Mexico: Inward FDI: Federated States of Micronesia (NSA, Bil.US$)  - Seasonal Adjustment, All</t>
  </si>
  <si>
    <t>Mexico: Inward Foreign Direct Investment: Moldova (NSA, Bil.US$)  - Seasonal Adjustment, All</t>
  </si>
  <si>
    <t>Mexico: Inward Foreign Direct Investment: Monaco (NSA, Bil.US$)  - Seasonal Adjustment, All</t>
  </si>
  <si>
    <t>Mexico: Inward Foreign Direct Investment: Mongolia (NSA, Bil.US$)  - Seasonal Adjustment, All</t>
  </si>
  <si>
    <t>Mexico: Inward Foreign Direct Investment: Morocco (NSA, Bil.US$)  - Seasonal Adjustment, All</t>
  </si>
  <si>
    <t>Mexico: Inward FDI: Federal Democratic Republic of Nepal (NSA, Bil.US$)  - Seasonal Adjustment, All</t>
  </si>
  <si>
    <t>Mexico: Inward Foreign Direct Investment: Netherlands (NSA, Bil.US$)  - Seasonal Adjustment, All</t>
  </si>
  <si>
    <t>Mexico: Inward Foreign Direct Investment: Netherlands Antilles (NSA, Bil.US$)  - Seasonal Adjustment, All</t>
  </si>
  <si>
    <t>Mexico: Inward Foreign Direct Investment: New Zealand (NSA, Bil.US$)  - Seasonal Adjustment, All</t>
  </si>
  <si>
    <t>Mexico: Inward Foreign Direct Investment: Nicaragua (NSA, Bil.US$)  - Seasonal Adjustment, All</t>
  </si>
  <si>
    <t>Mexico: Inward Foreign Direct Investment: Nigeria (NSA, Bil.US$)  - Seasonal Adjustment, All</t>
  </si>
  <si>
    <t>Mexico: Inward Foreign Direct Investment: Norway (NSA, Bil.US$)  - Seasonal Adjustment, All</t>
  </si>
  <si>
    <t>Mexico: Inward Foreign Direct Investment: Oman (NSA, Bil.US$)  - Seasonal Adjustment, All</t>
  </si>
  <si>
    <t>Mexico: Inward Foreign Direct Investment: Pakistan (NSA, Bil.US$)  - Seasonal Adjustment, All</t>
  </si>
  <si>
    <t>Mexico: Inward Foreign Direct Investment: Panama (NSA, Bil.US$)  - Seasonal Adjustment, All</t>
  </si>
  <si>
    <t>Mexico: Inward Foreign Direct Investment: Paraguay (NSA, Bil.US$)  - Seasonal Adjustment, All</t>
  </si>
  <si>
    <t>Mexico: Inward Foreign Direct Investment: Peru (NSA, Bil.US$)  - Seasonal Adjustment, All</t>
  </si>
  <si>
    <t>Mexico: Inward Foreign Direct Investment: Philippines (NSA, Bil.US$)  - Seasonal Adjustment, All</t>
  </si>
  <si>
    <t>Mexico: Inward Foreign Direct Investment: Poland (NSA, Bil.US$)  - Seasonal Adjustment, All</t>
  </si>
  <si>
    <t>Mexico: Inward Foreign Direct Investment: Portugal (NSA, Bil.US$)  - Seasonal Adjustment, All</t>
  </si>
  <si>
    <t>Mexico: Inward Foreign Direct Investment: Puerto Rico (NSA, Bil.US$)  - Seasonal Adjustment, All</t>
  </si>
  <si>
    <t>Mexico: Inward Foreign Direct Investment: Qatar (NSA, Bil.US$)  - Seasonal Adjustment, All</t>
  </si>
  <si>
    <t>Mexico: Inward Foreign Direct Investment: Romania (NSA, Bil.US$)  - Seasonal Adjustment, All</t>
  </si>
  <si>
    <t>Mexico: Inward Foreign Direct Investment: Russian Federation (NSA, Bil.US$)  - Seasonal Adjustment, All</t>
  </si>
  <si>
    <t>Mexico: Inward Foreign Direct Investment: Saint Kitts and Nevis (NSA, Bil.US$)  - Seasonal Adjustment, All</t>
  </si>
  <si>
    <t>Mexico: Inward Foreign Direct Investment: Samoa (NSA, Bil.US$)  - Seasonal Adjustment, All</t>
  </si>
  <si>
    <t>Mexico: Inward Foreign Direct Investment: Saudi Arabia (NSA, Bil.US$)  - Seasonal Adjustment, All</t>
  </si>
  <si>
    <t>Mexico: Inward Foreign Direct Investment: Slovakia (NSA, Bil.US$)  - Seasonal Adjustment, All</t>
  </si>
  <si>
    <t>Mexico: Inward Foreign Direct Investment: Slovenia (NSA, Bil.US$)  - Seasonal Adjustment, All</t>
  </si>
  <si>
    <t>Mexico: Inward Foreign Direct Investment: Senegal (NSA, Bil.US$)  - Seasonal Adjustment, All</t>
  </si>
  <si>
    <t>Mexico: Inward Foreign Direct Investment: Serbia and Montenegro (NSA, Bil.US$)  - Seasonal Adjustment, All</t>
  </si>
  <si>
    <t>Mexico: Inward Foreign Direct Investment: Serbia, Republic of (NSA, Bil.US$)  - Seasonal Adjustment, All</t>
  </si>
  <si>
    <t>Mexico: Inward Foreign Direct Investment: Seychelles (NSA, Bil.US$)  - Seasonal Adjustment, All</t>
  </si>
  <si>
    <t>Mexico: Inward Foreign Direct Investment: Singapore (NSA, Bil.US$)  - Seasonal Adjustment, All</t>
  </si>
  <si>
    <t>Mexico: Inward Foreign Direct Investment: South Africa (NSA, Bil.US$)  - Seasonal Adjustment, All</t>
  </si>
  <si>
    <t>Mexico: Inward Foreign Direct Investment: Spain (NSA, Bil.US$)  - Seasonal Adjustment, All</t>
  </si>
  <si>
    <t>Mexico: Inward Foreign Direct Investment: Sri Lanka (NSA, Bil.US$)  - Seasonal Adjustment, All</t>
  </si>
  <si>
    <t>Mexico: Inward Foreign Direct Investment: Sudan (NSA, Bil.US$)  - Seasonal Adjustment, All</t>
  </si>
  <si>
    <t>Mexico: Inward Foreign Direct Investment: Suriname (NSA, Bil.US$)  - Seasonal Adjustment, All</t>
  </si>
  <si>
    <t>Mexico: Inward Foreign Direct Investment: Swaziland (NSA, Bil.US$)  - Seasonal Adjustment, All</t>
  </si>
  <si>
    <t>Mexico: Inward Foreign Direct Investment: Sweden (NSA, Bil.US$)  - Seasonal Adjustment, All</t>
  </si>
  <si>
    <t>Mexico: Inward Foreign Direct Investment: Switzerland (NSA, Bil.US$)  - Seasonal Adjustment, All</t>
  </si>
  <si>
    <t>Mexico: Inward Foreign Direct Investment: Syrian Arab Republic (NSA, Bil.US$)  - Seasonal Adjustment, All</t>
  </si>
  <si>
    <t>Mexico: Inward FDI: Taiwan [Province of China] (NSA, Bil.US$)  - Seasonal Adjustment, All</t>
  </si>
  <si>
    <t>Mexico: Inward Foreign Direct Investment: Thailand (NSA, Bil.US$)  - Seasonal Adjustment, All</t>
  </si>
  <si>
    <t>Mexico: Inward Foreign Direct Investment: Togo (NSA, Bil.US$)  - Seasonal Adjustment, All</t>
  </si>
  <si>
    <t>Mexico: Inward Foreign Direct Investment: Trinidad and Tobago (NSA, Bil.US$)  - Seasonal Adjustment, All</t>
  </si>
  <si>
    <t>Mexico: Inward Foreign Direct Investment: Tunisia (NSA, Bil.US$)  - Seasonal Adjustment, All</t>
  </si>
  <si>
    <t>Mexico: Inward Foreign Direct Investment: Turkey (NSA, Bil.US$)  - Seasonal Adjustment, All</t>
  </si>
  <si>
    <t>Mexico: Inward Foreign Direct Investment: Turks &amp; Caicos Islands (NSA, Bil.US$)  - Seasonal Adjustment, All</t>
  </si>
  <si>
    <t>Mexico: Inward Foreign Direct Investment: United Arab Emirates (NSA, Bil.US$)  - Seasonal Adjustment, All</t>
  </si>
  <si>
    <t>Mexico: Inward FDI: UK of Great Britain &amp; Northern Ireland (NSA, Bil.US$)  - Seasonal Adjustment, All</t>
  </si>
  <si>
    <t>Mexico: Inward FDI: United States of America (NSA, Bil.US$)  - Seasonal Adjustment, All</t>
  </si>
  <si>
    <t>Mexico: Inward Foreign Direct Investment: Ukraine (NSA, Bil.US$)  - Seasonal Adjustment, All</t>
  </si>
  <si>
    <t>Mexico: Inward Foreign Direct Investment: Uruguay (NSA, Bil.US$)  - Seasonal Adjustment, All</t>
  </si>
  <si>
    <t>Mexico: Inward FDI: Bolivarian Republic of Venezuela (NSA, Bil.US$)  - Seasonal Adjustment, All</t>
  </si>
  <si>
    <t>Mexico: Inward Foreign Direct Investment: Vietnam (NSA, Bil.US$)  - Seasonal Adjustment, All</t>
  </si>
  <si>
    <t>Mexico: Inward Foreign Direct Investment: British Virgin Islands (NSA, Bil.US$)  - Seasonal Adjustment, All</t>
  </si>
  <si>
    <t>Mexico: Inward FDI: United States Virgin Islands (NSA, Bil.US$)  - Seasonal Adjustment, All</t>
  </si>
  <si>
    <t>Mexico: Inward FDI: West Bank and Gaza Strip (NSA, Bil.US$)  - Seasonal Adjustment, All</t>
  </si>
  <si>
    <t>Mexico: Inward Foreign Direct Investment: Republic of Yemen (NSA, Bil.US$)  - Seasonal Adjustment, All</t>
  </si>
  <si>
    <t>Mexico: Inward Foreign Direct Investment: Zambia (NSA, Bil.US$)  - Seasonal Adjustment, All</t>
  </si>
  <si>
    <t>Mexico: Inward Foreign Direct Investment: Zimbabwe (NSA, Bil.US$)  - Seasonal Adjustment, All</t>
  </si>
  <si>
    <t>Q3-1999</t>
  </si>
  <si>
    <t>Q4-1999</t>
  </si>
  <si>
    <t>Q2-2017</t>
  </si>
  <si>
    <t>Aug-23-2017 11:43</t>
  </si>
  <si>
    <t>sa(N273MR01@EMERGELA)</t>
  </si>
  <si>
    <t>sa(N273MR02@EMERGELA)</t>
  </si>
  <si>
    <t>sa(N273MR03@EMERGELA)</t>
  </si>
  <si>
    <t>sa(N273MR04@EMERGELA)</t>
  </si>
  <si>
    <t>sa(N273MR07@EMERGELA)</t>
  </si>
  <si>
    <t>sa(N273MR08@EMERGELA)</t>
  </si>
  <si>
    <t>sa(N273MR05@EMERGELA)</t>
  </si>
  <si>
    <t>sa(N273MR06@EMERGELA)</t>
  </si>
  <si>
    <t>sa(N273MR09@EMERGELA)</t>
  </si>
  <si>
    <t>sa(N273MR10@EMERGELA)</t>
  </si>
  <si>
    <t>sa(N273MR15@EMERGELA)</t>
  </si>
  <si>
    <t>sa(N273MR11@EMERGELA)</t>
  </si>
  <si>
    <t>sa(N273MR12@EMERGELA)</t>
  </si>
  <si>
    <t>sa(N273MR13@EMERGELA)</t>
  </si>
  <si>
    <t>sa(N273MR14@EMERGELA)</t>
  </si>
  <si>
    <t>sa(N273MR16@EMERGELA)</t>
  </si>
  <si>
    <t>sa(N273MR17@EMERGELA)</t>
  </si>
  <si>
    <t>sa(N273MR18@EMERGELA)</t>
  </si>
  <si>
    <t>sa(N273MR19@EMERGELA)</t>
  </si>
  <si>
    <t>sa(N273MR20@EMERGELA)</t>
  </si>
  <si>
    <t>sa(N273MR21@EMERGELA)</t>
  </si>
  <si>
    <t>sa(N273MR22@EMERGELA)</t>
  </si>
  <si>
    <t>sa(N273MR23@EMERGELA)</t>
  </si>
  <si>
    <t>sa(N273MR24@EMERGELA)</t>
  </si>
  <si>
    <t>sa(N273MR25@EMERGELA)</t>
  </si>
  <si>
    <t>sa(N273MR26@EMERGELA)</t>
  </si>
  <si>
    <t>sa(N273MR27@EMERGELA)</t>
  </si>
  <si>
    <t>sa(N273MR28@EMERGELA)</t>
  </si>
  <si>
    <t>sa(N273MR29@EMERGELA)</t>
  </si>
  <si>
    <t>sa(N273MR30@EMERGELA)</t>
  </si>
  <si>
    <t>sa(N273MR31@EMERGELA)</t>
  </si>
  <si>
    <t>sa(N273MR32@EMERGELA)</t>
  </si>
  <si>
    <t>Mexico: Foreign Direct Investment: Aguascalientes (NSA, Bil.US$)  - Seasonal Adjustment, All</t>
  </si>
  <si>
    <t>Mexico: Foreign Direct Investment: Baja California (NSA, Bil.US$)  - Seasonal Adjustment, All</t>
  </si>
  <si>
    <t>Mexico: Foreign Direct Investment: Baja California Sur (NSA, Bil.US$)  - Seasonal Adjustment, All</t>
  </si>
  <si>
    <t>Mexico: Foreign Direct Investment: Campeche (NSA, Bil.US$)  - Seasonal Adjustment, All</t>
  </si>
  <si>
    <t>Mexico: Foreign Direct Investment: Chiapas (NSA, Bil.US$)  - Seasonal Adjustment, All</t>
  </si>
  <si>
    <t>Mexico: Foreign Direct Investment: Chihuahua (NSA, Bil.US$)  - Seasonal Adjustment, All</t>
  </si>
  <si>
    <t>Mexico: Foreign Direct Investment: Coahuila de Zaragoza (NSA, Bil.US$)  - Seasonal Adjustment, All</t>
  </si>
  <si>
    <t>Mexico: Foreign Direct Investment: Colima (NSA, Bil.US$)  - Seasonal Adjustment, All</t>
  </si>
  <si>
    <t>Mexico: Foreign Direct Investment: Distrito Federal (NSA, Bil.US$)  - Seasonal Adjustment, All</t>
  </si>
  <si>
    <t>Mexico: Foreign Direct Investment: Durango (NSA, Bil.US$)  - Seasonal Adjustment, All</t>
  </si>
  <si>
    <t>Mexico: Foreign Direct Investment: Estado de México (NSA, Bil.US$)  - Seasonal Adjustment, All</t>
  </si>
  <si>
    <t>Mexico: Foreign Direct Investment: Guanajuato (NSA, Bil.US$)  - Seasonal Adjustment, All</t>
  </si>
  <si>
    <t>Mexico: Foreign Direct Investment: Guerrero (NSA, Bil.US$)  - Seasonal Adjustment, All</t>
  </si>
  <si>
    <t>Mexico: Foreign Direct Investment: Hidalgo (NSA, Bil.US$)  - Seasonal Adjustment, All</t>
  </si>
  <si>
    <t>Mexico: Foreign Direct Investment: Jalisco (NSA, Bil.US$)  - Seasonal Adjustment, All</t>
  </si>
  <si>
    <t>Mexico: Foreign Direct Investment: Michoacán de Ocampo (NSA, Bil.US$)  - Seasonal Adjustment, All</t>
  </si>
  <si>
    <t>Mexico: Foreign Direct Investment: Morelos (NSA, Bil.US$)  - Seasonal Adjustment, All</t>
  </si>
  <si>
    <t>Mexico: Foreign Direct Investment: Nayarit (NSA, Bil.US$)  - Seasonal Adjustment, All</t>
  </si>
  <si>
    <t>Mexico: Foreign Direct Investment: Nuevo León (NSA, Bil.US$)  - Seasonal Adjustment, All</t>
  </si>
  <si>
    <t>Mexico: Foreign Direct Investment: Oaxaca (NSA, Bil.US$)  - Seasonal Adjustment, All</t>
  </si>
  <si>
    <t>Mexico: Foreign Direct Investment: Puebla (NSA, Bil.US$)  - Seasonal Adjustment, All</t>
  </si>
  <si>
    <t>Mexico: Foreign Direct Investment: Querétaro (NSA, Bil.US$)  - Seasonal Adjustment, All</t>
  </si>
  <si>
    <t>Mexico: Foreign Direct Investment: Quintana Roo (NSA, Bil.US$)  - Seasonal Adjustment, All</t>
  </si>
  <si>
    <t>Mexico: Foreign Direct Investment: San Luis Potosí (NSA, Bil.US$)  - Seasonal Adjustment, All</t>
  </si>
  <si>
    <t>Mexico: Foreign Direct Investment: Sinaloa (NSA, Bil.US$)  - Seasonal Adjustment, All</t>
  </si>
  <si>
    <t>Mexico: Foreign Direct Investment: Sonora (NSA, Bil.US$)  - Seasonal Adjustment, All</t>
  </si>
  <si>
    <t>Mexico: Foreign Direct Investment: Tabasco (NSA, Bil.US$)  - Seasonal Adjustment, All</t>
  </si>
  <si>
    <t>Mexico: Foreign Direct Investment: Tamaulipas (NSA, Bil.US$)  - Seasonal Adjustment, All</t>
  </si>
  <si>
    <t>Mexico: Foreign Direct Investment: Tlaxcala (NSA, Bil.US$)  - Seasonal Adjustment, All</t>
  </si>
  <si>
    <t>Mexico: Foreign Direct Investment: Veracruz de Ignacio de la Llave (NSA,Bil.US$)  - Seasonal Adjustment, All</t>
  </si>
  <si>
    <t>Mexico: Foreign Direct Investment: Yucatán (NSA, Bil.US$)  - Seasonal Adjustment, All</t>
  </si>
  <si>
    <t>Mexico: Foreign Direct Investment: Zacatecas (NSA, Bil.US$)  - Seasonal Adjustment, All</t>
  </si>
  <si>
    <t>1999:Q1 !Q</t>
  </si>
  <si>
    <t>sa(X273T001@IMFDOTM)</t>
  </si>
  <si>
    <t>sa(X273T111@IMFDOTM)</t>
  </si>
  <si>
    <t>sa(X273T924@IMFDOTM)</t>
  </si>
  <si>
    <t>Mexico: Exports to World (Mil.US$)  - Seasonal Adjustment, All</t>
  </si>
  <si>
    <t>Mexico: Exports to U.S. (Mil.US$)  - Seasonal Adjustment, All</t>
  </si>
  <si>
    <t>Mexico: Exports to P.R. China (Mil.US$)  - Seasonal Adjustment, All</t>
  </si>
  <si>
    <t>Q3-1960 &lt;- Jul-1960</t>
  </si>
  <si>
    <t>Q2-2024 &lt;- Jul-2024</t>
  </si>
  <si>
    <t>Oct-27-2024 21:11</t>
  </si>
  <si>
    <t>T17</t>
  </si>
  <si>
    <t>Western Hemisphere, Monthly</t>
  </si>
  <si>
    <t>US export share</t>
  </si>
  <si>
    <t>China export share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</si>
</sst>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quot;:&quot;mmm"/>
    <numFmt numFmtId="165" formatCode="0.000"/>
    <numFmt numFmtId="166" formatCode="0.0"/>
  </numFmts>
  <fonts count="7" x14ac:knownFonts="1">
    <font>
      <sz val="11"/>
      <color theme="1"/>
      <name val="Calibri"/>
      <family val="2"/>
      <scheme val="minor"/>
    </font>
    <font>
      <sz val="11"/>
      <name val="Calibri"/>
      <family val="2"/>
      <scheme val="minor"/>
    </font>
    <font>
      <sz val="11"/>
      <name val="Calibri"/>
      <family val="2"/>
    </font>
    <font>
      <b/>
      <sz val="11"/>
      <name val="Calibri"/>
      <family val="2"/>
    </font>
    <font>
      <u/>
      <sz val="11"/>
      <color theme="10"/>
      <name val="Calibri"/>
      <family val="2"/>
      <scheme val="minor"/>
    </font>
    <font>
      <sz val="11"/>
      <color rgb="FFFF0000"/>
      <name val="Calibri"/>
      <family val="2"/>
      <scheme val="minor"/>
    </font>
    <font>
      <b/>
      <sz val="11"/>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9"/>
        <bgColor indexed="64"/>
      </patternFill>
    </fill>
    <fill>
      <patternFill patternType="solid">
        <fgColor theme="9"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s>
  <borders count="1">
    <border>
      <left/>
      <right/>
      <top/>
      <bottom/>
      <diagonal/>
    </border>
  </borders>
  <cellStyleXfs count="3">
    <xf numFmtId="0" fontId="0" fillId="0" borderId="0"/>
    <xf numFmtId="0" fontId="2" fillId="0" borderId="0"/>
    <xf numFmtId="0" fontId="4" fillId="0" borderId="0" applyNumberFormat="0" applyFill="0" applyBorder="0" applyAlignment="0" applyProtection="0"/>
  </cellStyleXfs>
  <cellXfs count="62">
    <xf numFmtId="0" fontId="0" fillId="0" borderId="0" xfId="0"/>
    <xf numFmtId="0" fontId="0" fillId="0" borderId="0" xfId="0" quotePrefix="1"/>
    <xf numFmtId="164" fontId="0" fillId="0" borderId="0" xfId="0" applyNumberFormat="1"/>
    <xf numFmtId="165" fontId="0" fillId="0" borderId="0" xfId="0" applyNumberFormat="1"/>
    <xf numFmtId="0" fontId="0" fillId="3" borderId="0" xfId="0" applyFill="1"/>
    <xf numFmtId="0" fontId="0" fillId="2" borderId="0" xfId="0" applyFill="1"/>
    <xf numFmtId="165" fontId="0" fillId="3" borderId="0" xfId="0" applyNumberFormat="1" applyFill="1"/>
    <xf numFmtId="166" fontId="0" fillId="3" borderId="0" xfId="0" applyNumberFormat="1" applyFill="1"/>
    <xf numFmtId="1" fontId="0" fillId="0" borderId="0" xfId="0" applyNumberFormat="1"/>
    <xf numFmtId="0" fontId="0" fillId="4" borderId="0" xfId="0" applyFill="1"/>
    <xf numFmtId="0" fontId="0" fillId="5" borderId="0" xfId="0" applyFill="1"/>
    <xf numFmtId="0" fontId="0" fillId="6" borderId="0" xfId="0" applyFill="1"/>
    <xf numFmtId="0" fontId="1" fillId="0" borderId="0" xfId="0" applyFont="1"/>
    <xf numFmtId="165" fontId="0" fillId="4" borderId="0" xfId="0" applyNumberFormat="1" applyFill="1"/>
    <xf numFmtId="165" fontId="0" fillId="5" borderId="0" xfId="0" applyNumberFormat="1" applyFill="1"/>
    <xf numFmtId="166" fontId="0" fillId="4" borderId="0" xfId="0" applyNumberFormat="1" applyFill="1"/>
    <xf numFmtId="166" fontId="0" fillId="5" borderId="0" xfId="0" applyNumberFormat="1" applyFill="1"/>
    <xf numFmtId="1" fontId="1" fillId="0" borderId="0" xfId="0" applyNumberFormat="1" applyFont="1"/>
    <xf numFmtId="14" fontId="0" fillId="0" borderId="0" xfId="0" applyNumberFormat="1"/>
    <xf numFmtId="0" fontId="0" fillId="3" borderId="0" xfId="0" quotePrefix="1" applyFill="1"/>
    <xf numFmtId="165" fontId="0" fillId="2" borderId="0" xfId="0" applyNumberFormat="1" applyFill="1"/>
    <xf numFmtId="0" fontId="2" fillId="7" borderId="0" xfId="1" applyFill="1"/>
    <xf numFmtId="0" fontId="2" fillId="8" borderId="0" xfId="1" applyFill="1"/>
    <xf numFmtId="2" fontId="0" fillId="0" borderId="0" xfId="0" applyNumberFormat="1"/>
    <xf numFmtId="0" fontId="0" fillId="9" borderId="0" xfId="0" applyFill="1"/>
    <xf numFmtId="0" fontId="0" fillId="7" borderId="0" xfId="0" applyFill="1"/>
    <xf numFmtId="0" fontId="0" fillId="8" borderId="0" xfId="0" applyFill="1"/>
    <xf numFmtId="165" fontId="0" fillId="9" borderId="0" xfId="0" applyNumberFormat="1" applyFill="1"/>
    <xf numFmtId="165" fontId="0" fillId="7" borderId="0" xfId="0" applyNumberFormat="1" applyFill="1"/>
    <xf numFmtId="165" fontId="0" fillId="8" borderId="0" xfId="0" applyNumberFormat="1" applyFill="1"/>
    <xf numFmtId="0" fontId="3" fillId="7" borderId="0" xfId="1" applyFont="1" applyFill="1"/>
    <xf numFmtId="0" fontId="3" fillId="8" borderId="0" xfId="1" applyFont="1" applyFill="1"/>
    <xf numFmtId="0" fontId="4" fillId="0" borderId="0" xfId="2"/>
    <xf numFmtId="164" fontId="0" fillId="0" borderId="0" xfId="0" applyNumberFormat="1" applyAlignment="1">
      <alignment horizontal="right"/>
    </xf>
    <xf numFmtId="0" fontId="2" fillId="0" borderId="0" xfId="1"/>
    <xf numFmtId="0" fontId="3" fillId="0" borderId="0" xfId="1" applyFont="1"/>
    <xf numFmtId="166" fontId="0" fillId="0" borderId="0" xfId="0" applyNumberFormat="1"/>
    <xf numFmtId="0" fontId="5" fillId="10" borderId="0" xfId="0" applyFont="1" applyFill="1"/>
    <xf numFmtId="0" fontId="5" fillId="5" borderId="0" xfId="0" applyFont="1" applyFill="1"/>
    <xf numFmtId="0" fontId="5" fillId="0" borderId="0" xfId="0" applyFont="1"/>
    <xf numFmtId="0" fontId="5" fillId="11" borderId="0" xfId="0" applyFont="1" applyFill="1"/>
    <xf numFmtId="0" fontId="5" fillId="2" borderId="0" xfId="0" applyFont="1" applyFill="1"/>
    <xf numFmtId="165" fontId="5" fillId="10" borderId="0" xfId="0" applyNumberFormat="1" applyFont="1" applyFill="1"/>
    <xf numFmtId="165" fontId="5" fillId="5" borderId="0" xfId="0" applyNumberFormat="1" applyFont="1" applyFill="1"/>
    <xf numFmtId="165" fontId="5" fillId="0" borderId="0" xfId="0" applyNumberFormat="1" applyFont="1"/>
    <xf numFmtId="165" fontId="5" fillId="11" borderId="0" xfId="0" applyNumberFormat="1" applyFont="1" applyFill="1"/>
    <xf numFmtId="165" fontId="5" fillId="2" borderId="0" xfId="0" applyNumberFormat="1" applyFont="1" applyFill="1"/>
    <xf numFmtId="166" fontId="5" fillId="10" borderId="0" xfId="0" applyNumberFormat="1" applyFont="1" applyFill="1"/>
    <xf numFmtId="166" fontId="5" fillId="0" borderId="0" xfId="0" applyNumberFormat="1" applyFont="1"/>
    <xf numFmtId="166" fontId="5" fillId="11" borderId="0" xfId="0" applyNumberFormat="1" applyFont="1" applyFill="1"/>
    <xf numFmtId="166" fontId="0" fillId="10" borderId="0" xfId="0" applyNumberFormat="1" applyFill="1"/>
    <xf numFmtId="166" fontId="0" fillId="11" borderId="0" xfId="0" applyNumberFormat="1" applyFill="1"/>
    <xf numFmtId="0" fontId="0" fillId="8" borderId="0" xfId="0" quotePrefix="1" applyFill="1"/>
    <xf numFmtId="0" fontId="0" fillId="12" borderId="0" xfId="0" applyFill="1"/>
    <xf numFmtId="0" fontId="0" fillId="10" borderId="0" xfId="0" applyFill="1"/>
    <xf numFmtId="165" fontId="0" fillId="12" borderId="0" xfId="0" applyNumberFormat="1" applyFill="1"/>
    <xf numFmtId="165" fontId="0" fillId="10" borderId="0" xfId="0" applyNumberFormat="1" applyFill="1"/>
    <xf numFmtId="2" fontId="0" fillId="8" borderId="0" xfId="0" applyNumberFormat="1" applyFill="1"/>
    <xf numFmtId="166" fontId="0" fillId="12" borderId="0" xfId="0" applyNumberFormat="1" applyFill="1"/>
    <xf numFmtId="166" fontId="0" fillId="7" borderId="0" xfId="0" applyNumberFormat="1" applyFill="1"/>
    <xf numFmtId="0" fontId="6" fillId="0" borderId="0" xfId="0" applyFont="1"/>
    <xf numFmtId="0" fontId="6" fillId="3" borderId="0" xfId="0" applyFont="1" applyFill="1"/>
  </cellXfs>
  <cellStyles count="3">
    <cellStyle name="Hyperlink" xfId="2" builtinId="8"/>
    <cellStyle name="Normal" xfId="0" builtinId="0"/>
    <cellStyle name="Normal 2" xfId="1" xr:uid="{6D4BC777-9E97-4C19-A2AC-6F08EF22F575}"/>
  </cellStyles>
  <dxfs count="0"/>
  <tableStyles count="0" defaultTableStyle="TableStyleMedium2" defaultPivotStyle="PivotStyleLight16"/>
  <colors>
    <mruColors>
      <color rgb="FF2B5280"/>
      <color rgb="FFFF7C80"/>
      <color rgb="FF6DBDE1"/>
      <color rgb="FFC3362B"/>
      <color rgb="FFFBB040"/>
      <color rgb="FF58A73F"/>
      <color rgb="FF673F1D"/>
      <color rgb="FFF47721"/>
      <color rgb="FF059F9F"/>
      <color rgb="FF6F4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4.xml"/><Relationship Id="rId18" Type="http://schemas.openxmlformats.org/officeDocument/2006/relationships/worksheet" Target="worksheets/sheet6.xml"/><Relationship Id="rId26" Type="http://schemas.openxmlformats.org/officeDocument/2006/relationships/worksheet" Target="worksheets/sheet13.xml"/><Relationship Id="rId3" Type="http://schemas.openxmlformats.org/officeDocument/2006/relationships/chartsheet" Target="chartsheets/sheet2.xml"/><Relationship Id="rId21" Type="http://schemas.openxmlformats.org/officeDocument/2006/relationships/worksheet" Target="worksheets/sheet8.xml"/><Relationship Id="rId34" Type="http://schemas.openxmlformats.org/officeDocument/2006/relationships/customXml" Target="../customXml/item2.xml"/><Relationship Id="rId7" Type="http://schemas.openxmlformats.org/officeDocument/2006/relationships/chartsheet" Target="chartsheets/sheet5.xml"/><Relationship Id="rId12" Type="http://schemas.openxmlformats.org/officeDocument/2006/relationships/chartsheet" Target="chartsheets/sheet9.xml"/><Relationship Id="rId17" Type="http://schemas.openxmlformats.org/officeDocument/2006/relationships/chartsheet" Target="chartsheets/sheet12.xml"/><Relationship Id="rId25" Type="http://schemas.openxmlformats.org/officeDocument/2006/relationships/worksheet" Target="worksheets/sheet12.xml"/><Relationship Id="rId33"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chartsheet" Target="chartsheets/sheet11.xml"/><Relationship Id="rId20" Type="http://schemas.openxmlformats.org/officeDocument/2006/relationships/chartsheet" Target="chartsheets/sheet13.xml"/><Relationship Id="rId29"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chartsheet" Target="chartsheets/sheet8.xml"/><Relationship Id="rId24" Type="http://schemas.openxmlformats.org/officeDocument/2006/relationships/worksheet" Target="worksheets/sheet11.xml"/><Relationship Id="rId32" Type="http://schemas.openxmlformats.org/officeDocument/2006/relationships/calcChain" Target="calcChain.xml"/><Relationship Id="rId5" Type="http://schemas.openxmlformats.org/officeDocument/2006/relationships/chartsheet" Target="chartsheets/sheet4.xml"/><Relationship Id="rId15" Type="http://schemas.openxmlformats.org/officeDocument/2006/relationships/worksheet" Target="worksheets/sheet5.xml"/><Relationship Id="rId23" Type="http://schemas.openxmlformats.org/officeDocument/2006/relationships/worksheet" Target="worksheets/sheet10.xml"/><Relationship Id="rId28" Type="http://schemas.openxmlformats.org/officeDocument/2006/relationships/worksheet" Target="worksheets/sheet15.xml"/><Relationship Id="rId10" Type="http://schemas.openxmlformats.org/officeDocument/2006/relationships/chartsheet" Target="chartsheets/sheet7.xml"/><Relationship Id="rId19" Type="http://schemas.openxmlformats.org/officeDocument/2006/relationships/worksheet" Target="worksheets/sheet7.xml"/><Relationship Id="rId31"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6.xml"/><Relationship Id="rId14" Type="http://schemas.openxmlformats.org/officeDocument/2006/relationships/chartsheet" Target="chartsheets/sheet10.xml"/><Relationship Id="rId22" Type="http://schemas.openxmlformats.org/officeDocument/2006/relationships/worksheet" Target="worksheets/sheet9.xml"/><Relationship Id="rId27" Type="http://schemas.openxmlformats.org/officeDocument/2006/relationships/worksheet" Target="worksheets/sheet14.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608908089096686E-2"/>
          <c:y val="0.16268641072853707"/>
          <c:w val="0.91079421993013165"/>
          <c:h val="0.61068320442245605"/>
        </c:manualLayout>
      </c:layout>
      <c:barChart>
        <c:barDir val="col"/>
        <c:grouping val="clustered"/>
        <c:varyColors val="0"/>
        <c:ser>
          <c:idx val="2"/>
          <c:order val="2"/>
          <c:tx>
            <c:v>Mexico Recessions</c:v>
          </c:tx>
          <c:spPr>
            <a:solidFill>
              <a:schemeClr val="bg1">
                <a:lumMod val="85000"/>
              </a:schemeClr>
            </a:solidFill>
          </c:spPr>
          <c:invertIfNegative val="0"/>
          <c:val>
            <c:numRef>
              <c:f>Data1!$D$74:$D$265</c:f>
              <c:numCache>
                <c:formatCode>0</c:formatCode>
                <c:ptCount val="192"/>
                <c:pt idx="0">
                  <c:v>100</c:v>
                </c:pt>
                <c:pt idx="1">
                  <c:v>100</c:v>
                </c:pt>
                <c:pt idx="2">
                  <c:v>100</c:v>
                </c:pt>
                <c:pt idx="3">
                  <c:v>100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extLst>
            <c:ext xmlns:c16="http://schemas.microsoft.com/office/drawing/2014/chart" uri="{C3380CC4-5D6E-409C-BE32-E72D297353CC}">
              <c16:uniqueId val="{00000002-A1E8-460E-8B6D-8939B8E7C645}"/>
            </c:ext>
          </c:extLst>
        </c:ser>
        <c:dLbls>
          <c:showLegendKey val="0"/>
          <c:showVal val="0"/>
          <c:showCatName val="0"/>
          <c:showSerName val="0"/>
          <c:showPercent val="0"/>
          <c:showBubbleSize val="0"/>
        </c:dLbls>
        <c:gapWidth val="0"/>
        <c:overlap val="100"/>
        <c:axId val="1013727215"/>
        <c:axId val="1013730095"/>
      </c:barChart>
      <c:lineChart>
        <c:grouping val="standard"/>
        <c:varyColors val="0"/>
        <c:ser>
          <c:idx val="1"/>
          <c:order val="1"/>
          <c:tx>
            <c:v>México</c:v>
          </c:tx>
          <c:spPr>
            <a:ln w="19050">
              <a:solidFill>
                <a:srgbClr val="FBB040"/>
              </a:solidFill>
            </a:ln>
          </c:spPr>
          <c:marker>
            <c:symbol val="none"/>
          </c:marker>
          <c:dLbls>
            <c:dLbl>
              <c:idx val="189"/>
              <c:layout>
                <c:manualLayout>
                  <c:x val="-2.2778956759652979E-2"/>
                  <c:y val="3.3133334463867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16-48E7-B613-0971435D8DD8}"/>
                </c:ext>
              </c:extLst>
            </c:dLbl>
            <c:spPr>
              <a:noFill/>
              <a:ln>
                <a:noFill/>
              </a:ln>
              <a:effectLst/>
            </c:spPr>
            <c:txPr>
              <a:bodyPr wrap="square" lIns="38100" tIns="19050" rIns="38100" bIns="19050" anchor="ctr">
                <a:spAutoFit/>
              </a:bodyPr>
              <a:lstStyle/>
              <a:p>
                <a:pPr>
                  <a:defRPr sz="1200">
                    <a:solidFill>
                      <a:srgbClr val="FBB04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Data1!$A$74:$A$264</c:f>
              <c:numCache>
                <c:formatCode>m/d/yyyy</c:formatCode>
                <c:ptCount val="191"/>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pt idx="182">
                  <c:v>45352</c:v>
                </c:pt>
                <c:pt idx="183">
                  <c:v>45383</c:v>
                </c:pt>
                <c:pt idx="184">
                  <c:v>45413</c:v>
                </c:pt>
                <c:pt idx="185">
                  <c:v>45444</c:v>
                </c:pt>
                <c:pt idx="186">
                  <c:v>45474</c:v>
                </c:pt>
                <c:pt idx="187">
                  <c:v>45505</c:v>
                </c:pt>
                <c:pt idx="188">
                  <c:v>45536</c:v>
                </c:pt>
                <c:pt idx="189">
                  <c:v>45566</c:v>
                </c:pt>
                <c:pt idx="190">
                  <c:v>45597</c:v>
                </c:pt>
              </c:numCache>
            </c:numRef>
          </c:cat>
          <c:val>
            <c:numRef>
              <c:f>Data1!$C$74:$C$265</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1</c:v>
                </c:pt>
                <c:pt idx="61">
                  <c:v>0</c:v>
                </c:pt>
                <c:pt idx="62">
                  <c:v>0</c:v>
                </c:pt>
                <c:pt idx="63">
                  <c:v>1</c:v>
                </c:pt>
                <c:pt idx="64">
                  <c:v>0</c:v>
                </c:pt>
                <c:pt idx="65">
                  <c:v>0</c:v>
                </c:pt>
                <c:pt idx="66">
                  <c:v>0</c:v>
                </c:pt>
                <c:pt idx="67">
                  <c:v>0</c:v>
                </c:pt>
                <c:pt idx="68">
                  <c:v>1</c:v>
                </c:pt>
                <c:pt idx="69">
                  <c:v>1</c:v>
                </c:pt>
                <c:pt idx="70">
                  <c:v>0</c:v>
                </c:pt>
                <c:pt idx="71">
                  <c:v>0</c:v>
                </c:pt>
                <c:pt idx="72">
                  <c:v>0</c:v>
                </c:pt>
                <c:pt idx="73">
                  <c:v>0</c:v>
                </c:pt>
                <c:pt idx="74">
                  <c:v>0</c:v>
                </c:pt>
                <c:pt idx="75">
                  <c:v>0</c:v>
                </c:pt>
                <c:pt idx="76">
                  <c:v>0</c:v>
                </c:pt>
                <c:pt idx="77">
                  <c:v>0</c:v>
                </c:pt>
                <c:pt idx="78">
                  <c:v>0</c:v>
                </c:pt>
                <c:pt idx="79">
                  <c:v>0</c:v>
                </c:pt>
                <c:pt idx="80">
                  <c:v>0</c:v>
                </c:pt>
                <c:pt idx="81">
                  <c:v>0</c:v>
                </c:pt>
                <c:pt idx="82">
                  <c:v>0</c:v>
                </c:pt>
                <c:pt idx="83">
                  <c:v>1</c:v>
                </c:pt>
                <c:pt idx="84">
                  <c:v>0</c:v>
                </c:pt>
                <c:pt idx="85">
                  <c:v>1</c:v>
                </c:pt>
                <c:pt idx="86">
                  <c:v>0</c:v>
                </c:pt>
                <c:pt idx="87">
                  <c:v>0</c:v>
                </c:pt>
                <c:pt idx="88">
                  <c:v>0</c:v>
                </c:pt>
                <c:pt idx="89">
                  <c:v>1</c:v>
                </c:pt>
                <c:pt idx="90">
                  <c:v>0</c:v>
                </c:pt>
                <c:pt idx="91">
                  <c:v>0</c:v>
                </c:pt>
                <c:pt idx="92">
                  <c:v>0</c:v>
                </c:pt>
                <c:pt idx="93">
                  <c:v>1</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1</c:v>
                </c:pt>
                <c:pt idx="115">
                  <c:v>0</c:v>
                </c:pt>
                <c:pt idx="116">
                  <c:v>0</c:v>
                </c:pt>
                <c:pt idx="117">
                  <c:v>0</c:v>
                </c:pt>
                <c:pt idx="118">
                  <c:v>0</c:v>
                </c:pt>
                <c:pt idx="119">
                  <c:v>0</c:v>
                </c:pt>
                <c:pt idx="120">
                  <c:v>0</c:v>
                </c:pt>
                <c:pt idx="121">
                  <c:v>0</c:v>
                </c:pt>
                <c:pt idx="122">
                  <c:v>1</c:v>
                </c:pt>
                <c:pt idx="123">
                  <c:v>0</c:v>
                </c:pt>
                <c:pt idx="124">
                  <c:v>1</c:v>
                </c:pt>
                <c:pt idx="125">
                  <c:v>1</c:v>
                </c:pt>
                <c:pt idx="126">
                  <c:v>1</c:v>
                </c:pt>
                <c:pt idx="127">
                  <c:v>2</c:v>
                </c:pt>
                <c:pt idx="128">
                  <c:v>1</c:v>
                </c:pt>
                <c:pt idx="129">
                  <c:v>2</c:v>
                </c:pt>
                <c:pt idx="130">
                  <c:v>1</c:v>
                </c:pt>
                <c:pt idx="131">
                  <c:v>1</c:v>
                </c:pt>
                <c:pt idx="132">
                  <c:v>2</c:v>
                </c:pt>
                <c:pt idx="133">
                  <c:v>2</c:v>
                </c:pt>
                <c:pt idx="134">
                  <c:v>2</c:v>
                </c:pt>
                <c:pt idx="135">
                  <c:v>2</c:v>
                </c:pt>
                <c:pt idx="136">
                  <c:v>1</c:v>
                </c:pt>
                <c:pt idx="137">
                  <c:v>2</c:v>
                </c:pt>
                <c:pt idx="138">
                  <c:v>2</c:v>
                </c:pt>
                <c:pt idx="139">
                  <c:v>2</c:v>
                </c:pt>
                <c:pt idx="140">
                  <c:v>2</c:v>
                </c:pt>
                <c:pt idx="141">
                  <c:v>1</c:v>
                </c:pt>
                <c:pt idx="142">
                  <c:v>1</c:v>
                </c:pt>
                <c:pt idx="143">
                  <c:v>0</c:v>
                </c:pt>
                <c:pt idx="144">
                  <c:v>1</c:v>
                </c:pt>
                <c:pt idx="145">
                  <c:v>1</c:v>
                </c:pt>
                <c:pt idx="146">
                  <c:v>1</c:v>
                </c:pt>
                <c:pt idx="147">
                  <c:v>2</c:v>
                </c:pt>
                <c:pt idx="148">
                  <c:v>1</c:v>
                </c:pt>
                <c:pt idx="149">
                  <c:v>1</c:v>
                </c:pt>
                <c:pt idx="150">
                  <c:v>1</c:v>
                </c:pt>
                <c:pt idx="151">
                  <c:v>2</c:v>
                </c:pt>
                <c:pt idx="152">
                  <c:v>1</c:v>
                </c:pt>
                <c:pt idx="153">
                  <c:v>1</c:v>
                </c:pt>
                <c:pt idx="154">
                  <c:v>2</c:v>
                </c:pt>
                <c:pt idx="155">
                  <c:v>2</c:v>
                </c:pt>
                <c:pt idx="156">
                  <c:v>4</c:v>
                </c:pt>
                <c:pt idx="157">
                  <c:v>3</c:v>
                </c:pt>
                <c:pt idx="158">
                  <c:v>3</c:v>
                </c:pt>
                <c:pt idx="159">
                  <c:v>3</c:v>
                </c:pt>
                <c:pt idx="160">
                  <c:v>4</c:v>
                </c:pt>
                <c:pt idx="161">
                  <c:v>5</c:v>
                </c:pt>
                <c:pt idx="162">
                  <c:v>8</c:v>
                </c:pt>
                <c:pt idx="163">
                  <c:v>13</c:v>
                </c:pt>
                <c:pt idx="164">
                  <c:v>18</c:v>
                </c:pt>
                <c:pt idx="165">
                  <c:v>17</c:v>
                </c:pt>
                <c:pt idx="166">
                  <c:v>18</c:v>
                </c:pt>
                <c:pt idx="167">
                  <c:v>25</c:v>
                </c:pt>
                <c:pt idx="168">
                  <c:v>40</c:v>
                </c:pt>
                <c:pt idx="169">
                  <c:v>69</c:v>
                </c:pt>
                <c:pt idx="170">
                  <c:v>77</c:v>
                </c:pt>
                <c:pt idx="171">
                  <c:v>50</c:v>
                </c:pt>
                <c:pt idx="172">
                  <c:v>57</c:v>
                </c:pt>
                <c:pt idx="173">
                  <c:v>73</c:v>
                </c:pt>
                <c:pt idx="174">
                  <c:v>70</c:v>
                </c:pt>
                <c:pt idx="175">
                  <c:v>77</c:v>
                </c:pt>
                <c:pt idx="176">
                  <c:v>80</c:v>
                </c:pt>
                <c:pt idx="177">
                  <c:v>75</c:v>
                </c:pt>
                <c:pt idx="178">
                  <c:v>71</c:v>
                </c:pt>
                <c:pt idx="179">
                  <c:v>53</c:v>
                </c:pt>
                <c:pt idx="180">
                  <c:v>58</c:v>
                </c:pt>
                <c:pt idx="181">
                  <c:v>73</c:v>
                </c:pt>
                <c:pt idx="182">
                  <c:v>59</c:v>
                </c:pt>
                <c:pt idx="183">
                  <c:v>100</c:v>
                </c:pt>
                <c:pt idx="184">
                  <c:v>82</c:v>
                </c:pt>
                <c:pt idx="185">
                  <c:v>66</c:v>
                </c:pt>
                <c:pt idx="186">
                  <c:v>45</c:v>
                </c:pt>
                <c:pt idx="187">
                  <c:v>46</c:v>
                </c:pt>
                <c:pt idx="188">
                  <c:v>57</c:v>
                </c:pt>
                <c:pt idx="189">
                  <c:v>45</c:v>
                </c:pt>
              </c:numCache>
            </c:numRef>
          </c:val>
          <c:smooth val="0"/>
          <c:extLst>
            <c:ext xmlns:c16="http://schemas.microsoft.com/office/drawing/2014/chart" uri="{C3380CC4-5D6E-409C-BE32-E72D297353CC}">
              <c16:uniqueId val="{0000000A-E0B9-448E-ACA3-30BF6DA6021C}"/>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0"/>
          <c:tx>
            <c:v>EE. UU.</c:v>
          </c:tx>
          <c:spPr>
            <a:ln w="19050">
              <a:solidFill>
                <a:srgbClr val="2B5280"/>
              </a:solidFill>
            </a:ln>
          </c:spPr>
          <c:marker>
            <c:symbol val="none"/>
          </c:marker>
          <c:dLbls>
            <c:dLbl>
              <c:idx val="189"/>
              <c:layout>
                <c:manualLayout>
                  <c:x val="-1.6079263595049218E-2"/>
                  <c:y val="-3.31333344638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16-48E7-B613-0971435D8DD8}"/>
                </c:ext>
              </c:extLst>
            </c:dLbl>
            <c:spPr>
              <a:noFill/>
              <a:ln>
                <a:noFill/>
              </a:ln>
              <a:effectLst/>
            </c:spPr>
            <c:txPr>
              <a:bodyPr wrap="square" lIns="38100" tIns="19050" rIns="38100" bIns="19050" anchor="ctr">
                <a:spAutoFit/>
              </a:bodyPr>
              <a:lstStyle/>
              <a:p>
                <a:pPr>
                  <a:defRPr sz="1200">
                    <a:solidFill>
                      <a:srgbClr val="2B528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Data1!$A$74:$A$265</c:f>
              <c:numCache>
                <c:formatCode>m/d/yyyy</c:formatCode>
                <c:ptCount val="192"/>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pt idx="134">
                  <c:v>43891</c:v>
                </c:pt>
                <c:pt idx="135">
                  <c:v>43922</c:v>
                </c:pt>
                <c:pt idx="136">
                  <c:v>43952</c:v>
                </c:pt>
                <c:pt idx="137">
                  <c:v>43983</c:v>
                </c:pt>
                <c:pt idx="138">
                  <c:v>44013</c:v>
                </c:pt>
                <c:pt idx="139">
                  <c:v>44044</c:v>
                </c:pt>
                <c:pt idx="140">
                  <c:v>44075</c:v>
                </c:pt>
                <c:pt idx="141">
                  <c:v>44105</c:v>
                </c:pt>
                <c:pt idx="142">
                  <c:v>44136</c:v>
                </c:pt>
                <c:pt idx="143">
                  <c:v>44166</c:v>
                </c:pt>
                <c:pt idx="144">
                  <c:v>44197</c:v>
                </c:pt>
                <c:pt idx="145">
                  <c:v>44228</c:v>
                </c:pt>
                <c:pt idx="146">
                  <c:v>44256</c:v>
                </c:pt>
                <c:pt idx="147">
                  <c:v>44287</c:v>
                </c:pt>
                <c:pt idx="148">
                  <c:v>44317</c:v>
                </c:pt>
                <c:pt idx="149">
                  <c:v>44348</c:v>
                </c:pt>
                <c:pt idx="150">
                  <c:v>44378</c:v>
                </c:pt>
                <c:pt idx="151">
                  <c:v>44409</c:v>
                </c:pt>
                <c:pt idx="152">
                  <c:v>44440</c:v>
                </c:pt>
                <c:pt idx="153">
                  <c:v>44470</c:v>
                </c:pt>
                <c:pt idx="154">
                  <c:v>44501</c:v>
                </c:pt>
                <c:pt idx="155">
                  <c:v>44531</c:v>
                </c:pt>
                <c:pt idx="156">
                  <c:v>44562</c:v>
                </c:pt>
                <c:pt idx="157">
                  <c:v>44593</c:v>
                </c:pt>
                <c:pt idx="158">
                  <c:v>44621</c:v>
                </c:pt>
                <c:pt idx="159">
                  <c:v>44652</c:v>
                </c:pt>
                <c:pt idx="160">
                  <c:v>44682</c:v>
                </c:pt>
                <c:pt idx="161">
                  <c:v>44713</c:v>
                </c:pt>
                <c:pt idx="162">
                  <c:v>44743</c:v>
                </c:pt>
                <c:pt idx="163">
                  <c:v>44774</c:v>
                </c:pt>
                <c:pt idx="164">
                  <c:v>44805</c:v>
                </c:pt>
                <c:pt idx="165">
                  <c:v>44835</c:v>
                </c:pt>
                <c:pt idx="166">
                  <c:v>44866</c:v>
                </c:pt>
                <c:pt idx="167">
                  <c:v>44896</c:v>
                </c:pt>
                <c:pt idx="168">
                  <c:v>44927</c:v>
                </c:pt>
                <c:pt idx="169">
                  <c:v>44958</c:v>
                </c:pt>
                <c:pt idx="170">
                  <c:v>44986</c:v>
                </c:pt>
                <c:pt idx="171">
                  <c:v>45017</c:v>
                </c:pt>
                <c:pt idx="172">
                  <c:v>45047</c:v>
                </c:pt>
                <c:pt idx="173">
                  <c:v>45078</c:v>
                </c:pt>
                <c:pt idx="174">
                  <c:v>45108</c:v>
                </c:pt>
                <c:pt idx="175">
                  <c:v>45139</c:v>
                </c:pt>
                <c:pt idx="176">
                  <c:v>45170</c:v>
                </c:pt>
                <c:pt idx="177">
                  <c:v>45200</c:v>
                </c:pt>
                <c:pt idx="178">
                  <c:v>45231</c:v>
                </c:pt>
                <c:pt idx="179">
                  <c:v>45261</c:v>
                </c:pt>
                <c:pt idx="180">
                  <c:v>45292</c:v>
                </c:pt>
                <c:pt idx="181">
                  <c:v>45323</c:v>
                </c:pt>
                <c:pt idx="182">
                  <c:v>45352</c:v>
                </c:pt>
                <c:pt idx="183">
                  <c:v>45383</c:v>
                </c:pt>
                <c:pt idx="184">
                  <c:v>45413</c:v>
                </c:pt>
                <c:pt idx="185">
                  <c:v>45444</c:v>
                </c:pt>
                <c:pt idx="186">
                  <c:v>45474</c:v>
                </c:pt>
                <c:pt idx="187">
                  <c:v>45505</c:v>
                </c:pt>
                <c:pt idx="188">
                  <c:v>45536</c:v>
                </c:pt>
                <c:pt idx="189">
                  <c:v>45566</c:v>
                </c:pt>
                <c:pt idx="190">
                  <c:v>45597</c:v>
                </c:pt>
                <c:pt idx="191">
                  <c:v>45627</c:v>
                </c:pt>
              </c:numCache>
            </c:numRef>
          </c:cat>
          <c:val>
            <c:numRef>
              <c:f>Data1!$B$74:$B$265</c:f>
              <c:numCache>
                <c:formatCode>General</c:formatCode>
                <c:ptCount val="192"/>
                <c:pt idx="0">
                  <c:v>0</c:v>
                </c:pt>
                <c:pt idx="1">
                  <c:v>0</c:v>
                </c:pt>
                <c:pt idx="2">
                  <c:v>0</c:v>
                </c:pt>
                <c:pt idx="3">
                  <c:v>0</c:v>
                </c:pt>
                <c:pt idx="4">
                  <c:v>0</c:v>
                </c:pt>
                <c:pt idx="5">
                  <c:v>0</c:v>
                </c:pt>
                <c:pt idx="6">
                  <c:v>1</c:v>
                </c:pt>
                <c:pt idx="7">
                  <c:v>0</c:v>
                </c:pt>
                <c:pt idx="8">
                  <c:v>0</c:v>
                </c:pt>
                <c:pt idx="9">
                  <c:v>0</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0</c:v>
                </c:pt>
                <c:pt idx="25">
                  <c:v>0</c:v>
                </c:pt>
                <c:pt idx="26">
                  <c:v>0</c:v>
                </c:pt>
                <c:pt idx="27">
                  <c:v>0</c:v>
                </c:pt>
                <c:pt idx="28">
                  <c:v>0</c:v>
                </c:pt>
                <c:pt idx="29">
                  <c:v>0</c:v>
                </c:pt>
                <c:pt idx="30">
                  <c:v>0</c:v>
                </c:pt>
                <c:pt idx="31">
                  <c:v>0</c:v>
                </c:pt>
                <c:pt idx="32">
                  <c:v>0</c:v>
                </c:pt>
                <c:pt idx="33">
                  <c:v>1</c:v>
                </c:pt>
                <c:pt idx="34">
                  <c:v>1</c:v>
                </c:pt>
                <c:pt idx="35">
                  <c:v>0</c:v>
                </c:pt>
                <c:pt idx="36">
                  <c:v>0</c:v>
                </c:pt>
                <c:pt idx="37">
                  <c:v>0</c:v>
                </c:pt>
                <c:pt idx="38">
                  <c:v>0</c:v>
                </c:pt>
                <c:pt idx="39">
                  <c:v>0</c:v>
                </c:pt>
                <c:pt idx="40">
                  <c:v>0</c:v>
                </c:pt>
                <c:pt idx="41">
                  <c:v>0</c:v>
                </c:pt>
                <c:pt idx="42">
                  <c:v>0</c:v>
                </c:pt>
                <c:pt idx="43">
                  <c:v>0</c:v>
                </c:pt>
                <c:pt idx="44">
                  <c:v>1</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1</c:v>
                </c:pt>
                <c:pt idx="70">
                  <c:v>0</c:v>
                </c:pt>
                <c:pt idx="71">
                  <c:v>0</c:v>
                </c:pt>
                <c:pt idx="72">
                  <c:v>0</c:v>
                </c:pt>
                <c:pt idx="73">
                  <c:v>0</c:v>
                </c:pt>
                <c:pt idx="74">
                  <c:v>0</c:v>
                </c:pt>
                <c:pt idx="75">
                  <c:v>1</c:v>
                </c:pt>
                <c:pt idx="76">
                  <c:v>0</c:v>
                </c:pt>
                <c:pt idx="77">
                  <c:v>0</c:v>
                </c:pt>
                <c:pt idx="78">
                  <c:v>0</c:v>
                </c:pt>
                <c:pt idx="79">
                  <c:v>0</c:v>
                </c:pt>
                <c:pt idx="80">
                  <c:v>0</c:v>
                </c:pt>
                <c:pt idx="81">
                  <c:v>1</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1</c:v>
                </c:pt>
                <c:pt idx="124">
                  <c:v>1</c:v>
                </c:pt>
                <c:pt idx="125">
                  <c:v>0</c:v>
                </c:pt>
                <c:pt idx="126">
                  <c:v>0</c:v>
                </c:pt>
                <c:pt idx="127">
                  <c:v>0</c:v>
                </c:pt>
                <c:pt idx="128">
                  <c:v>0</c:v>
                </c:pt>
                <c:pt idx="129">
                  <c:v>0</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3</c:v>
                </c:pt>
                <c:pt idx="184">
                  <c:v>2</c:v>
                </c:pt>
                <c:pt idx="185">
                  <c:v>2</c:v>
                </c:pt>
                <c:pt idx="186">
                  <c:v>2</c:v>
                </c:pt>
                <c:pt idx="187">
                  <c:v>2</c:v>
                </c:pt>
                <c:pt idx="188">
                  <c:v>3</c:v>
                </c:pt>
                <c:pt idx="189">
                  <c:v>2</c:v>
                </c:pt>
              </c:numCache>
            </c:numRef>
          </c:val>
          <c:smooth val="0"/>
          <c:extLst>
            <c:ext xmlns:c16="http://schemas.microsoft.com/office/drawing/2014/chart" uri="{C3380CC4-5D6E-409C-BE32-E72D297353CC}">
              <c16:uniqueId val="{00000009-E0B9-448E-ACA3-30BF6DA6021C}"/>
            </c:ext>
          </c:extLst>
        </c:ser>
        <c:dLbls>
          <c:showLegendKey val="0"/>
          <c:showVal val="0"/>
          <c:showCatName val="0"/>
          <c:showSerName val="0"/>
          <c:showPercent val="0"/>
          <c:showBubbleSize val="0"/>
        </c:dLbls>
        <c:marker val="1"/>
        <c:smooth val="0"/>
        <c:axId val="1013727215"/>
        <c:axId val="1013730095"/>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dateAx>
      <c:valAx>
        <c:axId val="181673448"/>
        <c:scaling>
          <c:orientation val="minMax"/>
          <c:max val="1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1013730095"/>
        <c:scaling>
          <c:orientation val="minMax"/>
          <c:max val="100"/>
        </c:scaling>
        <c:delete val="1"/>
        <c:axPos val="r"/>
        <c:numFmt formatCode="0" sourceLinked="1"/>
        <c:majorTickMark val="out"/>
        <c:minorTickMark val="none"/>
        <c:tickLblPos val="nextTo"/>
        <c:crossAx val="1013727215"/>
        <c:crosses val="max"/>
        <c:crossBetween val="between"/>
        <c:majorUnit val="10"/>
      </c:valAx>
      <c:dateAx>
        <c:axId val="1013727215"/>
        <c:scaling>
          <c:orientation val="minMax"/>
        </c:scaling>
        <c:delete val="1"/>
        <c:axPos val="b"/>
        <c:majorTickMark val="out"/>
        <c:minorTickMark val="none"/>
        <c:tickLblPos val="nextTo"/>
        <c:crossAx val="1013730095"/>
        <c:crosses val="autoZero"/>
        <c:auto val="1"/>
        <c:lblOffset val="100"/>
        <c:baseTimeUnit val="months"/>
      </c:dateAx>
      <c:spPr>
        <a:noFill/>
        <a:ln>
          <a:solidFill>
            <a:schemeClr val="bg1"/>
          </a:solidFill>
        </a:ln>
      </c:spPr>
    </c:plotArea>
    <c:legend>
      <c:legendPos val="r"/>
      <c:legendEntry>
        <c:idx val="0"/>
        <c:delete val="1"/>
      </c:legendEntry>
      <c:layout>
        <c:manualLayout>
          <c:xMode val="edge"/>
          <c:yMode val="edge"/>
          <c:x val="0.21232326901965742"/>
          <c:y val="0.18850291501172972"/>
          <c:w val="0.13324424717722719"/>
          <c:h val="0.1055866420952700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76190757220008E-2"/>
          <c:y val="0.16268647270155059"/>
          <c:w val="0.91407199133304973"/>
          <c:h val="0.66497496582867233"/>
        </c:manualLayout>
      </c:layout>
      <c:areaChart>
        <c:grouping val="standard"/>
        <c:varyColors val="0"/>
        <c:ser>
          <c:idx val="3"/>
          <c:order val="3"/>
          <c:tx>
            <c:v>Mexico Recessions</c:v>
          </c:tx>
          <c:spPr>
            <a:solidFill>
              <a:schemeClr val="bg1">
                <a:lumMod val="85000"/>
              </a:schemeClr>
            </a:solidFill>
          </c:spPr>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Data2!$G$78:$G$139</c:f>
              <c:numCache>
                <c:formatCode>0</c:formatCode>
                <c:ptCount val="62"/>
                <c:pt idx="0">
                  <c:v>1000</c:v>
                </c:pt>
                <c:pt idx="1">
                  <c:v>1000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1000</c:v>
                </c:pt>
                <c:pt idx="42">
                  <c:v>1000</c:v>
                </c:pt>
                <c:pt idx="43">
                  <c:v>1000</c:v>
                </c:pt>
                <c:pt idx="44">
                  <c:v>1000</c:v>
                </c:pt>
                <c:pt idx="45">
                  <c:v>1000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C-2CED-4D40-835F-2CC37049415A}"/>
            </c:ext>
          </c:extLst>
        </c:ser>
        <c:dLbls>
          <c:showLegendKey val="0"/>
          <c:showVal val="0"/>
          <c:showCatName val="0"/>
          <c:showSerName val="0"/>
          <c:showPercent val="0"/>
          <c:showBubbleSize val="0"/>
        </c:dLbls>
        <c:axId val="1290445696"/>
        <c:axId val="1290447616"/>
      </c:areaChart>
      <c:lineChart>
        <c:grouping val="standard"/>
        <c:varyColors val="0"/>
        <c:ser>
          <c:idx val="0"/>
          <c:order val="0"/>
          <c:tx>
            <c:v>Gross Fixed Capital Formation (GFCF)</c:v>
          </c:tx>
          <c:spPr>
            <a:ln w="38100">
              <a:solidFill>
                <a:schemeClr val="accent6"/>
              </a:solidFill>
            </a:ln>
          </c:spPr>
          <c:marker>
            <c:symbol val="none"/>
          </c:marker>
          <c:dLbls>
            <c:dLbl>
              <c:idx val="6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C2-4762-84B9-0569D9CC8671}"/>
                </c:ext>
              </c:extLst>
            </c:dLbl>
            <c:numFmt formatCode="#,##0" sourceLinked="0"/>
            <c:spPr>
              <a:noFill/>
              <a:ln>
                <a:noFill/>
              </a:ln>
              <a:effectLst/>
            </c:spPr>
            <c:txPr>
              <a:bodyPr wrap="square" lIns="38100" tIns="19050" rIns="38100" bIns="19050" anchor="ctr">
                <a:spAutoFit/>
              </a:bodyPr>
              <a:lstStyle/>
              <a:p>
                <a:pPr>
                  <a:defRPr sz="1200">
                    <a:solidFill>
                      <a:schemeClr val="accent6"/>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Data2!$I$78:$I$139</c:f>
              <c:numCache>
                <c:formatCode>General</c:formatCode>
                <c:ptCount val="62"/>
                <c:pt idx="0">
                  <c:v>83.367365400182038</c:v>
                </c:pt>
                <c:pt idx="1">
                  <c:v>82.377053786348654</c:v>
                </c:pt>
                <c:pt idx="2">
                  <c:v>83.908359940011138</c:v>
                </c:pt>
                <c:pt idx="3">
                  <c:v>83.379185973914375</c:v>
                </c:pt>
                <c:pt idx="4">
                  <c:v>87.117921023327455</c:v>
                </c:pt>
                <c:pt idx="5">
                  <c:v>87.923763539547508</c:v>
                </c:pt>
                <c:pt idx="6">
                  <c:v>87.799412982774726</c:v>
                </c:pt>
                <c:pt idx="7">
                  <c:v>90.340397575861317</c:v>
                </c:pt>
                <c:pt idx="8">
                  <c:v>91.970064394573214</c:v>
                </c:pt>
                <c:pt idx="9">
                  <c:v>94.309862539088257</c:v>
                </c:pt>
                <c:pt idx="10">
                  <c:v>97.687919539048949</c:v>
                </c:pt>
                <c:pt idx="11">
                  <c:v>99.429564278198853</c:v>
                </c:pt>
                <c:pt idx="12">
                  <c:v>99.776474328439548</c:v>
                </c:pt>
                <c:pt idx="13">
                  <c:v>99.455515392099173</c:v>
                </c:pt>
                <c:pt idx="14">
                  <c:v>100.66770051652885</c:v>
                </c:pt>
                <c:pt idx="15">
                  <c:v>98.759337729221429</c:v>
                </c:pt>
                <c:pt idx="16">
                  <c:v>96.68399524245639</c:v>
                </c:pt>
                <c:pt idx="17">
                  <c:v>96.627404193024901</c:v>
                </c:pt>
                <c:pt idx="18">
                  <c:v>94.448584971925442</c:v>
                </c:pt>
                <c:pt idx="19">
                  <c:v>94.612955299875807</c:v>
                </c:pt>
                <c:pt idx="20">
                  <c:v>96.1938354084471</c:v>
                </c:pt>
                <c:pt idx="21">
                  <c:v>96.940054630238691</c:v>
                </c:pt>
                <c:pt idx="22">
                  <c:v>96.899092273030348</c:v>
                </c:pt>
                <c:pt idx="23">
                  <c:v>101.03624610432846</c:v>
                </c:pt>
                <c:pt idx="24">
                  <c:v>99.904951261641543</c:v>
                </c:pt>
                <c:pt idx="25">
                  <c:v>101.37197610247377</c:v>
                </c:pt>
                <c:pt idx="26">
                  <c:v>105.24781286809865</c:v>
                </c:pt>
                <c:pt idx="27">
                  <c:v>102.45078734837558</c:v>
                </c:pt>
                <c:pt idx="28">
                  <c:v>101.48782352298159</c:v>
                </c:pt>
                <c:pt idx="29">
                  <c:v>102.11740896697906</c:v>
                </c:pt>
                <c:pt idx="30">
                  <c:v>102.12942729966836</c:v>
                </c:pt>
                <c:pt idx="31">
                  <c:v>104.97247321955035</c:v>
                </c:pt>
                <c:pt idx="32">
                  <c:v>102.92978004624003</c:v>
                </c:pt>
                <c:pt idx="33">
                  <c:v>100.49286489941829</c:v>
                </c:pt>
                <c:pt idx="34">
                  <c:v>102.27090967203816</c:v>
                </c:pt>
                <c:pt idx="35">
                  <c:v>102.04528310560281</c:v>
                </c:pt>
                <c:pt idx="36">
                  <c:v>102.58132703745652</c:v>
                </c:pt>
                <c:pt idx="37">
                  <c:v>105.11206414521723</c:v>
                </c:pt>
                <c:pt idx="38">
                  <c:v>103.05630782025383</c:v>
                </c:pt>
                <c:pt idx="39">
                  <c:v>98.997178016604366</c:v>
                </c:pt>
                <c:pt idx="40">
                  <c:v>100.56184184939829</c:v>
                </c:pt>
                <c:pt idx="41">
                  <c:v>98.73550555040535</c:v>
                </c:pt>
                <c:pt idx="42">
                  <c:v>96.532158213762045</c:v>
                </c:pt>
                <c:pt idx="43">
                  <c:v>94.900922964217514</c:v>
                </c:pt>
                <c:pt idx="44">
                  <c:v>91.947781507658746</c:v>
                </c:pt>
                <c:pt idx="45">
                  <c:v>66.638879364323856</c:v>
                </c:pt>
                <c:pt idx="46">
                  <c:v>79.007120657009068</c:v>
                </c:pt>
                <c:pt idx="47">
                  <c:v>84.131577069776014</c:v>
                </c:pt>
                <c:pt idx="48">
                  <c:v>87.462387053709136</c:v>
                </c:pt>
                <c:pt idx="49">
                  <c:v>88.978815064138956</c:v>
                </c:pt>
                <c:pt idx="50">
                  <c:v>89.397506446580167</c:v>
                </c:pt>
                <c:pt idx="51">
                  <c:v>90.00584265395203</c:v>
                </c:pt>
                <c:pt idx="52">
                  <c:v>94.042997356563191</c:v>
                </c:pt>
                <c:pt idx="53">
                  <c:v>96.097479201980548</c:v>
                </c:pt>
                <c:pt idx="54">
                  <c:v>94.514868218910692</c:v>
                </c:pt>
                <c:pt idx="55">
                  <c:v>98.614510198021719</c:v>
                </c:pt>
                <c:pt idx="56">
                  <c:v>104.94076637995511</c:v>
                </c:pt>
                <c:pt idx="57">
                  <c:v>113.75625427819855</c:v>
                </c:pt>
                <c:pt idx="58">
                  <c:v>117.38452685468388</c:v>
                </c:pt>
                <c:pt idx="59">
                  <c:v>116.37761969179385</c:v>
                </c:pt>
                <c:pt idx="60">
                  <c:v>115.33870795230324</c:v>
                </c:pt>
                <c:pt idx="61">
                  <c:v>121.81239149967615</c:v>
                </c:pt>
              </c:numCache>
            </c:numRef>
          </c:val>
          <c:smooth val="0"/>
          <c:extLst>
            <c:ext xmlns:c16="http://schemas.microsoft.com/office/drawing/2014/chart" uri="{C3380CC4-5D6E-409C-BE32-E72D297353CC}">
              <c16:uniqueId val="{00000008-2CED-4D40-835F-2CC37049415A}"/>
            </c:ext>
          </c:extLst>
        </c:ser>
        <c:ser>
          <c:idx val="1"/>
          <c:order val="1"/>
          <c:tx>
            <c:v>GFCF: Nonresidential Construction</c:v>
          </c:tx>
          <c:spPr>
            <a:ln w="38100">
              <a:solidFill>
                <a:srgbClr val="7030A0"/>
              </a:solidFill>
            </a:ln>
          </c:spPr>
          <c:marker>
            <c:symbol val="none"/>
          </c:marker>
          <c:dLbls>
            <c:dLbl>
              <c:idx val="6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C2-4762-84B9-0569D9CC8671}"/>
                </c:ext>
              </c:extLst>
            </c:dLbl>
            <c:numFmt formatCode="#,##0" sourceLinked="0"/>
            <c:spPr>
              <a:noFill/>
              <a:ln>
                <a:noFill/>
              </a:ln>
              <a:effectLst/>
            </c:spPr>
            <c:txPr>
              <a:bodyPr wrap="square" lIns="38100" tIns="19050" rIns="38100" bIns="19050" anchor="ctr">
                <a:spAutoFit/>
              </a:bodyPr>
              <a:lstStyle/>
              <a:p>
                <a:pPr>
                  <a:defRPr sz="1200">
                    <a:solidFill>
                      <a:srgbClr val="7030A0"/>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Data2!$J$78:$J$139</c:f>
              <c:numCache>
                <c:formatCode>General</c:formatCode>
                <c:ptCount val="62"/>
                <c:pt idx="0">
                  <c:v>107.39683484218303</c:v>
                </c:pt>
                <c:pt idx="1">
                  <c:v>105.5792861050351</c:v>
                </c:pt>
                <c:pt idx="2">
                  <c:v>103.08862118041456</c:v>
                </c:pt>
                <c:pt idx="3">
                  <c:v>100.37643328939933</c:v>
                </c:pt>
                <c:pt idx="4">
                  <c:v>102.68362447680771</c:v>
                </c:pt>
                <c:pt idx="5">
                  <c:v>106.51178009207489</c:v>
                </c:pt>
                <c:pt idx="6">
                  <c:v>104.04574579897924</c:v>
                </c:pt>
                <c:pt idx="7">
                  <c:v>103.26675558341972</c:v>
                </c:pt>
                <c:pt idx="8">
                  <c:v>104.25555890795202</c:v>
                </c:pt>
                <c:pt idx="9">
                  <c:v>104.61955513337087</c:v>
                </c:pt>
                <c:pt idx="10">
                  <c:v>109.62002610980386</c:v>
                </c:pt>
                <c:pt idx="11">
                  <c:v>111.09353614390822</c:v>
                </c:pt>
                <c:pt idx="12">
                  <c:v>107.84071311961429</c:v>
                </c:pt>
                <c:pt idx="13">
                  <c:v>113.23896455037432</c:v>
                </c:pt>
                <c:pt idx="14">
                  <c:v>110.95985656575667</c:v>
                </c:pt>
                <c:pt idx="15">
                  <c:v>110.26302433670911</c:v>
                </c:pt>
                <c:pt idx="16">
                  <c:v>103.71257268181607</c:v>
                </c:pt>
                <c:pt idx="17">
                  <c:v>104.22899474246594</c:v>
                </c:pt>
                <c:pt idx="18">
                  <c:v>104.98981733373658</c:v>
                </c:pt>
                <c:pt idx="19">
                  <c:v>105.95357617975803</c:v>
                </c:pt>
                <c:pt idx="20">
                  <c:v>102.0725832400348</c:v>
                </c:pt>
                <c:pt idx="21">
                  <c:v>103.53401032954363</c:v>
                </c:pt>
                <c:pt idx="22">
                  <c:v>108.51987276481614</c:v>
                </c:pt>
                <c:pt idx="23">
                  <c:v>110.32807903317733</c:v>
                </c:pt>
                <c:pt idx="24">
                  <c:v>107.09720031820061</c:v>
                </c:pt>
                <c:pt idx="25">
                  <c:v>107.87096274229245</c:v>
                </c:pt>
                <c:pt idx="26">
                  <c:v>106.75805370761597</c:v>
                </c:pt>
                <c:pt idx="27">
                  <c:v>102.1346864776788</c:v>
                </c:pt>
                <c:pt idx="28">
                  <c:v>102.02916262221275</c:v>
                </c:pt>
                <c:pt idx="29">
                  <c:v>100.21461716819601</c:v>
                </c:pt>
                <c:pt idx="30">
                  <c:v>96.913828848665773</c:v>
                </c:pt>
                <c:pt idx="31">
                  <c:v>102.49499555319629</c:v>
                </c:pt>
                <c:pt idx="32">
                  <c:v>97.698365695058683</c:v>
                </c:pt>
                <c:pt idx="33">
                  <c:v>92.593739107987915</c:v>
                </c:pt>
                <c:pt idx="34">
                  <c:v>92.409581648497124</c:v>
                </c:pt>
                <c:pt idx="35">
                  <c:v>96.123268962615185</c:v>
                </c:pt>
                <c:pt idx="36">
                  <c:v>90.365631319085324</c:v>
                </c:pt>
                <c:pt idx="37">
                  <c:v>93.047733707460139</c:v>
                </c:pt>
                <c:pt idx="38">
                  <c:v>92.179216884876141</c:v>
                </c:pt>
                <c:pt idx="39">
                  <c:v>89.993854042821141</c:v>
                </c:pt>
                <c:pt idx="40">
                  <c:v>88.851100960228806</c:v>
                </c:pt>
                <c:pt idx="41">
                  <c:v>88.771201375150838</c:v>
                </c:pt>
                <c:pt idx="42">
                  <c:v>86.631133956029728</c:v>
                </c:pt>
                <c:pt idx="43">
                  <c:v>80.179600024327527</c:v>
                </c:pt>
                <c:pt idx="44">
                  <c:v>79.539617754608656</c:v>
                </c:pt>
                <c:pt idx="45">
                  <c:v>68.989405588714774</c:v>
                </c:pt>
                <c:pt idx="46">
                  <c:v>68.930389108732058</c:v>
                </c:pt>
                <c:pt idx="47">
                  <c:v>70.942241971539374</c:v>
                </c:pt>
                <c:pt idx="48">
                  <c:v>75.213414437821925</c:v>
                </c:pt>
                <c:pt idx="49">
                  <c:v>77.382174154425982</c:v>
                </c:pt>
                <c:pt idx="50">
                  <c:v>80.420622794805141</c:v>
                </c:pt>
                <c:pt idx="51">
                  <c:v>83.234444532582359</c:v>
                </c:pt>
                <c:pt idx="52">
                  <c:v>90.285862382402499</c:v>
                </c:pt>
                <c:pt idx="53">
                  <c:v>84.814115533540928</c:v>
                </c:pt>
                <c:pt idx="54">
                  <c:v>84.823391589637069</c:v>
                </c:pt>
                <c:pt idx="55">
                  <c:v>92.392999072921185</c:v>
                </c:pt>
                <c:pt idx="56">
                  <c:v>101.68193102372962</c:v>
                </c:pt>
                <c:pt idx="57">
                  <c:v>123.01884312868131</c:v>
                </c:pt>
                <c:pt idx="58">
                  <c:v>135.21108277960988</c:v>
                </c:pt>
                <c:pt idx="59">
                  <c:v>129.33951716616198</c:v>
                </c:pt>
                <c:pt idx="60">
                  <c:v>126.01127756337496</c:v>
                </c:pt>
                <c:pt idx="61">
                  <c:v>133.28124964309757</c:v>
                </c:pt>
              </c:numCache>
            </c:numRef>
          </c:val>
          <c:smooth val="0"/>
          <c:extLst>
            <c:ext xmlns:c16="http://schemas.microsoft.com/office/drawing/2014/chart" uri="{C3380CC4-5D6E-409C-BE32-E72D297353CC}">
              <c16:uniqueId val="{00000009-2CED-4D40-835F-2CC37049415A}"/>
            </c:ext>
          </c:extLst>
        </c:ser>
        <c:ser>
          <c:idx val="2"/>
          <c:order val="2"/>
          <c:tx>
            <c:v>GFCF: Imported Machinery and Equipment</c:v>
          </c:tx>
          <c:spPr>
            <a:ln w="38100">
              <a:solidFill>
                <a:schemeClr val="accent2"/>
              </a:solidFill>
            </a:ln>
          </c:spPr>
          <c:marker>
            <c:symbol val="none"/>
          </c:marker>
          <c:dLbls>
            <c:dLbl>
              <c:idx val="6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C2-4762-84B9-0569D9CC8671}"/>
                </c:ext>
              </c:extLst>
            </c:dLbl>
            <c:numFmt formatCode="#,##0" sourceLinked="0"/>
            <c:spPr>
              <a:noFill/>
              <a:ln>
                <a:noFill/>
              </a:ln>
              <a:effectLst/>
            </c:spPr>
            <c:txPr>
              <a:bodyPr wrap="square" lIns="38100" tIns="19050" rIns="38100" bIns="19050" anchor="ctr">
                <a:spAutoFit/>
              </a:bodyPr>
              <a:lstStyle/>
              <a:p>
                <a:pPr>
                  <a:defRPr sz="1200">
                    <a:solidFill>
                      <a:schemeClr val="accent2"/>
                    </a:solidFill>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Data2!$K$78:$K$139</c:f>
              <c:numCache>
                <c:formatCode>General</c:formatCode>
                <c:ptCount val="62"/>
                <c:pt idx="0">
                  <c:v>65.781373540923084</c:v>
                </c:pt>
                <c:pt idx="1">
                  <c:v>61.195495575320706</c:v>
                </c:pt>
                <c:pt idx="2">
                  <c:v>65.287161446788403</c:v>
                </c:pt>
                <c:pt idx="3">
                  <c:v>66.746843135084944</c:v>
                </c:pt>
                <c:pt idx="4">
                  <c:v>67.802577149114768</c:v>
                </c:pt>
                <c:pt idx="5">
                  <c:v>71.426311618907448</c:v>
                </c:pt>
                <c:pt idx="6">
                  <c:v>76.286455823282736</c:v>
                </c:pt>
                <c:pt idx="7">
                  <c:v>82.700760222024769</c:v>
                </c:pt>
                <c:pt idx="8">
                  <c:v>82.50426435787962</c:v>
                </c:pt>
                <c:pt idx="9">
                  <c:v>87.327749990238914</c:v>
                </c:pt>
                <c:pt idx="10">
                  <c:v>89.734872093524544</c:v>
                </c:pt>
                <c:pt idx="11">
                  <c:v>90.167162794515974</c:v>
                </c:pt>
                <c:pt idx="12">
                  <c:v>94.853653130358396</c:v>
                </c:pt>
                <c:pt idx="13">
                  <c:v>93.013988267028253</c:v>
                </c:pt>
                <c:pt idx="14">
                  <c:v>90.546336460821976</c:v>
                </c:pt>
                <c:pt idx="15">
                  <c:v>93.186809980494758</c:v>
                </c:pt>
                <c:pt idx="16">
                  <c:v>92.118503153808788</c:v>
                </c:pt>
                <c:pt idx="17">
                  <c:v>97.04690662586826</c:v>
                </c:pt>
                <c:pt idx="18">
                  <c:v>91.995740255676139</c:v>
                </c:pt>
                <c:pt idx="19">
                  <c:v>92.732885762661184</c:v>
                </c:pt>
                <c:pt idx="20">
                  <c:v>94.447385445665262</c:v>
                </c:pt>
                <c:pt idx="21">
                  <c:v>94.202384412014652</c:v>
                </c:pt>
                <c:pt idx="22">
                  <c:v>95.119028002602036</c:v>
                </c:pt>
                <c:pt idx="23">
                  <c:v>96.080152420215626</c:v>
                </c:pt>
                <c:pt idx="24">
                  <c:v>101.75020161342225</c:v>
                </c:pt>
                <c:pt idx="25">
                  <c:v>103.95328218396511</c:v>
                </c:pt>
                <c:pt idx="26">
                  <c:v>103.27300975080905</c:v>
                </c:pt>
                <c:pt idx="27">
                  <c:v>101.27121316378974</c:v>
                </c:pt>
                <c:pt idx="28">
                  <c:v>96.658693821860496</c:v>
                </c:pt>
                <c:pt idx="29">
                  <c:v>99.348134961165613</c:v>
                </c:pt>
                <c:pt idx="30">
                  <c:v>102.69570483180756</c:v>
                </c:pt>
                <c:pt idx="31">
                  <c:v>101.94698009779377</c:v>
                </c:pt>
                <c:pt idx="32">
                  <c:v>102.90457013463242</c:v>
                </c:pt>
                <c:pt idx="33">
                  <c:v>104.70697578981677</c:v>
                </c:pt>
                <c:pt idx="34">
                  <c:v>107.6617413018061</c:v>
                </c:pt>
                <c:pt idx="35">
                  <c:v>105.03236012665559</c:v>
                </c:pt>
                <c:pt idx="36">
                  <c:v>109.25233024179644</c:v>
                </c:pt>
                <c:pt idx="37">
                  <c:v>111.26873179671722</c:v>
                </c:pt>
                <c:pt idx="38">
                  <c:v>113.66585341482792</c:v>
                </c:pt>
                <c:pt idx="39">
                  <c:v>107.41195362429562</c:v>
                </c:pt>
                <c:pt idx="40">
                  <c:v>103.46323625966571</c:v>
                </c:pt>
                <c:pt idx="41">
                  <c:v>98.975115617595122</c:v>
                </c:pt>
                <c:pt idx="42">
                  <c:v>100.16747936995185</c:v>
                </c:pt>
                <c:pt idx="43">
                  <c:v>99.248657980409675</c:v>
                </c:pt>
                <c:pt idx="44">
                  <c:v>90.734625217499755</c:v>
                </c:pt>
                <c:pt idx="45">
                  <c:v>69.100839741255214</c:v>
                </c:pt>
                <c:pt idx="46">
                  <c:v>78.208374342218221</c:v>
                </c:pt>
                <c:pt idx="47">
                  <c:v>85.166969937932194</c:v>
                </c:pt>
                <c:pt idx="48">
                  <c:v>92.636321029694102</c:v>
                </c:pt>
                <c:pt idx="49">
                  <c:v>92.891325543552512</c:v>
                </c:pt>
                <c:pt idx="50">
                  <c:v>95.604870472450145</c:v>
                </c:pt>
                <c:pt idx="51">
                  <c:v>99.525312518677964</c:v>
                </c:pt>
                <c:pt idx="52">
                  <c:v>101.27949241890181</c:v>
                </c:pt>
                <c:pt idx="53">
                  <c:v>110.2109920214575</c:v>
                </c:pt>
                <c:pt idx="54">
                  <c:v>113.61842024768308</c:v>
                </c:pt>
                <c:pt idx="55">
                  <c:v>115.63530445242576</c:v>
                </c:pt>
                <c:pt idx="56">
                  <c:v>121.61608475762114</c:v>
                </c:pt>
                <c:pt idx="57">
                  <c:v>131.79621606029494</c:v>
                </c:pt>
                <c:pt idx="58">
                  <c:v>129.68748993133943</c:v>
                </c:pt>
                <c:pt idx="59">
                  <c:v>128.27120129670533</c:v>
                </c:pt>
                <c:pt idx="60">
                  <c:v>132.95313485073731</c:v>
                </c:pt>
                <c:pt idx="61">
                  <c:v>140.40108475012369</c:v>
                </c:pt>
              </c:numCache>
            </c:numRef>
          </c:val>
          <c:smooth val="0"/>
          <c:extLst>
            <c:ext xmlns:c16="http://schemas.microsoft.com/office/drawing/2014/chart" uri="{C3380CC4-5D6E-409C-BE32-E72D297353CC}">
              <c16:uniqueId val="{0000000A-2CED-4D40-835F-2CC37049415A}"/>
            </c:ext>
          </c:extLst>
        </c:ser>
        <c:ser>
          <c:idx val="4"/>
          <c:order val="4"/>
          <c:tx>
            <c:v>100-line</c:v>
          </c:tx>
          <c:spPr>
            <a:ln w="28575">
              <a:solidFill>
                <a:schemeClr val="tx1"/>
              </a:solidFill>
              <a:prstDash val="dash"/>
            </a:ln>
          </c:spPr>
          <c:marker>
            <c:symbol val="none"/>
          </c:marker>
          <c:cat>
            <c:numRef>
              <c:f>Data2!$C$78:$C$139</c:f>
              <c:numCache>
                <c:formatCode>yyyy":"mmm</c:formatCode>
                <c:ptCount val="62"/>
                <c:pt idx="0">
                  <c:v>39903</c:v>
                </c:pt>
                <c:pt idx="1">
                  <c:v>39994</c:v>
                </c:pt>
                <c:pt idx="2">
                  <c:v>40086</c:v>
                </c:pt>
                <c:pt idx="3">
                  <c:v>40178</c:v>
                </c:pt>
                <c:pt idx="4">
                  <c:v>40268</c:v>
                </c:pt>
                <c:pt idx="5">
                  <c:v>40359</c:v>
                </c:pt>
                <c:pt idx="6">
                  <c:v>40451</c:v>
                </c:pt>
                <c:pt idx="7">
                  <c:v>40543</c:v>
                </c:pt>
                <c:pt idx="8">
                  <c:v>40633</c:v>
                </c:pt>
                <c:pt idx="9">
                  <c:v>40724</c:v>
                </c:pt>
                <c:pt idx="10">
                  <c:v>40816</c:v>
                </c:pt>
                <c:pt idx="11">
                  <c:v>40908</c:v>
                </c:pt>
                <c:pt idx="12">
                  <c:v>40999</c:v>
                </c:pt>
                <c:pt idx="13">
                  <c:v>41090</c:v>
                </c:pt>
                <c:pt idx="14">
                  <c:v>41182</c:v>
                </c:pt>
                <c:pt idx="15">
                  <c:v>41274</c:v>
                </c:pt>
                <c:pt idx="16">
                  <c:v>41364</c:v>
                </c:pt>
                <c:pt idx="17">
                  <c:v>41455</c:v>
                </c:pt>
                <c:pt idx="18">
                  <c:v>41547</c:v>
                </c:pt>
                <c:pt idx="19">
                  <c:v>41639</c:v>
                </c:pt>
                <c:pt idx="20">
                  <c:v>41729</c:v>
                </c:pt>
                <c:pt idx="21">
                  <c:v>41820</c:v>
                </c:pt>
                <c:pt idx="22">
                  <c:v>41912</c:v>
                </c:pt>
                <c:pt idx="23">
                  <c:v>42004</c:v>
                </c:pt>
                <c:pt idx="24">
                  <c:v>42094</c:v>
                </c:pt>
                <c:pt idx="25">
                  <c:v>42185</c:v>
                </c:pt>
                <c:pt idx="26">
                  <c:v>42277</c:v>
                </c:pt>
                <c:pt idx="27">
                  <c:v>42369</c:v>
                </c:pt>
                <c:pt idx="28">
                  <c:v>42460</c:v>
                </c:pt>
                <c:pt idx="29">
                  <c:v>42551</c:v>
                </c:pt>
                <c:pt idx="30">
                  <c:v>42643</c:v>
                </c:pt>
                <c:pt idx="31">
                  <c:v>42735</c:v>
                </c:pt>
                <c:pt idx="32">
                  <c:v>42825</c:v>
                </c:pt>
                <c:pt idx="33">
                  <c:v>42916</c:v>
                </c:pt>
                <c:pt idx="34">
                  <c:v>43008</c:v>
                </c:pt>
                <c:pt idx="35">
                  <c:v>43100</c:v>
                </c:pt>
                <c:pt idx="36">
                  <c:v>43190</c:v>
                </c:pt>
                <c:pt idx="37">
                  <c:v>43281</c:v>
                </c:pt>
                <c:pt idx="38">
                  <c:v>43373</c:v>
                </c:pt>
                <c:pt idx="39">
                  <c:v>43465</c:v>
                </c:pt>
                <c:pt idx="40">
                  <c:v>43555</c:v>
                </c:pt>
                <c:pt idx="41">
                  <c:v>43646</c:v>
                </c:pt>
                <c:pt idx="42">
                  <c:v>43738</c:v>
                </c:pt>
                <c:pt idx="43">
                  <c:v>43830</c:v>
                </c:pt>
                <c:pt idx="44">
                  <c:v>43921</c:v>
                </c:pt>
                <c:pt idx="45">
                  <c:v>44012</c:v>
                </c:pt>
                <c:pt idx="46">
                  <c:v>44104</c:v>
                </c:pt>
                <c:pt idx="47">
                  <c:v>44196</c:v>
                </c:pt>
                <c:pt idx="48">
                  <c:v>44286</c:v>
                </c:pt>
                <c:pt idx="49">
                  <c:v>44377</c:v>
                </c:pt>
                <c:pt idx="50">
                  <c:v>44469</c:v>
                </c:pt>
                <c:pt idx="51">
                  <c:v>44561</c:v>
                </c:pt>
                <c:pt idx="52">
                  <c:v>44651</c:v>
                </c:pt>
                <c:pt idx="53">
                  <c:v>44742</c:v>
                </c:pt>
                <c:pt idx="54">
                  <c:v>44834</c:v>
                </c:pt>
                <c:pt idx="55">
                  <c:v>44926</c:v>
                </c:pt>
                <c:pt idx="56">
                  <c:v>45016</c:v>
                </c:pt>
                <c:pt idx="57">
                  <c:v>45107</c:v>
                </c:pt>
                <c:pt idx="58">
                  <c:v>45199</c:v>
                </c:pt>
                <c:pt idx="59">
                  <c:v>45291</c:v>
                </c:pt>
                <c:pt idx="60">
                  <c:v>45382</c:v>
                </c:pt>
                <c:pt idx="61">
                  <c:v>45473</c:v>
                </c:pt>
              </c:numCache>
            </c:numRef>
          </c:cat>
          <c:val>
            <c:numRef>
              <c:f>Data2!$H$78:$H$139</c:f>
              <c:numCache>
                <c:formatCode>0.000</c:formatCode>
                <c:ptCount val="6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numCache>
            </c:numRef>
          </c:val>
          <c:smooth val="0"/>
          <c:extLst>
            <c:ext xmlns:c16="http://schemas.microsoft.com/office/drawing/2014/chart" uri="{C3380CC4-5D6E-409C-BE32-E72D297353CC}">
              <c16:uniqueId val="{0000000D-2CED-4D40-835F-2CC37049415A}"/>
            </c:ext>
          </c:extLst>
        </c:ser>
        <c:dLbls>
          <c:showLegendKey val="0"/>
          <c:showVal val="0"/>
          <c:showCatName val="0"/>
          <c:showSerName val="0"/>
          <c:showPercent val="0"/>
          <c:showBubbleSize val="0"/>
        </c:dLbls>
        <c:marker val="1"/>
        <c:smooth val="0"/>
        <c:axId val="181672664"/>
        <c:axId val="181673448"/>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minorUnit val="2"/>
        <c:minorTimeUnit val="months"/>
      </c:dateAx>
      <c:valAx>
        <c:axId val="181673448"/>
        <c:scaling>
          <c:orientation val="minMax"/>
          <c:max val="140.19999999999999"/>
          <c:min val="6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1290447616"/>
        <c:scaling>
          <c:orientation val="minMax"/>
          <c:max val="1"/>
        </c:scaling>
        <c:delete val="0"/>
        <c:axPos val="r"/>
        <c:numFmt formatCode="0" sourceLinked="1"/>
        <c:majorTickMark val="out"/>
        <c:minorTickMark val="none"/>
        <c:tickLblPos val="none"/>
        <c:spPr>
          <a:noFill/>
          <a:ln>
            <a:noFill/>
          </a:ln>
        </c:spPr>
        <c:crossAx val="1290445696"/>
        <c:crosses val="max"/>
        <c:crossBetween val="between"/>
      </c:valAx>
      <c:dateAx>
        <c:axId val="1290445696"/>
        <c:scaling>
          <c:orientation val="minMax"/>
        </c:scaling>
        <c:delete val="1"/>
        <c:axPos val="b"/>
        <c:numFmt formatCode="yyyy&quot;:&quot;mmm" sourceLinked="1"/>
        <c:majorTickMark val="out"/>
        <c:minorTickMark val="none"/>
        <c:tickLblPos val="nextTo"/>
        <c:crossAx val="1290447616"/>
        <c:crosses val="autoZero"/>
        <c:auto val="1"/>
        <c:lblOffset val="100"/>
        <c:baseTimeUnit val="months"/>
      </c:dateAx>
      <c:spPr>
        <a:noFill/>
      </c:spPr>
    </c:plotArea>
    <c:legend>
      <c:legendPos val="r"/>
      <c:legendEntry>
        <c:idx val="0"/>
        <c:delete val="1"/>
      </c:legendEntry>
      <c:legendEntry>
        <c:idx val="4"/>
        <c:delete val="1"/>
      </c:legendEntry>
      <c:layout>
        <c:manualLayout>
          <c:xMode val="edge"/>
          <c:yMode val="edge"/>
          <c:x val="0.16770325396072475"/>
          <c:y val="0.15486817693887558"/>
          <c:w val="0.39588572777513142"/>
          <c:h val="0.15487214807368935"/>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615914216753058E-2"/>
          <c:y val="0.16268647270155059"/>
          <c:w val="0.91139192023107685"/>
          <c:h val="0.61099148320745633"/>
        </c:manualLayout>
      </c:layout>
      <c:barChart>
        <c:barDir val="col"/>
        <c:grouping val="clustered"/>
        <c:varyColors val="0"/>
        <c:ser>
          <c:idx val="7"/>
          <c:order val="9"/>
          <c:tx>
            <c:v>Mexico recessions</c:v>
          </c:tx>
          <c:spPr>
            <a:solidFill>
              <a:schemeClr val="bg1">
                <a:lumMod val="85000"/>
              </a:schemeClr>
            </a:solidFill>
          </c:spPr>
          <c:invertIfNegative val="0"/>
          <c:val>
            <c:numRef>
              <c:f>Data2!$L$78:$L$139</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DBC4-4E83-B7EF-929BC342B272}"/>
            </c:ext>
          </c:extLst>
        </c:ser>
        <c:dLbls>
          <c:showLegendKey val="0"/>
          <c:showVal val="0"/>
          <c:showCatName val="0"/>
          <c:showSerName val="0"/>
          <c:showPercent val="0"/>
          <c:showBubbleSize val="0"/>
        </c:dLbls>
        <c:gapWidth val="0"/>
        <c:overlap val="100"/>
        <c:axId val="181672664"/>
        <c:axId val="181673448"/>
      </c:barChart>
      <c:lineChart>
        <c:grouping val="standard"/>
        <c:varyColors val="0"/>
        <c:ser>
          <c:idx val="0"/>
          <c:order val="2"/>
          <c:tx>
            <c:v>Formación bruta de capital fijo </c:v>
          </c:tx>
          <c:spPr>
            <a:ln w="19050">
              <a:solidFill>
                <a:schemeClr val="tx1"/>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Data2!$Z$78:$Z$139</c:f>
              <c:numCache>
                <c:formatCode>0.00</c:formatCode>
                <c:ptCount val="62"/>
                <c:pt idx="0">
                  <c:v>11.232319908291572</c:v>
                </c:pt>
                <c:pt idx="1">
                  <c:v>11.285785549917044</c:v>
                </c:pt>
                <c:pt idx="2">
                  <c:v>10.988889125402489</c:v>
                </c:pt>
                <c:pt idx="3">
                  <c:v>10.697218365597871</c:v>
                </c:pt>
                <c:pt idx="4">
                  <c:v>10.984934431749997</c:v>
                </c:pt>
                <c:pt idx="5">
                  <c:v>10.882478624025349</c:v>
                </c:pt>
                <c:pt idx="6">
                  <c:v>10.780179231265478</c:v>
                </c:pt>
                <c:pt idx="7">
                  <c:v>11.132557769921062</c:v>
                </c:pt>
                <c:pt idx="8">
                  <c:v>11.137505478700762</c:v>
                </c:pt>
                <c:pt idx="9">
                  <c:v>11.393098538211373</c:v>
                </c:pt>
                <c:pt idx="10">
                  <c:v>11.571703370258343</c:v>
                </c:pt>
                <c:pt idx="11">
                  <c:v>11.731441048482951</c:v>
                </c:pt>
                <c:pt idx="12">
                  <c:v>11.523296290755203</c:v>
                </c:pt>
                <c:pt idx="13">
                  <c:v>11.503473288497565</c:v>
                </c:pt>
                <c:pt idx="14">
                  <c:v>11.617940875834913</c:v>
                </c:pt>
                <c:pt idx="15">
                  <c:v>11.303074945910529</c:v>
                </c:pt>
                <c:pt idx="16">
                  <c:v>11.17109592961403</c:v>
                </c:pt>
                <c:pt idx="17">
                  <c:v>10.916974735432605</c:v>
                </c:pt>
                <c:pt idx="18">
                  <c:v>10.778176437970389</c:v>
                </c:pt>
                <c:pt idx="19">
                  <c:v>10.762192645609215</c:v>
                </c:pt>
                <c:pt idx="20">
                  <c:v>10.845390573073548</c:v>
                </c:pt>
                <c:pt idx="21">
                  <c:v>10.745475066504531</c:v>
                </c:pt>
                <c:pt idx="22">
                  <c:v>10.735492106368715</c:v>
                </c:pt>
                <c:pt idx="23">
                  <c:v>11.054195276152981</c:v>
                </c:pt>
                <c:pt idx="24">
                  <c:v>10.899962133851817</c:v>
                </c:pt>
                <c:pt idx="25">
                  <c:v>11.006628096763119</c:v>
                </c:pt>
                <c:pt idx="26">
                  <c:v>11.268173043392549</c:v>
                </c:pt>
                <c:pt idx="27">
                  <c:v>10.956500436918414</c:v>
                </c:pt>
                <c:pt idx="28">
                  <c:v>10.898987017648269</c:v>
                </c:pt>
                <c:pt idx="29">
                  <c:v>10.99477148070692</c:v>
                </c:pt>
                <c:pt idx="30">
                  <c:v>10.855999860524213</c:v>
                </c:pt>
                <c:pt idx="31">
                  <c:v>11.008777120493193</c:v>
                </c:pt>
                <c:pt idx="32">
                  <c:v>10.664236391670366</c:v>
                </c:pt>
                <c:pt idx="33">
                  <c:v>10.486632787338698</c:v>
                </c:pt>
                <c:pt idx="34">
                  <c:v>10.736366123525794</c:v>
                </c:pt>
                <c:pt idx="35">
                  <c:v>10.592843777860539</c:v>
                </c:pt>
                <c:pt idx="36">
                  <c:v>10.643558337728399</c:v>
                </c:pt>
                <c:pt idx="37">
                  <c:v>10.670201754593629</c:v>
                </c:pt>
                <c:pt idx="38">
                  <c:v>10.468234775715802</c:v>
                </c:pt>
                <c:pt idx="39">
                  <c:v>10.18797022269921</c:v>
                </c:pt>
                <c:pt idx="40">
                  <c:v>10.315765502110809</c:v>
                </c:pt>
                <c:pt idx="41">
                  <c:v>10.116137575966924</c:v>
                </c:pt>
                <c:pt idx="42">
                  <c:v>9.9343881198208877</c:v>
                </c:pt>
                <c:pt idx="43">
                  <c:v>9.9390722030794922</c:v>
                </c:pt>
                <c:pt idx="44">
                  <c:v>9.6369770912872443</c:v>
                </c:pt>
                <c:pt idx="45">
                  <c:v>8.8941328664751964</c:v>
                </c:pt>
                <c:pt idx="46">
                  <c:v>9.0714071199964028</c:v>
                </c:pt>
                <c:pt idx="47">
                  <c:v>9.1930214179034362</c:v>
                </c:pt>
                <c:pt idx="48">
                  <c:v>9.304544613676196</c:v>
                </c:pt>
                <c:pt idx="49">
                  <c:v>9.3153520851463831</c:v>
                </c:pt>
                <c:pt idx="50">
                  <c:v>9.4879756177401653</c:v>
                </c:pt>
                <c:pt idx="51">
                  <c:v>9.3808639368303091</c:v>
                </c:pt>
                <c:pt idx="52">
                  <c:v>9.5860610374759698</c:v>
                </c:pt>
                <c:pt idx="53">
                  <c:v>9.5378800841788465</c:v>
                </c:pt>
                <c:pt idx="54">
                  <c:v>9.3688846005831081</c:v>
                </c:pt>
                <c:pt idx="55">
                  <c:v>9.7179400948884904</c:v>
                </c:pt>
                <c:pt idx="56">
                  <c:v>10.275150042366278</c:v>
                </c:pt>
                <c:pt idx="57">
                  <c:v>10.773733715215233</c:v>
                </c:pt>
                <c:pt idx="58">
                  <c:v>11.230001193297353</c:v>
                </c:pt>
                <c:pt idx="59">
                  <c:v>11.128116784668721</c:v>
                </c:pt>
                <c:pt idx="60">
                  <c:v>10.887946939926636</c:v>
                </c:pt>
                <c:pt idx="61">
                  <c:v>11.243880985390671</c:v>
                </c:pt>
              </c:numCache>
            </c:numRef>
          </c:val>
          <c:smooth val="0"/>
          <c:extLst>
            <c:ext xmlns:c16="http://schemas.microsoft.com/office/drawing/2014/chart" uri="{C3380CC4-5D6E-409C-BE32-E72D297353CC}">
              <c16:uniqueId val="{00000001-DBC4-4E83-B7EF-929BC342B272}"/>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2"/>
          <c:order val="0"/>
          <c:tx>
            <c:v>Construcción no residencial</c:v>
          </c:tx>
          <c:spPr>
            <a:ln w="19050">
              <a:solidFill>
                <a:srgbClr val="C0000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Data2!$AB$78:$AB$139</c:f>
              <c:numCache>
                <c:formatCode>0.00</c:formatCode>
                <c:ptCount val="62"/>
                <c:pt idx="0">
                  <c:v>4.0559103518576745</c:v>
                </c:pt>
                <c:pt idx="1">
                  <c:v>4.0850547811602871</c:v>
                </c:pt>
                <c:pt idx="2">
                  <c:v>3.8124955777390439</c:v>
                </c:pt>
                <c:pt idx="3">
                  <c:v>3.5902047284556948</c:v>
                </c:pt>
                <c:pt idx="4">
                  <c:v>3.6255246466330595</c:v>
                </c:pt>
                <c:pt idx="5">
                  <c:v>3.7174527325928746</c:v>
                </c:pt>
                <c:pt idx="6">
                  <c:v>3.5960503283492442</c:v>
                </c:pt>
                <c:pt idx="7">
                  <c:v>3.5486289504657584</c:v>
                </c:pt>
                <c:pt idx="8">
                  <c:v>3.5393155021766343</c:v>
                </c:pt>
                <c:pt idx="9">
                  <c:v>3.5603342023763735</c:v>
                </c:pt>
                <c:pt idx="10">
                  <c:v>3.645280918423015</c:v>
                </c:pt>
                <c:pt idx="11">
                  <c:v>3.6546375808171461</c:v>
                </c:pt>
                <c:pt idx="12">
                  <c:v>3.4970872417701369</c:v>
                </c:pt>
                <c:pt idx="13">
                  <c:v>3.6901314712817643</c:v>
                </c:pt>
                <c:pt idx="14">
                  <c:v>3.5895755895145816</c:v>
                </c:pt>
                <c:pt idx="15">
                  <c:v>3.5281654193172747</c:v>
                </c:pt>
                <c:pt idx="16">
                  <c:v>3.3663768376251912</c:v>
                </c:pt>
                <c:pt idx="17">
                  <c:v>3.3120901392057718</c:v>
                </c:pt>
                <c:pt idx="18">
                  <c:v>3.3510014044358529</c:v>
                </c:pt>
                <c:pt idx="19">
                  <c:v>3.3593539127397811</c:v>
                </c:pt>
                <c:pt idx="20">
                  <c:v>3.2345359335263071</c:v>
                </c:pt>
                <c:pt idx="21">
                  <c:v>3.2275561393494883</c:v>
                </c:pt>
                <c:pt idx="22">
                  <c:v>3.3527183140301213</c:v>
                </c:pt>
                <c:pt idx="23">
                  <c:v>3.3688635415687114</c:v>
                </c:pt>
                <c:pt idx="24">
                  <c:v>3.2924713505176681</c:v>
                </c:pt>
                <c:pt idx="25">
                  <c:v>3.290839678554796</c:v>
                </c:pt>
                <c:pt idx="26">
                  <c:v>3.1890648783126432</c:v>
                </c:pt>
                <c:pt idx="27">
                  <c:v>3.0513545478393009</c:v>
                </c:pt>
                <c:pt idx="28">
                  <c:v>3.0937504470472064</c:v>
                </c:pt>
                <c:pt idx="29">
                  <c:v>2.9889514874411152</c:v>
                </c:pt>
                <c:pt idx="30">
                  <c:v>2.8781455609883904</c:v>
                </c:pt>
                <c:pt idx="31">
                  <c:v>3.0154589656334241</c:v>
                </c:pt>
                <c:pt idx="32">
                  <c:v>2.8463695805823153</c:v>
                </c:pt>
                <c:pt idx="33">
                  <c:v>2.6981054534882301</c:v>
                </c:pt>
                <c:pt idx="34">
                  <c:v>2.6915951974572141</c:v>
                </c:pt>
                <c:pt idx="35">
                  <c:v>2.7782695798369419</c:v>
                </c:pt>
                <c:pt idx="36">
                  <c:v>2.6228957968900044</c:v>
                </c:pt>
                <c:pt idx="37">
                  <c:v>2.6288115837966601</c:v>
                </c:pt>
                <c:pt idx="38">
                  <c:v>2.6098309338996493</c:v>
                </c:pt>
                <c:pt idx="39">
                  <c:v>2.5650517575914411</c:v>
                </c:pt>
                <c:pt idx="40">
                  <c:v>2.5523556521263111</c:v>
                </c:pt>
                <c:pt idx="41">
                  <c:v>2.5266914427251774</c:v>
                </c:pt>
                <c:pt idx="42">
                  <c:v>2.4573611101663531</c:v>
                </c:pt>
                <c:pt idx="43">
                  <c:v>2.3317372135757233</c:v>
                </c:pt>
                <c:pt idx="44">
                  <c:v>2.3377878997489536</c:v>
                </c:pt>
                <c:pt idx="45">
                  <c:v>2.5433039674992388</c:v>
                </c:pt>
                <c:pt idx="46">
                  <c:v>2.1722465381225233</c:v>
                </c:pt>
                <c:pt idx="47">
                  <c:v>2.1315147008028688</c:v>
                </c:pt>
                <c:pt idx="48">
                  <c:v>2.2331985973209774</c:v>
                </c:pt>
                <c:pt idx="49">
                  <c:v>2.2396177532253376</c:v>
                </c:pt>
                <c:pt idx="50">
                  <c:v>2.3449695048870018</c:v>
                </c:pt>
                <c:pt idx="51">
                  <c:v>2.4030142725045196</c:v>
                </c:pt>
                <c:pt idx="52">
                  <c:v>2.5637623583545963</c:v>
                </c:pt>
                <c:pt idx="53">
                  <c:v>2.334311973423409</c:v>
                </c:pt>
                <c:pt idx="54">
                  <c:v>2.3223030524773103</c:v>
                </c:pt>
                <c:pt idx="55">
                  <c:v>2.5288145471032863</c:v>
                </c:pt>
                <c:pt idx="56">
                  <c:v>2.7533417461761811</c:v>
                </c:pt>
                <c:pt idx="57">
                  <c:v>3.2409780843436704</c:v>
                </c:pt>
                <c:pt idx="58">
                  <c:v>3.5936197262025917</c:v>
                </c:pt>
                <c:pt idx="59">
                  <c:v>3.4521539895441156</c:v>
                </c:pt>
                <c:pt idx="60">
                  <c:v>3.3228523964918084</c:v>
                </c:pt>
                <c:pt idx="61">
                  <c:v>3.4371011853650271</c:v>
                </c:pt>
              </c:numCache>
            </c:numRef>
          </c:val>
          <c:smooth val="0"/>
          <c:extLst>
            <c:ext xmlns:c16="http://schemas.microsoft.com/office/drawing/2014/chart" uri="{C3380CC4-5D6E-409C-BE32-E72D297353CC}">
              <c16:uniqueId val="{00000003-DBC4-4E83-B7EF-929BC342B272}"/>
            </c:ext>
          </c:extLst>
        </c:ser>
        <c:ser>
          <c:idx val="8"/>
          <c:order val="1"/>
          <c:tx>
            <c:v>Maquinaria y equipo nacional</c:v>
          </c:tx>
          <c:spPr>
            <a:ln w="19050">
              <a:solidFill>
                <a:schemeClr val="accent5">
                  <a:lumMod val="40000"/>
                  <a:lumOff val="60000"/>
                </a:schemeClr>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Data2!$AC$78:$AC$139</c:f>
              <c:numCache>
                <c:formatCode>0.00</c:formatCode>
                <c:ptCount val="62"/>
                <c:pt idx="0">
                  <c:v>1.5242415386691257</c:v>
                </c:pt>
                <c:pt idx="1">
                  <c:v>1.5997551974399151</c:v>
                </c:pt>
                <c:pt idx="2">
                  <c:v>1.587936507952965</c:v>
                </c:pt>
                <c:pt idx="3">
                  <c:v>1.7167067561417348</c:v>
                </c:pt>
                <c:pt idx="4">
                  <c:v>1.7586434830742548</c:v>
                </c:pt>
                <c:pt idx="5">
                  <c:v>1.8172129242987209</c:v>
                </c:pt>
                <c:pt idx="6">
                  <c:v>1.8048533912450029</c:v>
                </c:pt>
                <c:pt idx="7">
                  <c:v>1.9592700636964944</c:v>
                </c:pt>
                <c:pt idx="8">
                  <c:v>2.0200059753330089</c:v>
                </c:pt>
                <c:pt idx="9">
                  <c:v>2.03040003678018</c:v>
                </c:pt>
                <c:pt idx="10">
                  <c:v>2.1050437127699446</c:v>
                </c:pt>
                <c:pt idx="11">
                  <c:v>2.0956525410997813</c:v>
                </c:pt>
                <c:pt idx="12">
                  <c:v>2.1169080935978348</c:v>
                </c:pt>
                <c:pt idx="13">
                  <c:v>2.1143202881973466</c:v>
                </c:pt>
                <c:pt idx="14">
                  <c:v>2.1735169604357907</c:v>
                </c:pt>
                <c:pt idx="15">
                  <c:v>2.0656104418882006</c:v>
                </c:pt>
                <c:pt idx="16">
                  <c:v>2.0510469586202347</c:v>
                </c:pt>
                <c:pt idx="17">
                  <c:v>2.012925977175807</c:v>
                </c:pt>
                <c:pt idx="18">
                  <c:v>1.9240849254974959</c:v>
                </c:pt>
                <c:pt idx="19">
                  <c:v>1.8626644684833531</c:v>
                </c:pt>
                <c:pt idx="20">
                  <c:v>1.9294473929964904</c:v>
                </c:pt>
                <c:pt idx="21">
                  <c:v>1.950618660821327</c:v>
                </c:pt>
                <c:pt idx="22">
                  <c:v>1.8839762270351292</c:v>
                </c:pt>
                <c:pt idx="23">
                  <c:v>2.1024266253319364</c:v>
                </c:pt>
                <c:pt idx="24">
                  <c:v>1.9770636943326632</c:v>
                </c:pt>
                <c:pt idx="25">
                  <c:v>1.9934867893920125</c:v>
                </c:pt>
                <c:pt idx="26">
                  <c:v>2.1179781160070656</c:v>
                </c:pt>
                <c:pt idx="27">
                  <c:v>2.2728207531773363</c:v>
                </c:pt>
                <c:pt idx="28">
                  <c:v>2.1954237633590061</c:v>
                </c:pt>
                <c:pt idx="29">
                  <c:v>2.1688579372010661</c:v>
                </c:pt>
                <c:pt idx="30">
                  <c:v>2.2042295210405269</c:v>
                </c:pt>
                <c:pt idx="31">
                  <c:v>2.3161279247085056</c:v>
                </c:pt>
                <c:pt idx="32">
                  <c:v>2.166143468926236</c:v>
                </c:pt>
                <c:pt idx="33">
                  <c:v>2.0914269204992664</c:v>
                </c:pt>
                <c:pt idx="34">
                  <c:v>2.0761274099459865</c:v>
                </c:pt>
                <c:pt idx="35">
                  <c:v>2.0106824529494718</c:v>
                </c:pt>
                <c:pt idx="36">
                  <c:v>2.0376641915577611</c:v>
                </c:pt>
                <c:pt idx="37">
                  <c:v>2.1141435733374538</c:v>
                </c:pt>
                <c:pt idx="38">
                  <c:v>2.0298896692445285</c:v>
                </c:pt>
                <c:pt idx="39">
                  <c:v>1.9024516345875149</c:v>
                </c:pt>
                <c:pt idx="40">
                  <c:v>1.9609086610958339</c:v>
                </c:pt>
                <c:pt idx="41">
                  <c:v>1.9611047065162881</c:v>
                </c:pt>
                <c:pt idx="42">
                  <c:v>1.9754050891874468</c:v>
                </c:pt>
                <c:pt idx="43">
                  <c:v>1.9812902293336796</c:v>
                </c:pt>
                <c:pt idx="44">
                  <c:v>1.9312004817109982</c:v>
                </c:pt>
                <c:pt idx="45">
                  <c:v>1.5631750113024125</c:v>
                </c:pt>
                <c:pt idx="46">
                  <c:v>1.8949318126904242</c:v>
                </c:pt>
                <c:pt idx="47">
                  <c:v>1.8073983261244957</c:v>
                </c:pt>
                <c:pt idx="48">
                  <c:v>1.8123723104003358</c:v>
                </c:pt>
                <c:pt idx="49">
                  <c:v>1.8444203833418265</c:v>
                </c:pt>
                <c:pt idx="50">
                  <c:v>1.7906443057181278</c:v>
                </c:pt>
                <c:pt idx="51">
                  <c:v>1.7343346932833399</c:v>
                </c:pt>
                <c:pt idx="52">
                  <c:v>1.8251375373665633</c:v>
                </c:pt>
                <c:pt idx="53">
                  <c:v>1.8407310235350325</c:v>
                </c:pt>
                <c:pt idx="54">
                  <c:v>1.8070901001115074</c:v>
                </c:pt>
                <c:pt idx="55">
                  <c:v>1.9007110062663839</c:v>
                </c:pt>
                <c:pt idx="56">
                  <c:v>2.0208675102826734</c:v>
                </c:pt>
                <c:pt idx="57">
                  <c:v>1.9808159374090335</c:v>
                </c:pt>
                <c:pt idx="58">
                  <c:v>2.0834691083046275</c:v>
                </c:pt>
                <c:pt idx="59">
                  <c:v>2.0341316661293867</c:v>
                </c:pt>
                <c:pt idx="60">
                  <c:v>1.9995872752390973</c:v>
                </c:pt>
                <c:pt idx="61">
                  <c:v>2.0307101437418518</c:v>
                </c:pt>
              </c:numCache>
            </c:numRef>
          </c:val>
          <c:smooth val="0"/>
          <c:extLst>
            <c:ext xmlns:c16="http://schemas.microsoft.com/office/drawing/2014/chart" uri="{C3380CC4-5D6E-409C-BE32-E72D297353CC}">
              <c16:uniqueId val="{00000004-DBC4-4E83-B7EF-929BC342B272}"/>
            </c:ext>
          </c:extLst>
        </c:ser>
        <c:ser>
          <c:idx val="1"/>
          <c:order val="3"/>
          <c:tx>
            <c:v>Construcción residencial</c:v>
          </c:tx>
          <c:spPr>
            <a:ln w="19050">
              <a:solidFill>
                <a:srgbClr val="FF7C8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Data2!$AA$78:$AA$139</c:f>
              <c:numCache>
                <c:formatCode>0.00</c:formatCode>
                <c:ptCount val="62"/>
                <c:pt idx="0">
                  <c:v>3.2659675978202647</c:v>
                </c:pt>
                <c:pt idx="1">
                  <c:v>3.3749563504004909</c:v>
                </c:pt>
                <c:pt idx="2">
                  <c:v>3.3508733043784615</c:v>
                </c:pt>
                <c:pt idx="3">
                  <c:v>3.0937590349148643</c:v>
                </c:pt>
                <c:pt idx="4">
                  <c:v>3.289519236881624</c:v>
                </c:pt>
                <c:pt idx="5">
                  <c:v>3.0302861109056618</c:v>
                </c:pt>
                <c:pt idx="6">
                  <c:v>2.9203202095617353</c:v>
                </c:pt>
                <c:pt idx="7">
                  <c:v>2.911076332143824</c:v>
                </c:pt>
                <c:pt idx="8">
                  <c:v>2.9213388029655341</c:v>
                </c:pt>
                <c:pt idx="9">
                  <c:v>3.0689285507936033</c:v>
                </c:pt>
                <c:pt idx="10">
                  <c:v>3.0172483951328912</c:v>
                </c:pt>
                <c:pt idx="11">
                  <c:v>3.1621319849849847</c:v>
                </c:pt>
                <c:pt idx="12">
                  <c:v>3.0091571310930374</c:v>
                </c:pt>
                <c:pt idx="13">
                  <c:v>2.9252634470216816</c:v>
                </c:pt>
                <c:pt idx="14">
                  <c:v>3.0831485033677244</c:v>
                </c:pt>
                <c:pt idx="15">
                  <c:v>2.8838733319350482</c:v>
                </c:pt>
                <c:pt idx="16">
                  <c:v>2.9296174896055871</c:v>
                </c:pt>
                <c:pt idx="17">
                  <c:v>2.7676973027470275</c:v>
                </c:pt>
                <c:pt idx="18">
                  <c:v>2.7241194604079917</c:v>
                </c:pt>
                <c:pt idx="19">
                  <c:v>2.7554287391906769</c:v>
                </c:pt>
                <c:pt idx="20">
                  <c:v>2.8527309084041979</c:v>
                </c:pt>
                <c:pt idx="21">
                  <c:v>2.862915402466701</c:v>
                </c:pt>
                <c:pt idx="22">
                  <c:v>2.7111133152526081</c:v>
                </c:pt>
                <c:pt idx="23">
                  <c:v>2.7831819407100666</c:v>
                </c:pt>
                <c:pt idx="24">
                  <c:v>2.7006393690228516</c:v>
                </c:pt>
                <c:pt idx="25">
                  <c:v>2.8015205715579401</c:v>
                </c:pt>
                <c:pt idx="26">
                  <c:v>3.034965266969496</c:v>
                </c:pt>
                <c:pt idx="27">
                  <c:v>2.7590439527498067</c:v>
                </c:pt>
                <c:pt idx="28">
                  <c:v>2.8778722562622776</c:v>
                </c:pt>
                <c:pt idx="29">
                  <c:v>2.9456682693272564</c:v>
                </c:pt>
                <c:pt idx="30">
                  <c:v>2.9243696542983053</c:v>
                </c:pt>
                <c:pt idx="31">
                  <c:v>2.8671318988461758</c:v>
                </c:pt>
                <c:pt idx="32">
                  <c:v>2.8237789931334194</c:v>
                </c:pt>
                <c:pt idx="33">
                  <c:v>2.8125788655691575</c:v>
                </c:pt>
                <c:pt idx="34">
                  <c:v>2.9819468499667963</c:v>
                </c:pt>
                <c:pt idx="35">
                  <c:v>2.9244612043861511</c:v>
                </c:pt>
                <c:pt idx="36">
                  <c:v>2.9423322404438279</c:v>
                </c:pt>
                <c:pt idx="37">
                  <c:v>2.9118492450098383</c:v>
                </c:pt>
                <c:pt idx="38">
                  <c:v>2.8339384047461555</c:v>
                </c:pt>
                <c:pt idx="39">
                  <c:v>2.7663010335467724</c:v>
                </c:pt>
                <c:pt idx="40">
                  <c:v>2.9480586433700231</c:v>
                </c:pt>
                <c:pt idx="41">
                  <c:v>2.8860807877098944</c:v>
                </c:pt>
                <c:pt idx="42">
                  <c:v>2.7506167833816693</c:v>
                </c:pt>
                <c:pt idx="43">
                  <c:v>2.8516826841088414</c:v>
                </c:pt>
                <c:pt idx="44">
                  <c:v>2.8118422293676302</c:v>
                </c:pt>
                <c:pt idx="45">
                  <c:v>2.273804431746981</c:v>
                </c:pt>
                <c:pt idx="46">
                  <c:v>2.5835117552124633</c:v>
                </c:pt>
                <c:pt idx="47">
                  <c:v>2.6886647974710449</c:v>
                </c:pt>
                <c:pt idx="48">
                  <c:v>2.6105616139602281</c:v>
                </c:pt>
                <c:pt idx="49">
                  <c:v>2.583017511640719</c:v>
                </c:pt>
                <c:pt idx="50">
                  <c:v>2.6396889691132897</c:v>
                </c:pt>
                <c:pt idx="51">
                  <c:v>2.4492393267903929</c:v>
                </c:pt>
                <c:pt idx="52">
                  <c:v>2.435333667773512</c:v>
                </c:pt>
                <c:pt idx="53">
                  <c:v>2.4417339531093867</c:v>
                </c:pt>
                <c:pt idx="54">
                  <c:v>2.298102174428382</c:v>
                </c:pt>
                <c:pt idx="55">
                  <c:v>2.2413600241103868</c:v>
                </c:pt>
                <c:pt idx="56">
                  <c:v>2.3026183999448921</c:v>
                </c:pt>
                <c:pt idx="57">
                  <c:v>2.2689251825242485</c:v>
                </c:pt>
                <c:pt idx="58">
                  <c:v>2.2858447424485444</c:v>
                </c:pt>
                <c:pt idx="59">
                  <c:v>2.3629881605058238</c:v>
                </c:pt>
                <c:pt idx="60">
                  <c:v>2.2838732026900237</c:v>
                </c:pt>
                <c:pt idx="61">
                  <c:v>2.411728233014625</c:v>
                </c:pt>
              </c:numCache>
            </c:numRef>
          </c:val>
          <c:smooth val="0"/>
          <c:extLst>
            <c:ext xmlns:c16="http://schemas.microsoft.com/office/drawing/2014/chart" uri="{C3380CC4-5D6E-409C-BE32-E72D297353CC}">
              <c16:uniqueId val="{00000002-DBC4-4E83-B7EF-929BC342B272}"/>
            </c:ext>
          </c:extLst>
        </c:ser>
        <c:ser>
          <c:idx val="9"/>
          <c:order val="6"/>
          <c:tx>
            <c:v>Maquinaria y equipo importado</c:v>
          </c:tx>
          <c:spPr>
            <a:ln w="19050">
              <a:solidFill>
                <a:schemeClr val="accent5"/>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Data2!$AF$78:$AF$139</c:f>
              <c:numCache>
                <c:formatCode>0.00</c:formatCode>
                <c:ptCount val="62"/>
                <c:pt idx="0">
                  <c:v>2.3672170478336376</c:v>
                </c:pt>
                <c:pt idx="1">
                  <c:v>2.2189664291672839</c:v>
                </c:pt>
                <c:pt idx="2">
                  <c:v>2.2700462472172758</c:v>
                </c:pt>
                <c:pt idx="3">
                  <c:v>2.2693877599520382</c:v>
                </c:pt>
                <c:pt idx="4">
                  <c:v>2.3019255175961</c:v>
                </c:pt>
                <c:pt idx="5">
                  <c:v>2.3344767853127442</c:v>
                </c:pt>
                <c:pt idx="6">
                  <c:v>2.4784997478402233</c:v>
                </c:pt>
                <c:pt idx="7">
                  <c:v>2.6747624663448577</c:v>
                </c:pt>
                <c:pt idx="8">
                  <c:v>2.6607251543112613</c:v>
                </c:pt>
                <c:pt idx="9">
                  <c:v>2.7632741011528146</c:v>
                </c:pt>
                <c:pt idx="10">
                  <c:v>2.8035269939154874</c:v>
                </c:pt>
                <c:pt idx="11">
                  <c:v>2.799148436116905</c:v>
                </c:pt>
                <c:pt idx="12">
                  <c:v>2.8982658101167025</c:v>
                </c:pt>
                <c:pt idx="13">
                  <c:v>2.8106795028239482</c:v>
                </c:pt>
                <c:pt idx="14">
                  <c:v>2.761870560627004</c:v>
                </c:pt>
                <c:pt idx="15">
                  <c:v>2.8066853040619604</c:v>
                </c:pt>
                <c:pt idx="16">
                  <c:v>2.8113088250285192</c:v>
                </c:pt>
                <c:pt idx="17">
                  <c:v>2.8600525939566412</c:v>
                </c:pt>
                <c:pt idx="18">
                  <c:v>2.7653371810827854</c:v>
                </c:pt>
                <c:pt idx="19">
                  <c:v>2.7859333767666801</c:v>
                </c:pt>
                <c:pt idx="20">
                  <c:v>2.8054955282659031</c:v>
                </c:pt>
                <c:pt idx="21">
                  <c:v>2.7414126378846682</c:v>
                </c:pt>
                <c:pt idx="22">
                  <c:v>2.7713574910082897</c:v>
                </c:pt>
                <c:pt idx="23">
                  <c:v>2.7842762867628563</c:v>
                </c:pt>
                <c:pt idx="24">
                  <c:v>2.9075123999223678</c:v>
                </c:pt>
                <c:pt idx="25">
                  <c:v>2.9635161532764873</c:v>
                </c:pt>
                <c:pt idx="26">
                  <c:v>2.9014599024052226</c:v>
                </c:pt>
                <c:pt idx="27">
                  <c:v>2.8560626878568209</c:v>
                </c:pt>
                <c:pt idx="28">
                  <c:v>2.7157170708058191</c:v>
                </c:pt>
                <c:pt idx="29">
                  <c:v>2.9279335144846383</c:v>
                </c:pt>
                <c:pt idx="30">
                  <c:v>2.8309643573213767</c:v>
                </c:pt>
                <c:pt idx="31">
                  <c:v>2.7940110131291735</c:v>
                </c:pt>
                <c:pt idx="32">
                  <c:v>2.8107280456281685</c:v>
                </c:pt>
                <c:pt idx="33">
                  <c:v>2.9093927899386025</c:v>
                </c:pt>
                <c:pt idx="34">
                  <c:v>2.9736606425091847</c:v>
                </c:pt>
                <c:pt idx="35">
                  <c:v>2.8932240076832043</c:v>
                </c:pt>
                <c:pt idx="36">
                  <c:v>3.0182036734778932</c:v>
                </c:pt>
                <c:pt idx="37">
                  <c:v>3.0271565132603619</c:v>
                </c:pt>
                <c:pt idx="38">
                  <c:v>2.9946590510359372</c:v>
                </c:pt>
                <c:pt idx="39">
                  <c:v>2.9609389395851231</c:v>
                </c:pt>
                <c:pt idx="40">
                  <c:v>2.8400018768590241</c:v>
                </c:pt>
                <c:pt idx="41">
                  <c:v>2.7426807182039443</c:v>
                </c:pt>
                <c:pt idx="42">
                  <c:v>2.7644552014347874</c:v>
                </c:pt>
                <c:pt idx="43">
                  <c:v>2.7688453125729269</c:v>
                </c:pt>
                <c:pt idx="44">
                  <c:v>2.5520393756613018</c:v>
                </c:pt>
                <c:pt idx="45">
                  <c:v>2.5165366162496929</c:v>
                </c:pt>
                <c:pt idx="46">
                  <c:v>2.4459794048483459</c:v>
                </c:pt>
                <c:pt idx="47">
                  <c:v>2.5550884510350018</c:v>
                </c:pt>
                <c:pt idx="48">
                  <c:v>2.6516275440316752</c:v>
                </c:pt>
                <c:pt idx="49">
                  <c:v>2.6347174378339786</c:v>
                </c:pt>
                <c:pt idx="50">
                  <c:v>2.7353389068710148</c:v>
                </c:pt>
                <c:pt idx="51">
                  <c:v>2.7786081679161652</c:v>
                </c:pt>
                <c:pt idx="52">
                  <c:v>2.7702555959744548</c:v>
                </c:pt>
                <c:pt idx="53">
                  <c:v>2.9089919254272405</c:v>
                </c:pt>
                <c:pt idx="54">
                  <c:v>2.9633733195439929</c:v>
                </c:pt>
                <c:pt idx="55">
                  <c:v>3.0233339796261158</c:v>
                </c:pt>
                <c:pt idx="56">
                  <c:v>3.2109353800232516</c:v>
                </c:pt>
                <c:pt idx="57">
                  <c:v>3.2908192758776345</c:v>
                </c:pt>
                <c:pt idx="58">
                  <c:v>3.2627686360212347</c:v>
                </c:pt>
                <c:pt idx="59">
                  <c:v>3.2506845741608599</c:v>
                </c:pt>
                <c:pt idx="60">
                  <c:v>3.3029282040310002</c:v>
                </c:pt>
                <c:pt idx="61">
                  <c:v>3.3722800970610862</c:v>
                </c:pt>
              </c:numCache>
            </c:numRef>
          </c:val>
          <c:smooth val="0"/>
          <c:extLst>
            <c:ext xmlns:c16="http://schemas.microsoft.com/office/drawing/2014/chart" uri="{C3380CC4-5D6E-409C-BE32-E72D297353CC}">
              <c16:uniqueId val="{00000005-DBC4-4E83-B7EF-929BC342B272}"/>
            </c:ext>
          </c:extLst>
        </c:ser>
        <c:dLbls>
          <c:showLegendKey val="0"/>
          <c:showVal val="0"/>
          <c:showCatName val="0"/>
          <c:showSerName val="0"/>
          <c:showPercent val="0"/>
          <c:showBubbleSize val="0"/>
        </c:dLbls>
        <c:marker val="1"/>
        <c:smooth val="0"/>
        <c:axId val="605175488"/>
        <c:axId val="605172608"/>
        <c:extLst>
          <c:ext xmlns:c15="http://schemas.microsoft.com/office/drawing/2012/chart" uri="{02D57815-91ED-43cb-92C2-25804820EDAC}">
            <c15:filteredLineSeries>
              <c15:ser>
                <c:idx val="3"/>
                <c:order val="4"/>
                <c:tx>
                  <c:v>National transport equipment</c:v>
                </c:tx>
                <c:spPr>
                  <a:ln w="28575">
                    <a:solidFill>
                      <a:srgbClr val="58A73F"/>
                    </a:solidFill>
                  </a:ln>
                </c:spPr>
                <c:marker>
                  <c:symbol val="none"/>
                </c:marker>
                <c:cat>
                  <c:strRef>
                    <c:extLst>
                      <c:ex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c:ext uri="{02D57815-91ED-43cb-92C2-25804820EDAC}">
                        <c15:formulaRef>
                          <c15:sqref>Data2!$AD$78:$AD$139</c15:sqref>
                        </c15:formulaRef>
                      </c:ext>
                    </c:extLst>
                    <c:numCache>
                      <c:formatCode>0.00</c:formatCode>
                      <c:ptCount val="62"/>
                      <c:pt idx="0">
                        <c:v>0.49168398811823666</c:v>
                      </c:pt>
                      <c:pt idx="1">
                        <c:v>0.47695355654261257</c:v>
                      </c:pt>
                      <c:pt idx="2">
                        <c:v>0.52637880729969377</c:v>
                      </c:pt>
                      <c:pt idx="3">
                        <c:v>0.68152323674508397</c:v>
                      </c:pt>
                      <c:pt idx="4">
                        <c:v>0.62546516630246862</c:v>
                      </c:pt>
                      <c:pt idx="5">
                        <c:v>0.66353291352435784</c:v>
                      </c:pt>
                      <c:pt idx="6">
                        <c:v>0.71239139277177876</c:v>
                      </c:pt>
                      <c:pt idx="7">
                        <c:v>0.83463467844900996</c:v>
                      </c:pt>
                      <c:pt idx="8">
                        <c:v>0.87813414606597184</c:v>
                      </c:pt>
                      <c:pt idx="9">
                        <c:v>0.87759997661778288</c:v>
                      </c:pt>
                      <c:pt idx="10">
                        <c:v>0.83068696533246067</c:v>
                      </c:pt>
                      <c:pt idx="11">
                        <c:v>0.7814237615542462</c:v>
                      </c:pt>
                      <c:pt idx="12">
                        <c:v>0.93458969218274524</c:v>
                      </c:pt>
                      <c:pt idx="13">
                        <c:v>0.8852304273851761</c:v>
                      </c:pt>
                      <c:pt idx="14">
                        <c:v>0.9438851671482632</c:v>
                      </c:pt>
                      <c:pt idx="15">
                        <c:v>0.92272921449657652</c:v>
                      </c:pt>
                      <c:pt idx="16">
                        <c:v>1.0025989799112109</c:v>
                      </c:pt>
                      <c:pt idx="17">
                        <c:v>0.95663306897598277</c:v>
                      </c:pt>
                      <c:pt idx="18">
                        <c:v>0.89862579877870341</c:v>
                      </c:pt>
                      <c:pt idx="19">
                        <c:v>0.84380589503364445</c:v>
                      </c:pt>
                      <c:pt idx="20">
                        <c:v>0.86978412658090876</c:v>
                      </c:pt>
                      <c:pt idx="21">
                        <c:v>0.91941416791255282</c:v>
                      </c:pt>
                      <c:pt idx="22">
                        <c:v>0.92343195636891928</c:v>
                      </c:pt>
                      <c:pt idx="23">
                        <c:v>1.0421883711118267</c:v>
                      </c:pt>
                      <c:pt idx="24">
                        <c:v>0.92762252257671785</c:v>
                      </c:pt>
                      <c:pt idx="25">
                        <c:v>0.98209129847139964</c:v>
                      </c:pt>
                      <c:pt idx="26">
                        <c:v>1.0911815962295213</c:v>
                      </c:pt>
                      <c:pt idx="27">
                        <c:v>1.2453702226861292</c:v>
                      </c:pt>
                      <c:pt idx="28">
                        <c:v>1.1786082721406228</c:v>
                      </c:pt>
                      <c:pt idx="29">
                        <c:v>1.167118482511972</c:v>
                      </c:pt>
                      <c:pt idx="30">
                        <c:v>1.1717576103700102</c:v>
                      </c:pt>
                      <c:pt idx="31">
                        <c:v>1.2537738045283759</c:v>
                      </c:pt>
                      <c:pt idx="32">
                        <c:v>1.1353409495306941</c:v>
                      </c:pt>
                      <c:pt idx="33">
                        <c:v>1.1002757370548972</c:v>
                      </c:pt>
                      <c:pt idx="34">
                        <c:v>1.1136393940835931</c:v>
                      </c:pt>
                      <c:pt idx="35">
                        <c:v>1.0565031140302663</c:v>
                      </c:pt>
                      <c:pt idx="36">
                        <c:v>1.0878214919784892</c:v>
                      </c:pt>
                      <c:pt idx="37">
                        <c:v>1.1012077217605167</c:v>
                      </c:pt>
                      <c:pt idx="38">
                        <c:v>1.0937806782466524</c:v>
                      </c:pt>
                      <c:pt idx="39">
                        <c:v>0.94475384878203417</c:v>
                      </c:pt>
                      <c:pt idx="40">
                        <c:v>1.0436483786375816</c:v>
                      </c:pt>
                      <c:pt idx="41">
                        <c:v>1.0384072239200963</c:v>
                      </c:pt>
                      <c:pt idx="42">
                        <c:v>0.95431305483875728</c:v>
                      </c:pt>
                      <c:pt idx="43">
                        <c:v>0.98056587062158129</c:v>
                      </c:pt>
                      <c:pt idx="44">
                        <c:v>0.94724666077276509</c:v>
                      </c:pt>
                      <c:pt idx="45">
                        <c:v>0.63875216810503399</c:v>
                      </c:pt>
                      <c:pt idx="46">
                        <c:v>0.86846890160611745</c:v>
                      </c:pt>
                      <c:pt idx="47">
                        <c:v>0.83563941327087099</c:v>
                      </c:pt>
                      <c:pt idx="48">
                        <c:v>0.83812007435940294</c:v>
                      </c:pt>
                      <c:pt idx="49">
                        <c:v>0.83823502591968047</c:v>
                      </c:pt>
                      <c:pt idx="50">
                        <c:v>0.79841944786229901</c:v>
                      </c:pt>
                      <c:pt idx="51">
                        <c:v>0.74597684393832397</c:v>
                      </c:pt>
                      <c:pt idx="52">
                        <c:v>0.80040229718771183</c:v>
                      </c:pt>
                      <c:pt idx="53">
                        <c:v>0.83122548306704569</c:v>
                      </c:pt>
                      <c:pt idx="54">
                        <c:v>0.83067070436849788</c:v>
                      </c:pt>
                      <c:pt idx="55">
                        <c:v>0.87842365267766753</c:v>
                      </c:pt>
                      <c:pt idx="56">
                        <c:v>0.97428243288035898</c:v>
                      </c:pt>
                      <c:pt idx="57">
                        <c:v>0.98656668008474069</c:v>
                      </c:pt>
                      <c:pt idx="58">
                        <c:v>1.064541315128936</c:v>
                      </c:pt>
                      <c:pt idx="59">
                        <c:v>1.0607701814976722</c:v>
                      </c:pt>
                      <c:pt idx="60">
                        <c:v>1.0496030940807386</c:v>
                      </c:pt>
                      <c:pt idx="61">
                        <c:v>1.0780166023186841</c:v>
                      </c:pt>
                    </c:numCache>
                  </c:numRef>
                </c:val>
                <c:smooth val="0"/>
                <c:extLst>
                  <c:ext xmlns:c16="http://schemas.microsoft.com/office/drawing/2014/chart" uri="{C3380CC4-5D6E-409C-BE32-E72D297353CC}">
                    <c16:uniqueId val="{00000006-DBC4-4E83-B7EF-929BC342B272}"/>
                  </c:ext>
                </c:extLst>
              </c15:ser>
            </c15:filteredLineSeries>
            <c15:filteredLineSeries>
              <c15:ser>
                <c:idx val="4"/>
                <c:order val="5"/>
                <c:tx>
                  <c:v>GFCF: National machinery</c:v>
                </c:tx>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Data2!$AE$78:$AE$139</c15:sqref>
                        </c15:formulaRef>
                      </c:ext>
                    </c:extLst>
                    <c:numCache>
                      <c:formatCode>0.00</c:formatCode>
                      <c:ptCount val="62"/>
                      <c:pt idx="0">
                        <c:v>1.0319340747307193</c:v>
                      </c:pt>
                      <c:pt idx="1">
                        <c:v>1.1077824413741701</c:v>
                      </c:pt>
                      <c:pt idx="2">
                        <c:v>1.0451942103044842</c:v>
                      </c:pt>
                      <c:pt idx="3">
                        <c:v>1.0391823246583658</c:v>
                      </c:pt>
                      <c:pt idx="4">
                        <c:v>1.134341319899844</c:v>
                      </c:pt>
                      <c:pt idx="5">
                        <c:v>1.1439945409146139</c:v>
                      </c:pt>
                      <c:pt idx="6">
                        <c:v>1.0871472007500493</c:v>
                      </c:pt>
                      <c:pt idx="7">
                        <c:v>1.1203357893641903</c:v>
                      </c:pt>
                      <c:pt idx="8">
                        <c:v>1.1477300756658408</c:v>
                      </c:pt>
                      <c:pt idx="9">
                        <c:v>1.1488308036818171</c:v>
                      </c:pt>
                      <c:pt idx="10">
                        <c:v>1.2687613274875156</c:v>
                      </c:pt>
                      <c:pt idx="11">
                        <c:v>1.3369120871233255</c:v>
                      </c:pt>
                      <c:pt idx="12">
                        <c:v>1.187834548417392</c:v>
                      </c:pt>
                      <c:pt idx="13">
                        <c:v>1.2213036142207807</c:v>
                      </c:pt>
                      <c:pt idx="14">
                        <c:v>1.2359583721625702</c:v>
                      </c:pt>
                      <c:pt idx="15">
                        <c:v>1.1342911322440039</c:v>
                      </c:pt>
                      <c:pt idx="16">
                        <c:v>1.0565415249788437</c:v>
                      </c:pt>
                      <c:pt idx="17">
                        <c:v>1.0536278634172678</c:v>
                      </c:pt>
                      <c:pt idx="18">
                        <c:v>1.037214465458294</c:v>
                      </c:pt>
                      <c:pt idx="19">
                        <c:v>1.0149617668186983</c:v>
                      </c:pt>
                      <c:pt idx="20">
                        <c:v>1.0594520309793904</c:v>
                      </c:pt>
                      <c:pt idx="21">
                        <c:v>1.0280372739522234</c:v>
                      </c:pt>
                      <c:pt idx="22">
                        <c:v>0.97176598346190579</c:v>
                      </c:pt>
                      <c:pt idx="23">
                        <c:v>1.0456024114571603</c:v>
                      </c:pt>
                      <c:pt idx="24">
                        <c:v>1.0466240936564015</c:v>
                      </c:pt>
                      <c:pt idx="25">
                        <c:v>1.0100585279017908</c:v>
                      </c:pt>
                      <c:pt idx="26">
                        <c:v>1.0400375083432145</c:v>
                      </c:pt>
                      <c:pt idx="27">
                        <c:v>0.99387554505522413</c:v>
                      </c:pt>
                      <c:pt idx="28">
                        <c:v>1.0228279553565456</c:v>
                      </c:pt>
                      <c:pt idx="29">
                        <c:v>1.0065262918421667</c:v>
                      </c:pt>
                      <c:pt idx="30">
                        <c:v>1.0431204678504722</c:v>
                      </c:pt>
                      <c:pt idx="31">
                        <c:v>1.0421334141005589</c:v>
                      </c:pt>
                      <c:pt idx="32">
                        <c:v>1.0309138133705757</c:v>
                      </c:pt>
                      <c:pt idx="33">
                        <c:v>0.9947257826858743</c:v>
                      </c:pt>
                      <c:pt idx="34">
                        <c:v>0.96802258252732587</c:v>
                      </c:pt>
                      <c:pt idx="35">
                        <c:v>0.94933646552401418</c:v>
                      </c:pt>
                      <c:pt idx="36">
                        <c:v>0.94837392739545734</c:v>
                      </c:pt>
                      <c:pt idx="37">
                        <c:v>1.0168808427629079</c:v>
                      </c:pt>
                      <c:pt idx="38">
                        <c:v>0.93785344633518564</c:v>
                      </c:pt>
                      <c:pt idx="39">
                        <c:v>0.96342149253377385</c:v>
                      </c:pt>
                      <c:pt idx="40">
                        <c:v>0.91376048591436276</c:v>
                      </c:pt>
                      <c:pt idx="41">
                        <c:v>0.92724169327444494</c:v>
                      </c:pt>
                      <c:pt idx="42">
                        <c:v>1.0196127468276395</c:v>
                      </c:pt>
                      <c:pt idx="43">
                        <c:v>1.0045236471183552</c:v>
                      </c:pt>
                      <c:pt idx="44">
                        <c:v>0.97940510662033708</c:v>
                      </c:pt>
                      <c:pt idx="45">
                        <c:v>0.92130862828221771</c:v>
                      </c:pt>
                      <c:pt idx="46">
                        <c:v>1.024739168875918</c:v>
                      </c:pt>
                      <c:pt idx="47">
                        <c:v>0.97681112744116216</c:v>
                      </c:pt>
                      <c:pt idx="48">
                        <c:v>0.97038359152662002</c:v>
                      </c:pt>
                      <c:pt idx="49">
                        <c:v>1.0065600174420197</c:v>
                      </c:pt>
                      <c:pt idx="50">
                        <c:v>0.99037884479102012</c:v>
                      </c:pt>
                      <c:pt idx="51">
                        <c:v>0.99355688733486469</c:v>
                      </c:pt>
                      <c:pt idx="52">
                        <c:v>1.0218167032489944</c:v>
                      </c:pt>
                      <c:pt idx="53">
                        <c:v>1.0098977495441979</c:v>
                      </c:pt>
                      <c:pt idx="54">
                        <c:v>0.97490456994287544</c:v>
                      </c:pt>
                      <c:pt idx="55">
                        <c:v>1.024715402197111</c:v>
                      </c:pt>
                      <c:pt idx="56">
                        <c:v>1.0455787780537154</c:v>
                      </c:pt>
                      <c:pt idx="57">
                        <c:v>0.99536499928495936</c:v>
                      </c:pt>
                      <c:pt idx="58">
                        <c:v>1.0177674580286469</c:v>
                      </c:pt>
                      <c:pt idx="59">
                        <c:v>0.9725324908638795</c:v>
                      </c:pt>
                      <c:pt idx="60">
                        <c:v>0.9508550058985793</c:v>
                      </c:pt>
                      <c:pt idx="61">
                        <c:v>0.95350152022711443</c:v>
                      </c:pt>
                    </c:numCache>
                  </c:numRef>
                </c:val>
                <c:smooth val="0"/>
                <c:extLst xmlns:c15="http://schemas.microsoft.com/office/drawing/2012/chart">
                  <c:ext xmlns:c16="http://schemas.microsoft.com/office/drawing/2014/chart" uri="{C3380CC4-5D6E-409C-BE32-E72D297353CC}">
                    <c16:uniqueId val="{00000007-DBC4-4E83-B7EF-929BC342B272}"/>
                  </c:ext>
                </c:extLst>
              </c15:ser>
            </c15:filteredLineSeries>
            <c15:filteredLineSeries>
              <c15:ser>
                <c:idx val="5"/>
                <c:order val="7"/>
                <c:tx>
                  <c:v>GFCF: Imported transport equipment</c:v>
                </c:tx>
                <c:spPr>
                  <a:ln w="28575">
                    <a:solidFill>
                      <a:srgbClr val="059F9F"/>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Data2!$AG$78:$AG$139</c15:sqref>
                        </c15:formulaRef>
                      </c:ext>
                    </c:extLst>
                    <c:numCache>
                      <c:formatCode>0.00</c:formatCode>
                      <c:ptCount val="62"/>
                      <c:pt idx="0">
                        <c:v>0.27186461445439403</c:v>
                      </c:pt>
                      <c:pt idx="1">
                        <c:v>0.23031394773583128</c:v>
                      </c:pt>
                      <c:pt idx="2">
                        <c:v>0.27647248596519147</c:v>
                      </c:pt>
                      <c:pt idx="3">
                        <c:v>0.28728498622261212</c:v>
                      </c:pt>
                      <c:pt idx="4">
                        <c:v>0.28434293826491108</c:v>
                      </c:pt>
                      <c:pt idx="5">
                        <c:v>0.29657042945609519</c:v>
                      </c:pt>
                      <c:pt idx="6">
                        <c:v>0.28272737193081204</c:v>
                      </c:pt>
                      <c:pt idx="7">
                        <c:v>0.30641801728825896</c:v>
                      </c:pt>
                      <c:pt idx="8">
                        <c:v>0.30253005774466574</c:v>
                      </c:pt>
                      <c:pt idx="9">
                        <c:v>0.31412076318624521</c:v>
                      </c:pt>
                      <c:pt idx="10">
                        <c:v>0.37896657503126308</c:v>
                      </c:pt>
                      <c:pt idx="11">
                        <c:v>0.33708362781119977</c:v>
                      </c:pt>
                      <c:pt idx="12">
                        <c:v>0.35466695756410505</c:v>
                      </c:pt>
                      <c:pt idx="13">
                        <c:v>0.36397497059060974</c:v>
                      </c:pt>
                      <c:pt idx="14">
                        <c:v>0.33724503064912681</c:v>
                      </c:pt>
                      <c:pt idx="15">
                        <c:v>0.34467295189775615</c:v>
                      </c:pt>
                      <c:pt idx="16">
                        <c:v>0.36030404703936603</c:v>
                      </c:pt>
                      <c:pt idx="17">
                        <c:v>0.33357903930378174</c:v>
                      </c:pt>
                      <c:pt idx="18">
                        <c:v>0.3286806144074208</c:v>
                      </c:pt>
                      <c:pt idx="19">
                        <c:v>0.32197872275783818</c:v>
                      </c:pt>
                      <c:pt idx="20">
                        <c:v>0.34659543820349609</c:v>
                      </c:pt>
                      <c:pt idx="21">
                        <c:v>0.31927808895054327</c:v>
                      </c:pt>
                      <c:pt idx="22">
                        <c:v>0.34414248608178327</c:v>
                      </c:pt>
                      <c:pt idx="23">
                        <c:v>0.33326040957113656</c:v>
                      </c:pt>
                      <c:pt idx="24">
                        <c:v>0.34451913935630318</c:v>
                      </c:pt>
                      <c:pt idx="25">
                        <c:v>0.36046811889313818</c:v>
                      </c:pt>
                      <c:pt idx="26">
                        <c:v>0.32610115453404359</c:v>
                      </c:pt>
                      <c:pt idx="27">
                        <c:v>0.32865228219882342</c:v>
                      </c:pt>
                      <c:pt idx="28">
                        <c:v>0.31298038125487854</c:v>
                      </c:pt>
                      <c:pt idx="29">
                        <c:v>0.31800566245792139</c:v>
                      </c:pt>
                      <c:pt idx="30">
                        <c:v>0.33841547501468355</c:v>
                      </c:pt>
                      <c:pt idx="31">
                        <c:v>0.30911020402708256</c:v>
                      </c:pt>
                      <c:pt idx="32">
                        <c:v>0.31516447085520943</c:v>
                      </c:pt>
                      <c:pt idx="33">
                        <c:v>0.31607541024744218</c:v>
                      </c:pt>
                      <c:pt idx="34">
                        <c:v>0.30362248079105492</c:v>
                      </c:pt>
                      <c:pt idx="35">
                        <c:v>0.30193673472173888</c:v>
                      </c:pt>
                      <c:pt idx="36">
                        <c:v>0.3090690765344718</c:v>
                      </c:pt>
                      <c:pt idx="37">
                        <c:v>0.32184756207077753</c:v>
                      </c:pt>
                      <c:pt idx="38">
                        <c:v>0.30980168880733661</c:v>
                      </c:pt>
                      <c:pt idx="39">
                        <c:v>0.31446841400727332</c:v>
                      </c:pt>
                      <c:pt idx="40">
                        <c:v>0.30795732514787894</c:v>
                      </c:pt>
                      <c:pt idx="41">
                        <c:v>0.28816671675933309</c:v>
                      </c:pt>
                      <c:pt idx="42">
                        <c:v>0.28240017484440305</c:v>
                      </c:pt>
                      <c:pt idx="43">
                        <c:v>0.27394808366736678</c:v>
                      </c:pt>
                      <c:pt idx="44">
                        <c:v>0.26795705496948519</c:v>
                      </c:pt>
                      <c:pt idx="45">
                        <c:v>0.13975290824143716</c:v>
                      </c:pt>
                      <c:pt idx="46">
                        <c:v>0.23140949032615651</c:v>
                      </c:pt>
                      <c:pt idx="47">
                        <c:v>0.21824284825941884</c:v>
                      </c:pt>
                      <c:pt idx="48">
                        <c:v>0.23341649153471003</c:v>
                      </c:pt>
                      <c:pt idx="49">
                        <c:v>0.21555509883576776</c:v>
                      </c:pt>
                      <c:pt idx="50">
                        <c:v>0.21686629383960554</c:v>
                      </c:pt>
                      <c:pt idx="51">
                        <c:v>0.21732210732884416</c:v>
                      </c:pt>
                      <c:pt idx="52">
                        <c:v>0.21825982781536579</c:v>
                      </c:pt>
                      <c:pt idx="53">
                        <c:v>0.24874561790028987</c:v>
                      </c:pt>
                      <c:pt idx="54">
                        <c:v>0.2874006670328762</c:v>
                      </c:pt>
                      <c:pt idx="55">
                        <c:v>0.30088880129635254</c:v>
                      </c:pt>
                      <c:pt idx="56">
                        <c:v>0.34186367794043332</c:v>
                      </c:pt>
                      <c:pt idx="57">
                        <c:v>0.3999231185302945</c:v>
                      </c:pt>
                      <c:pt idx="58">
                        <c:v>0.39898499894678779</c:v>
                      </c:pt>
                      <c:pt idx="59">
                        <c:v>0.40257389059317716</c:v>
                      </c:pt>
                      <c:pt idx="60">
                        <c:v>0.45179866594154344</c:v>
                      </c:pt>
                      <c:pt idx="61">
                        <c:v>0.49174301533254922</c:v>
                      </c:pt>
                    </c:numCache>
                  </c:numRef>
                </c:val>
                <c:smooth val="0"/>
                <c:extLst xmlns:c15="http://schemas.microsoft.com/office/drawing/2012/chart">
                  <c:ext xmlns:c16="http://schemas.microsoft.com/office/drawing/2014/chart" uri="{C3380CC4-5D6E-409C-BE32-E72D297353CC}">
                    <c16:uniqueId val="{00000008-DBC4-4E83-B7EF-929BC342B272}"/>
                  </c:ext>
                </c:extLst>
              </c15:ser>
            </c15:filteredLineSeries>
            <c15:filteredLineSeries>
              <c15:ser>
                <c:idx val="6"/>
                <c:order val="8"/>
                <c:tx>
                  <c:v>GFCF: Imported machinery</c:v>
                </c:tx>
                <c:spPr>
                  <a:ln w="28575">
                    <a:solidFill>
                      <a:srgbClr val="6DBDE1"/>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Data2!$AH$78:$AH$139</c15:sqref>
                        </c15:formulaRef>
                      </c:ext>
                    </c:extLst>
                    <c:numCache>
                      <c:formatCode>0.00</c:formatCode>
                      <c:ptCount val="62"/>
                      <c:pt idx="0">
                        <c:v>2.076796511254714</c:v>
                      </c:pt>
                      <c:pt idx="1">
                        <c:v>2.0019659256785194</c:v>
                      </c:pt>
                      <c:pt idx="2">
                        <c:v>1.9857709735878688</c:v>
                      </c:pt>
                      <c:pt idx="3">
                        <c:v>1.9846590610081685</c:v>
                      </c:pt>
                      <c:pt idx="4">
                        <c:v>2.0082134661407132</c:v>
                      </c:pt>
                      <c:pt idx="5">
                        <c:v>2.0497051293639394</c:v>
                      </c:pt>
                      <c:pt idx="6">
                        <c:v>2.1920101475027614</c:v>
                      </c:pt>
                      <c:pt idx="7">
                        <c:v>2.3674901263275596</c:v>
                      </c:pt>
                      <c:pt idx="8">
                        <c:v>2.3546587604866325</c:v>
                      </c:pt>
                      <c:pt idx="9">
                        <c:v>2.4548394065513821</c:v>
                      </c:pt>
                      <c:pt idx="10">
                        <c:v>2.4265108130891475</c:v>
                      </c:pt>
                      <c:pt idx="11">
                        <c:v>2.45497231786221</c:v>
                      </c:pt>
                      <c:pt idx="12">
                        <c:v>2.5459886945938974</c:v>
                      </c:pt>
                      <c:pt idx="13">
                        <c:v>2.4511237064314573</c:v>
                      </c:pt>
                      <c:pt idx="14">
                        <c:v>2.4263961631138979</c:v>
                      </c:pt>
                      <c:pt idx="15">
                        <c:v>2.4543773299069471</c:v>
                      </c:pt>
                      <c:pt idx="16">
                        <c:v>2.4559663623560106</c:v>
                      </c:pt>
                      <c:pt idx="17">
                        <c:v>2.5274053295006715</c:v>
                      </c:pt>
                      <c:pt idx="18">
                        <c:v>2.4376556620625229</c:v>
                      </c:pt>
                      <c:pt idx="19">
                        <c:v>2.4592975052883408</c:v>
                      </c:pt>
                      <c:pt idx="20">
                        <c:v>2.4628008115620545</c:v>
                      </c:pt>
                      <c:pt idx="21">
                        <c:v>2.4233915847867413</c:v>
                      </c:pt>
                      <c:pt idx="22">
                        <c:v>2.426876727796103</c:v>
                      </c:pt>
                      <c:pt idx="23">
                        <c:v>2.4470829054530663</c:v>
                      </c:pt>
                      <c:pt idx="24">
                        <c:v>2.5665548392918556</c:v>
                      </c:pt>
                      <c:pt idx="25">
                        <c:v>2.6042257482016815</c:v>
                      </c:pt>
                      <c:pt idx="26">
                        <c:v>2.5744305216929981</c:v>
                      </c:pt>
                      <c:pt idx="27">
                        <c:v>2.5248419192768234</c:v>
                      </c:pt>
                      <c:pt idx="28">
                        <c:v>2.4050259856523093</c:v>
                      </c:pt>
                      <c:pt idx="29">
                        <c:v>2.6104932995343102</c:v>
                      </c:pt>
                      <c:pt idx="30">
                        <c:v>2.4933387280325667</c:v>
                      </c:pt>
                      <c:pt idx="31">
                        <c:v>2.4825023916147959</c:v>
                      </c:pt>
                      <c:pt idx="32">
                        <c:v>2.4972429388328594</c:v>
                      </c:pt>
                      <c:pt idx="33">
                        <c:v>2.5929647613918694</c:v>
                      </c:pt>
                      <c:pt idx="34">
                        <c:v>2.6719236946726164</c:v>
                      </c:pt>
                      <c:pt idx="35">
                        <c:v>2.5889163198601368</c:v>
                      </c:pt>
                      <c:pt idx="36">
                        <c:v>2.7087951935205692</c:v>
                      </c:pt>
                      <c:pt idx="37">
                        <c:v>2.7052332692707393</c:v>
                      </c:pt>
                      <c:pt idx="38">
                        <c:v>2.6889791588338507</c:v>
                      </c:pt>
                      <c:pt idx="39">
                        <c:v>2.6426284751937148</c:v>
                      </c:pt>
                      <c:pt idx="40">
                        <c:v>2.5310700455648916</c:v>
                      </c:pt>
                      <c:pt idx="41">
                        <c:v>2.4544463434078225</c:v>
                      </c:pt>
                      <c:pt idx="42">
                        <c:v>2.4874264041340886</c:v>
                      </c:pt>
                      <c:pt idx="43">
                        <c:v>2.4915386299364961</c:v>
                      </c:pt>
                      <c:pt idx="44">
                        <c:v>2.2824827368067906</c:v>
                      </c:pt>
                      <c:pt idx="45">
                        <c:v>2.3758811797953534</c:v>
                      </c:pt>
                      <c:pt idx="46">
                        <c:v>2.2189100998802154</c:v>
                      </c:pt>
                      <c:pt idx="47">
                        <c:v>2.3354610615711464</c:v>
                      </c:pt>
                      <c:pt idx="48">
                        <c:v>2.4154231439475708</c:v>
                      </c:pt>
                      <c:pt idx="49">
                        <c:v>2.4192657787384437</c:v>
                      </c:pt>
                      <c:pt idx="50">
                        <c:v>2.5229485738516262</c:v>
                      </c:pt>
                      <c:pt idx="51">
                        <c:v>2.5600442872269182</c:v>
                      </c:pt>
                      <c:pt idx="52">
                        <c:v>2.5482127487503932</c:v>
                      </c:pt>
                      <c:pt idx="53">
                        <c:v>2.6613386335759142</c:v>
                      </c:pt>
                      <c:pt idx="54">
                        <c:v>2.6808422689664768</c:v>
                      </c:pt>
                      <c:pt idx="55">
                        <c:v>2.7185363812856127</c:v>
                      </c:pt>
                      <c:pt idx="56">
                        <c:v>2.8673968360346862</c:v>
                      </c:pt>
                      <c:pt idx="57">
                        <c:v>2.8925476101576884</c:v>
                      </c:pt>
                      <c:pt idx="58">
                        <c:v>2.868574067404333</c:v>
                      </c:pt>
                      <c:pt idx="59">
                        <c:v>2.8416980779542711</c:v>
                      </c:pt>
                      <c:pt idx="60">
                        <c:v>2.8531668381711035</c:v>
                      </c:pt>
                      <c:pt idx="61">
                        <c:v>2.8815442792458223</c:v>
                      </c:pt>
                    </c:numCache>
                  </c:numRef>
                </c:val>
                <c:smooth val="0"/>
                <c:extLst xmlns:c15="http://schemas.microsoft.com/office/drawing/2012/chart">
                  <c:ext xmlns:c16="http://schemas.microsoft.com/office/drawing/2014/chart" uri="{C3380CC4-5D6E-409C-BE32-E72D297353CC}">
                    <c16:uniqueId val="{00000009-DBC4-4E83-B7EF-929BC342B272}"/>
                  </c:ext>
                </c:extLst>
              </c15:ser>
            </c15:filteredLineSeries>
          </c:ext>
        </c:extLst>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minorUnit val="12"/>
        <c:minorTimeUnit val="months"/>
      </c:dateAx>
      <c:valAx>
        <c:axId val="181673448"/>
        <c:scaling>
          <c:orientation val="minMax"/>
          <c:max val="16"/>
        </c:scaling>
        <c:delete val="0"/>
        <c:axPos val="l"/>
        <c:numFmt formatCode="General" sourceLinked="0"/>
        <c:majorTickMark val="out"/>
        <c:minorTickMark val="none"/>
        <c:tickLblPos val="low"/>
        <c:spPr>
          <a:ln w="12700">
            <a:solidFill>
              <a:srgbClr val="000000">
                <a:alpha val="99000"/>
              </a:srgbClr>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605172608"/>
        <c:scaling>
          <c:orientation val="minMax"/>
          <c:max val="4.5"/>
        </c:scaling>
        <c:delete val="0"/>
        <c:axPos val="r"/>
        <c:numFmt formatCode="#,##0.0" sourceLinked="0"/>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605175488"/>
        <c:crosses val="max"/>
        <c:crossBetween val="between"/>
      </c:valAx>
      <c:catAx>
        <c:axId val="605175488"/>
        <c:scaling>
          <c:orientation val="minMax"/>
        </c:scaling>
        <c:delete val="1"/>
        <c:axPos val="b"/>
        <c:numFmt formatCode="General" sourceLinked="1"/>
        <c:majorTickMark val="out"/>
        <c:minorTickMark val="none"/>
        <c:tickLblPos val="nextTo"/>
        <c:crossAx val="605172608"/>
        <c:crosses val="autoZero"/>
        <c:auto val="1"/>
        <c:lblAlgn val="ctr"/>
        <c:lblOffset val="100"/>
        <c:noMultiLvlLbl val="0"/>
      </c:catAx>
      <c:spPr>
        <a:noFill/>
      </c:spPr>
    </c:plotArea>
    <c:legend>
      <c:legendPos val="r"/>
      <c:legendEntry>
        <c:idx val="0"/>
        <c:delete val="1"/>
      </c:legendEntry>
      <c:layout>
        <c:manualLayout>
          <c:xMode val="edge"/>
          <c:yMode val="edge"/>
          <c:x val="0.13283420009197222"/>
          <c:y val="0.55392493538507825"/>
          <c:w val="0.44985519088627479"/>
          <c:h val="0.19870591471760962"/>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736852338577967"/>
          <c:y val="0.18872316323529575"/>
          <c:w val="0.42449269949445317"/>
          <c:h val="0.63893818537491598"/>
        </c:manualLayout>
      </c:layout>
      <c:barChart>
        <c:barDir val="col"/>
        <c:grouping val="clustered"/>
        <c:varyColors val="0"/>
        <c:ser>
          <c:idx val="7"/>
          <c:order val="0"/>
          <c:tx>
            <c:v>Mexico recessions</c:v>
          </c:tx>
          <c:spPr>
            <a:solidFill>
              <a:schemeClr val="bg1">
                <a:lumMod val="85000"/>
              </a:schemeClr>
            </a:solidFill>
          </c:spPr>
          <c:invertIfNegative val="0"/>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Data2!$L$78:$L$139</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4755-41F5-8678-58EF036BDDFA}"/>
            </c:ext>
          </c:extLst>
        </c:ser>
        <c:dLbls>
          <c:showLegendKey val="0"/>
          <c:showVal val="0"/>
          <c:showCatName val="0"/>
          <c:showSerName val="0"/>
          <c:showPercent val="0"/>
          <c:showBubbleSize val="0"/>
        </c:dLbls>
        <c:gapWidth val="0"/>
        <c:axId val="181672664"/>
        <c:axId val="181673448"/>
      </c:barChart>
      <c:lineChart>
        <c:grouping val="standard"/>
        <c:varyColors val="0"/>
        <c:ser>
          <c:idx val="0"/>
          <c:order val="1"/>
          <c:tx>
            <c:v>Imports of goods: Intermediate consumption</c:v>
          </c:tx>
          <c:spPr>
            <a:ln w="28575">
              <a:solidFill>
                <a:srgbClr val="2B528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Data2!$AS$78:$AS$139</c:f>
              <c:numCache>
                <c:formatCode>General</c:formatCode>
                <c:ptCount val="62"/>
                <c:pt idx="0">
                  <c:v>9.0614235505937177</c:v>
                </c:pt>
                <c:pt idx="1">
                  <c:v>9.1614288625257014</c:v>
                </c:pt>
                <c:pt idx="2">
                  <c:v>9.7906610606971025</c:v>
                </c:pt>
                <c:pt idx="3">
                  <c:v>10.179159792576591</c:v>
                </c:pt>
                <c:pt idx="4">
                  <c:v>10.63614636364677</c:v>
                </c:pt>
                <c:pt idx="5">
                  <c:v>10.920135920767619</c:v>
                </c:pt>
                <c:pt idx="6">
                  <c:v>10.796314419369391</c:v>
                </c:pt>
                <c:pt idx="7">
                  <c:v>10.898407200977218</c:v>
                </c:pt>
                <c:pt idx="8">
                  <c:v>11.056134705462338</c:v>
                </c:pt>
                <c:pt idx="9">
                  <c:v>10.896464834223497</c:v>
                </c:pt>
                <c:pt idx="10">
                  <c:v>10.765393971552875</c:v>
                </c:pt>
                <c:pt idx="11">
                  <c:v>10.630873006065103</c:v>
                </c:pt>
                <c:pt idx="12">
                  <c:v>11.110202306317884</c:v>
                </c:pt>
                <c:pt idx="13">
                  <c:v>10.948735953125404</c:v>
                </c:pt>
                <c:pt idx="14">
                  <c:v>10.858632531568748</c:v>
                </c:pt>
                <c:pt idx="15">
                  <c:v>11.07929072262343</c:v>
                </c:pt>
                <c:pt idx="16">
                  <c:v>11.15977803782903</c:v>
                </c:pt>
                <c:pt idx="17">
                  <c:v>11.171088027989349</c:v>
                </c:pt>
                <c:pt idx="18">
                  <c:v>11.203242784762553</c:v>
                </c:pt>
                <c:pt idx="19">
                  <c:v>11.094544235246092</c:v>
                </c:pt>
                <c:pt idx="20">
                  <c:v>11.445299620243704</c:v>
                </c:pt>
                <c:pt idx="21">
                  <c:v>11.622451835865935</c:v>
                </c:pt>
                <c:pt idx="22">
                  <c:v>11.688751889171426</c:v>
                </c:pt>
                <c:pt idx="23">
                  <c:v>11.966111118403301</c:v>
                </c:pt>
                <c:pt idx="24">
                  <c:v>11.78534088730844</c:v>
                </c:pt>
                <c:pt idx="25">
                  <c:v>11.874103345237771</c:v>
                </c:pt>
                <c:pt idx="26">
                  <c:v>12.021204219835333</c:v>
                </c:pt>
                <c:pt idx="27">
                  <c:v>11.969030444588322</c:v>
                </c:pt>
                <c:pt idx="28">
                  <c:v>12.09915705702171</c:v>
                </c:pt>
                <c:pt idx="29">
                  <c:v>12.113552270021138</c:v>
                </c:pt>
                <c:pt idx="30">
                  <c:v>12.247693872011244</c:v>
                </c:pt>
                <c:pt idx="31">
                  <c:v>12.10304433673355</c:v>
                </c:pt>
                <c:pt idx="32">
                  <c:v>12.37166973204212</c:v>
                </c:pt>
                <c:pt idx="33">
                  <c:v>12.369632841685325</c:v>
                </c:pt>
                <c:pt idx="34">
                  <c:v>12.42536170307284</c:v>
                </c:pt>
                <c:pt idx="35">
                  <c:v>12.649573819279304</c:v>
                </c:pt>
                <c:pt idx="36">
                  <c:v>12.863961906768928</c:v>
                </c:pt>
                <c:pt idx="37">
                  <c:v>12.9385691412783</c:v>
                </c:pt>
                <c:pt idx="38">
                  <c:v>13.035942206233424</c:v>
                </c:pt>
                <c:pt idx="39">
                  <c:v>13.280520104675077</c:v>
                </c:pt>
                <c:pt idx="40">
                  <c:v>13.037361222626732</c:v>
                </c:pt>
                <c:pt idx="41">
                  <c:v>13.134605750697348</c:v>
                </c:pt>
                <c:pt idx="42">
                  <c:v>13.156829964145045</c:v>
                </c:pt>
                <c:pt idx="43">
                  <c:v>13.013858981665345</c:v>
                </c:pt>
                <c:pt idx="44">
                  <c:v>13.32251116723347</c:v>
                </c:pt>
                <c:pt idx="45">
                  <c:v>12.600311826604774</c:v>
                </c:pt>
                <c:pt idx="46">
                  <c:v>12.776684780627651</c:v>
                </c:pt>
                <c:pt idx="47">
                  <c:v>13.705462254330504</c:v>
                </c:pt>
                <c:pt idx="48">
                  <c:v>13.561172139692452</c:v>
                </c:pt>
                <c:pt idx="49">
                  <c:v>13.5843171079065</c:v>
                </c:pt>
                <c:pt idx="50">
                  <c:v>13.946573222339895</c:v>
                </c:pt>
                <c:pt idx="51">
                  <c:v>14.013254732732699</c:v>
                </c:pt>
                <c:pt idx="52">
                  <c:v>13.862258295445477</c:v>
                </c:pt>
                <c:pt idx="53">
                  <c:v>14.090996226083824</c:v>
                </c:pt>
                <c:pt idx="54">
                  <c:v>14.271076707006529</c:v>
                </c:pt>
                <c:pt idx="55">
                  <c:v>13.787483031207403</c:v>
                </c:pt>
                <c:pt idx="56">
                  <c:v>13.584091939186878</c:v>
                </c:pt>
                <c:pt idx="57">
                  <c:v>13.61524231941705</c:v>
                </c:pt>
                <c:pt idx="58">
                  <c:v>12.997131251252677</c:v>
                </c:pt>
                <c:pt idx="59">
                  <c:v>13.056117355259637</c:v>
                </c:pt>
                <c:pt idx="60">
                  <c:v>13.540082977149389</c:v>
                </c:pt>
                <c:pt idx="61">
                  <c:v>13.257972434967312</c:v>
                </c:pt>
              </c:numCache>
            </c:numRef>
          </c:val>
          <c:smooth val="0"/>
          <c:extLst>
            <c:ext xmlns:c16="http://schemas.microsoft.com/office/drawing/2014/chart" uri="{C3380CC4-5D6E-409C-BE32-E72D297353CC}">
              <c16:uniqueId val="{00000001-4755-41F5-8678-58EF036BDDFA}"/>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3"/>
                <c:order val="2"/>
                <c:tx>
                  <c:v>Imports of goods and services</c:v>
                </c:tx>
                <c:spPr>
                  <a:ln w="28575"/>
                </c:spPr>
                <c:marker>
                  <c:symbol val="none"/>
                </c:marker>
                <c:cat>
                  <c:strRef>
                    <c:extLst>
                      <c:ex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c:ext uri="{02D57815-91ED-43cb-92C2-25804820EDAC}">
                        <c15:formulaRef>
                          <c15:sqref>Data2!$AQ$78:$AQ$139</c15:sqref>
                        </c15:formulaRef>
                      </c:ext>
                    </c:extLst>
                    <c:numCache>
                      <c:formatCode>General</c:formatCode>
                      <c:ptCount val="62"/>
                      <c:pt idx="0">
                        <c:v>13.757142233536932</c:v>
                      </c:pt>
                      <c:pt idx="1">
                        <c:v>13.595452602394884</c:v>
                      </c:pt>
                      <c:pt idx="2">
                        <c:v>14.277569889148348</c:v>
                      </c:pt>
                      <c:pt idx="3">
                        <c:v>14.702018758781861</c:v>
                      </c:pt>
                      <c:pt idx="4">
                        <c:v>15.247676702145922</c:v>
                      </c:pt>
                      <c:pt idx="5">
                        <c:v>15.416721272944717</c:v>
                      </c:pt>
                      <c:pt idx="6">
                        <c:v>15.355675146148656</c:v>
                      </c:pt>
                      <c:pt idx="7">
                        <c:v>15.663706810512981</c:v>
                      </c:pt>
                      <c:pt idx="8">
                        <c:v>15.916551290719987</c:v>
                      </c:pt>
                      <c:pt idx="9">
                        <c:v>15.894391547811125</c:v>
                      </c:pt>
                      <c:pt idx="10">
                        <c:v>15.785714720724018</c:v>
                      </c:pt>
                      <c:pt idx="11">
                        <c:v>15.621659668873006</c:v>
                      </c:pt>
                      <c:pt idx="12">
                        <c:v>16.213561347535599</c:v>
                      </c:pt>
                      <c:pt idx="13">
                        <c:v>15.930723487186432</c:v>
                      </c:pt>
                      <c:pt idx="14">
                        <c:v>15.921352754042701</c:v>
                      </c:pt>
                      <c:pt idx="15">
                        <c:v>16.330118298480816</c:v>
                      </c:pt>
                      <c:pt idx="16">
                        <c:v>16.464829437540345</c:v>
                      </c:pt>
                      <c:pt idx="17">
                        <c:v>16.587272888828895</c:v>
                      </c:pt>
                      <c:pt idx="18">
                        <c:v>16.471498590342442</c:v>
                      </c:pt>
                      <c:pt idx="19">
                        <c:v>16.395131293250806</c:v>
                      </c:pt>
                      <c:pt idx="20">
                        <c:v>16.78231342396948</c:v>
                      </c:pt>
                      <c:pt idx="21">
                        <c:v>16.853836879153043</c:v>
                      </c:pt>
                      <c:pt idx="22">
                        <c:v>16.994731442400429</c:v>
                      </c:pt>
                      <c:pt idx="23">
                        <c:v>17.239484244621682</c:v>
                      </c:pt>
                      <c:pt idx="24">
                        <c:v>17.187320723022676</c:v>
                      </c:pt>
                      <c:pt idx="25">
                        <c:v>17.371479025230361</c:v>
                      </c:pt>
                      <c:pt idx="26">
                        <c:v>17.433515758629188</c:v>
                      </c:pt>
                      <c:pt idx="27">
                        <c:v>17.325693579339209</c:v>
                      </c:pt>
                      <c:pt idx="28">
                        <c:v>17.289721149129885</c:v>
                      </c:pt>
                      <c:pt idx="29">
                        <c:v>17.577696016798907</c:v>
                      </c:pt>
                      <c:pt idx="30">
                        <c:v>17.626138229032499</c:v>
                      </c:pt>
                      <c:pt idx="31">
                        <c:v>17.55904422869677</c:v>
                      </c:pt>
                      <c:pt idx="32">
                        <c:v>17.901777549980281</c:v>
                      </c:pt>
                      <c:pt idx="33">
                        <c:v>17.966167347777663</c:v>
                      </c:pt>
                      <c:pt idx="34">
                        <c:v>18.183869851909325</c:v>
                      </c:pt>
                      <c:pt idx="35">
                        <c:v>18.150995609218072</c:v>
                      </c:pt>
                      <c:pt idx="36">
                        <c:v>18.595936473159369</c:v>
                      </c:pt>
                      <c:pt idx="37">
                        <c:v>18.590837608444566</c:v>
                      </c:pt>
                      <c:pt idx="38">
                        <c:v>18.66191554284795</c:v>
                      </c:pt>
                      <c:pt idx="39">
                        <c:v>18.943148895849973</c:v>
                      </c:pt>
                      <c:pt idx="40">
                        <c:v>18.605705262653949</c:v>
                      </c:pt>
                      <c:pt idx="41">
                        <c:v>18.553599532479527</c:v>
                      </c:pt>
                      <c:pt idx="42">
                        <c:v>18.715439651495799</c:v>
                      </c:pt>
                      <c:pt idx="43">
                        <c:v>18.511512437107655</c:v>
                      </c:pt>
                      <c:pt idx="44">
                        <c:v>18.486831678891246</c:v>
                      </c:pt>
                      <c:pt idx="45">
                        <c:v>17.465579526424996</c:v>
                      </c:pt>
                      <c:pt idx="46">
                        <c:v>17.627474207779613</c:v>
                      </c:pt>
                      <c:pt idx="47">
                        <c:v>18.727870072803139</c:v>
                      </c:pt>
                      <c:pt idx="48">
                        <c:v>18.904949210987095</c:v>
                      </c:pt>
                      <c:pt idx="49">
                        <c:v>19.08602067219481</c:v>
                      </c:pt>
                      <c:pt idx="50">
                        <c:v>19.588724741357112</c:v>
                      </c:pt>
                      <c:pt idx="51">
                        <c:v>19.555678316047224</c:v>
                      </c:pt>
                      <c:pt idx="52">
                        <c:v>19.266035117787521</c:v>
                      </c:pt>
                      <c:pt idx="53">
                        <c:v>19.755738357917238</c:v>
                      </c:pt>
                      <c:pt idx="54">
                        <c:v>20.045844697943149</c:v>
                      </c:pt>
                      <c:pt idx="55">
                        <c:v>19.676477859824129</c:v>
                      </c:pt>
                      <c:pt idx="56">
                        <c:v>20.182364339094363</c:v>
                      </c:pt>
                      <c:pt idx="57">
                        <c:v>20.239281468943425</c:v>
                      </c:pt>
                      <c:pt idx="58">
                        <c:v>19.606560533075385</c:v>
                      </c:pt>
                      <c:pt idx="59">
                        <c:v>19.649128184009211</c:v>
                      </c:pt>
                      <c:pt idx="60">
                        <c:v>20.662026784965612</c:v>
                      </c:pt>
                      <c:pt idx="61">
                        <c:v>20.192486886037852</c:v>
                      </c:pt>
                    </c:numCache>
                  </c:numRef>
                </c:val>
                <c:smooth val="0"/>
                <c:extLst>
                  <c:ext xmlns:c16="http://schemas.microsoft.com/office/drawing/2014/chart" uri="{C3380CC4-5D6E-409C-BE32-E72D297353CC}">
                    <c16:uniqueId val="{00000004-4755-41F5-8678-58EF036BDDFA}"/>
                  </c:ext>
                </c:extLst>
              </c15:ser>
            </c15:filteredLineSeries>
          </c:ext>
        </c:extLst>
      </c:lineChart>
      <c:lineChart>
        <c:grouping val="standard"/>
        <c:varyColors val="0"/>
        <c:ser>
          <c:idx val="1"/>
          <c:order val="3"/>
          <c:tx>
            <c:v>Imports of goods: Final consumption</c:v>
          </c:tx>
          <c:spPr>
            <a:ln w="28575">
              <a:solidFill>
                <a:srgbClr val="F47721"/>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Data2!$AT$78:$AT$139</c:f>
              <c:numCache>
                <c:formatCode>General</c:formatCode>
                <c:ptCount val="62"/>
                <c:pt idx="0">
                  <c:v>1.6463487826002781</c:v>
                </c:pt>
                <c:pt idx="1">
                  <c:v>1.6457012746933122</c:v>
                </c:pt>
                <c:pt idx="2">
                  <c:v>1.6493582880001008</c:v>
                </c:pt>
                <c:pt idx="3">
                  <c:v>1.7083397806627096</c:v>
                </c:pt>
                <c:pt idx="4">
                  <c:v>1.8057546522302126</c:v>
                </c:pt>
                <c:pt idx="5">
                  <c:v>1.7108469020594117</c:v>
                </c:pt>
                <c:pt idx="6">
                  <c:v>1.7214280734254332</c:v>
                </c:pt>
                <c:pt idx="7">
                  <c:v>1.7480240052883753</c:v>
                </c:pt>
                <c:pt idx="8">
                  <c:v>1.7830183322975905</c:v>
                </c:pt>
                <c:pt idx="9">
                  <c:v>1.790180876122339</c:v>
                </c:pt>
                <c:pt idx="10">
                  <c:v>1.7875853386787268</c:v>
                </c:pt>
                <c:pt idx="11">
                  <c:v>1.7441623589252711</c:v>
                </c:pt>
                <c:pt idx="12">
                  <c:v>1.7989036323093734</c:v>
                </c:pt>
                <c:pt idx="13">
                  <c:v>1.7657008378430155</c:v>
                </c:pt>
                <c:pt idx="14">
                  <c:v>1.817309727075741</c:v>
                </c:pt>
                <c:pt idx="15">
                  <c:v>1.9471541648325321</c:v>
                </c:pt>
                <c:pt idx="16">
                  <c:v>1.9928833393754792</c:v>
                </c:pt>
                <c:pt idx="17">
                  <c:v>2.0472089816023296</c:v>
                </c:pt>
                <c:pt idx="18">
                  <c:v>2.0371232631774934</c:v>
                </c:pt>
                <c:pt idx="19">
                  <c:v>2.011433166902068</c:v>
                </c:pt>
                <c:pt idx="20">
                  <c:v>2.0332101044114959</c:v>
                </c:pt>
                <c:pt idx="21">
                  <c:v>2.0700651388893192</c:v>
                </c:pt>
                <c:pt idx="22">
                  <c:v>2.0414415563080199</c:v>
                </c:pt>
                <c:pt idx="23">
                  <c:v>2.0086550310377325</c:v>
                </c:pt>
                <c:pt idx="24">
                  <c:v>1.9821953531143444</c:v>
                </c:pt>
                <c:pt idx="25">
                  <c:v>2.0651289445846168</c:v>
                </c:pt>
                <c:pt idx="26">
                  <c:v>2.0835716952918597</c:v>
                </c:pt>
                <c:pt idx="27">
                  <c:v>2.1569609185894225</c:v>
                </c:pt>
                <c:pt idx="28">
                  <c:v>2.0793820221518193</c:v>
                </c:pt>
                <c:pt idx="29">
                  <c:v>2.1068000311225585</c:v>
                </c:pt>
                <c:pt idx="30">
                  <c:v>2.1180182218878882</c:v>
                </c:pt>
                <c:pt idx="31">
                  <c:v>2.0815333519126922</c:v>
                </c:pt>
                <c:pt idx="32">
                  <c:v>2.1495533084123175</c:v>
                </c:pt>
                <c:pt idx="33">
                  <c:v>2.2025583556396011</c:v>
                </c:pt>
                <c:pt idx="34">
                  <c:v>2.297725571868249</c:v>
                </c:pt>
                <c:pt idx="35">
                  <c:v>2.2161998436809478</c:v>
                </c:pt>
                <c:pt idx="36">
                  <c:v>2.204283954433726</c:v>
                </c:pt>
                <c:pt idx="37">
                  <c:v>2.2221377974516665</c:v>
                </c:pt>
                <c:pt idx="38">
                  <c:v>2.2055990897842768</c:v>
                </c:pt>
                <c:pt idx="39">
                  <c:v>2.229019615864793</c:v>
                </c:pt>
                <c:pt idx="40">
                  <c:v>2.2435197434669401</c:v>
                </c:pt>
                <c:pt idx="41">
                  <c:v>2.2508454121094883</c:v>
                </c:pt>
                <c:pt idx="42">
                  <c:v>2.2938884670416924</c:v>
                </c:pt>
                <c:pt idx="43">
                  <c:v>2.401818706264137</c:v>
                </c:pt>
                <c:pt idx="44">
                  <c:v>2.190488988174593</c:v>
                </c:pt>
                <c:pt idx="45">
                  <c:v>2.0495654750986292</c:v>
                </c:pt>
                <c:pt idx="46">
                  <c:v>2.1741043703371825</c:v>
                </c:pt>
                <c:pt idx="47">
                  <c:v>2.3585907451742698</c:v>
                </c:pt>
                <c:pt idx="48">
                  <c:v>2.5204625355731318</c:v>
                </c:pt>
                <c:pt idx="49">
                  <c:v>2.6125789375678585</c:v>
                </c:pt>
                <c:pt idx="50">
                  <c:v>2.6446355135261403</c:v>
                </c:pt>
                <c:pt idx="51">
                  <c:v>2.5814401518014556</c:v>
                </c:pt>
                <c:pt idx="52">
                  <c:v>2.4364183218134978</c:v>
                </c:pt>
                <c:pt idx="53">
                  <c:v>2.5876057685337579</c:v>
                </c:pt>
                <c:pt idx="54">
                  <c:v>2.6465036146889602</c:v>
                </c:pt>
                <c:pt idx="55">
                  <c:v>2.5525062002825987</c:v>
                </c:pt>
                <c:pt idx="56">
                  <c:v>3.1176175268959505</c:v>
                </c:pt>
                <c:pt idx="57">
                  <c:v>3.1828858643315505</c:v>
                </c:pt>
                <c:pt idx="58">
                  <c:v>3.2522840529810804</c:v>
                </c:pt>
                <c:pt idx="59">
                  <c:v>3.0935384110404187</c:v>
                </c:pt>
                <c:pt idx="60">
                  <c:v>3.6673897875315187</c:v>
                </c:pt>
                <c:pt idx="61">
                  <c:v>3.5728218748116278</c:v>
                </c:pt>
              </c:numCache>
            </c:numRef>
          </c:val>
          <c:smooth val="0"/>
          <c:extLst>
            <c:ext xmlns:c16="http://schemas.microsoft.com/office/drawing/2014/chart" uri="{C3380CC4-5D6E-409C-BE32-E72D297353CC}">
              <c16:uniqueId val="{00000002-4755-41F5-8678-58EF036BDDFA}"/>
            </c:ext>
          </c:extLst>
        </c:ser>
        <c:ser>
          <c:idx val="2"/>
          <c:order val="4"/>
          <c:tx>
            <c:v>Imports of goods: Capital formation</c:v>
          </c:tx>
          <c:spPr>
            <a:ln w="28575">
              <a:solidFill>
                <a:srgbClr val="673F1D"/>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Data2!$AU$78:$AU$139</c:f>
              <c:numCache>
                <c:formatCode>General</c:formatCode>
                <c:ptCount val="62"/>
                <c:pt idx="0">
                  <c:v>1.6241444116303054</c:v>
                </c:pt>
                <c:pt idx="1">
                  <c:v>1.5006536048410453</c:v>
                </c:pt>
                <c:pt idx="2">
                  <c:v>1.5390005288628505</c:v>
                </c:pt>
                <c:pt idx="3">
                  <c:v>1.5430224762997862</c:v>
                </c:pt>
                <c:pt idx="4">
                  <c:v>1.5677736265940647</c:v>
                </c:pt>
                <c:pt idx="5">
                  <c:v>1.5819903406077171</c:v>
                </c:pt>
                <c:pt idx="6">
                  <c:v>1.6890351315324887</c:v>
                </c:pt>
                <c:pt idx="7">
                  <c:v>1.8325446248674722</c:v>
                </c:pt>
                <c:pt idx="8">
                  <c:v>1.8252561787232491</c:v>
                </c:pt>
                <c:pt idx="9">
                  <c:v>1.886894058477083</c:v>
                </c:pt>
                <c:pt idx="10">
                  <c:v>1.9183259643283215</c:v>
                </c:pt>
                <c:pt idx="11">
                  <c:v>1.9103335442640235</c:v>
                </c:pt>
                <c:pt idx="12">
                  <c:v>1.9897535168756355</c:v>
                </c:pt>
                <c:pt idx="13">
                  <c:v>1.9203782800895512</c:v>
                </c:pt>
                <c:pt idx="14">
                  <c:v>1.8819359427303373</c:v>
                </c:pt>
                <c:pt idx="15">
                  <c:v>1.9210845330528559</c:v>
                </c:pt>
                <c:pt idx="16">
                  <c:v>1.9258483153517685</c:v>
                </c:pt>
                <c:pt idx="17">
                  <c:v>1.9563455832249272</c:v>
                </c:pt>
                <c:pt idx="18">
                  <c:v>1.8839996422194831</c:v>
                </c:pt>
                <c:pt idx="19">
                  <c:v>1.8980668136142105</c:v>
                </c:pt>
                <c:pt idx="20">
                  <c:v>1.9212958670852656</c:v>
                </c:pt>
                <c:pt idx="21">
                  <c:v>1.8709657484538083</c:v>
                </c:pt>
                <c:pt idx="22">
                  <c:v>1.889093994561553</c:v>
                </c:pt>
                <c:pt idx="23">
                  <c:v>1.8963783276246262</c:v>
                </c:pt>
                <c:pt idx="24">
                  <c:v>2.0042253706074247</c:v>
                </c:pt>
                <c:pt idx="25">
                  <c:v>2.0327061239185253</c:v>
                </c:pt>
                <c:pt idx="26">
                  <c:v>1.9744243333449296</c:v>
                </c:pt>
                <c:pt idx="27">
                  <c:v>1.9575000756118119</c:v>
                </c:pt>
                <c:pt idx="28">
                  <c:v>1.8610305966003085</c:v>
                </c:pt>
                <c:pt idx="29">
                  <c:v>1.9096713663008402</c:v>
                </c:pt>
                <c:pt idx="30">
                  <c:v>1.9520395055385764</c:v>
                </c:pt>
                <c:pt idx="31">
                  <c:v>1.9328315399062705</c:v>
                </c:pt>
                <c:pt idx="32">
                  <c:v>1.9023911968079819</c:v>
                </c:pt>
                <c:pt idx="33">
                  <c:v>1.9756133606917661</c:v>
                </c:pt>
                <c:pt idx="34">
                  <c:v>2.0042105769192657</c:v>
                </c:pt>
                <c:pt idx="35">
                  <c:v>1.9542261962711795</c:v>
                </c:pt>
                <c:pt idx="36">
                  <c:v>2.0120464628766253</c:v>
                </c:pt>
                <c:pt idx="37">
                  <c:v>2.0351330729957944</c:v>
                </c:pt>
                <c:pt idx="38">
                  <c:v>2.0598033135584015</c:v>
                </c:pt>
                <c:pt idx="39">
                  <c:v>1.9719140233631951</c:v>
                </c:pt>
                <c:pt idx="40">
                  <c:v>1.8902234127859765</c:v>
                </c:pt>
                <c:pt idx="41">
                  <c:v>1.8215023988892356</c:v>
                </c:pt>
                <c:pt idx="42">
                  <c:v>1.8193609172253884</c:v>
                </c:pt>
                <c:pt idx="43">
                  <c:v>1.8588907612081709</c:v>
                </c:pt>
                <c:pt idx="44">
                  <c:v>1.6982594118181247</c:v>
                </c:pt>
                <c:pt idx="45">
                  <c:v>1.642458608382469</c:v>
                </c:pt>
                <c:pt idx="46">
                  <c:v>1.5775838177595023</c:v>
                </c:pt>
                <c:pt idx="47">
                  <c:v>1.6467668087162528</c:v>
                </c:pt>
                <c:pt idx="48">
                  <c:v>1.764592557843863</c:v>
                </c:pt>
                <c:pt idx="49">
                  <c:v>1.7301956514699692</c:v>
                </c:pt>
                <c:pt idx="50">
                  <c:v>1.7879930299621118</c:v>
                </c:pt>
                <c:pt idx="51">
                  <c:v>1.8476993532710999</c:v>
                </c:pt>
                <c:pt idx="52">
                  <c:v>1.8485340754086292</c:v>
                </c:pt>
                <c:pt idx="53">
                  <c:v>1.9393526432247037</c:v>
                </c:pt>
                <c:pt idx="54">
                  <c:v>1.9939773237103764</c:v>
                </c:pt>
                <c:pt idx="55">
                  <c:v>2.0284393670267451</c:v>
                </c:pt>
                <c:pt idx="56">
                  <c:v>2.118535293444971</c:v>
                </c:pt>
                <c:pt idx="57">
                  <c:v>2.2177597901917894</c:v>
                </c:pt>
                <c:pt idx="58">
                  <c:v>2.2033753415207471</c:v>
                </c:pt>
                <c:pt idx="59">
                  <c:v>2.1950505508362927</c:v>
                </c:pt>
                <c:pt idx="60">
                  <c:v>2.2424490904121139</c:v>
                </c:pt>
                <c:pt idx="61">
                  <c:v>2.3111515963416975</c:v>
                </c:pt>
              </c:numCache>
            </c:numRef>
          </c:val>
          <c:smooth val="0"/>
          <c:extLst>
            <c:ext xmlns:c16="http://schemas.microsoft.com/office/drawing/2014/chart" uri="{C3380CC4-5D6E-409C-BE32-E72D297353CC}">
              <c16:uniqueId val="{00000003-4755-41F5-8678-58EF036BDDFA}"/>
            </c:ext>
          </c:extLst>
        </c:ser>
        <c:dLbls>
          <c:showLegendKey val="0"/>
          <c:showVal val="0"/>
          <c:showCatName val="0"/>
          <c:showSerName val="0"/>
          <c:showPercent val="0"/>
          <c:showBubbleSize val="0"/>
        </c:dLbls>
        <c:marker val="1"/>
        <c:smooth val="0"/>
        <c:axId val="1664420832"/>
        <c:axId val="1664405952"/>
      </c:lineChart>
      <c:dateAx>
        <c:axId val="181672664"/>
        <c:scaling>
          <c:orientation val="minMax"/>
        </c:scaling>
        <c:delete val="0"/>
        <c:axPos val="b"/>
        <c:numFmt formatCode="yyyy" sourceLinked="0"/>
        <c:majorTickMark val="out"/>
        <c:minorTickMark val="none"/>
        <c:tickLblPos val="low"/>
        <c:spPr>
          <a:ln w="12700">
            <a:solidFill>
              <a:srgbClr val="000000"/>
            </a:solidFill>
          </a:ln>
        </c:spPr>
        <c:crossAx val="181673448"/>
        <c:crosses val="autoZero"/>
        <c:auto val="1"/>
        <c:lblOffset val="100"/>
        <c:baseTimeUnit val="months"/>
        <c:majorUnit val="3"/>
        <c:majorTimeUnit val="months"/>
        <c:minorUnit val="12"/>
        <c:minorTimeUnit val="months"/>
      </c:dateAx>
      <c:valAx>
        <c:axId val="181673448"/>
        <c:scaling>
          <c:orientation val="minMax"/>
          <c:max val="16"/>
        </c:scaling>
        <c:delete val="0"/>
        <c:axPos val="l"/>
        <c:numFmt formatCode="#,##0" sourceLinked="0"/>
        <c:majorTickMark val="out"/>
        <c:minorTickMark val="none"/>
        <c:tickLblPos val="low"/>
        <c:spPr>
          <a:ln w="12700">
            <a:solidFill>
              <a:srgbClr val="000000"/>
            </a:solidFill>
          </a:ln>
        </c:spPr>
        <c:crossAx val="181672664"/>
        <c:crosses val="autoZero"/>
        <c:crossBetween val="midCat"/>
      </c:valAx>
      <c:valAx>
        <c:axId val="1664405952"/>
        <c:scaling>
          <c:orientation val="minMax"/>
        </c:scaling>
        <c:delete val="0"/>
        <c:axPos val="r"/>
        <c:numFmt formatCode="General" sourceLinked="1"/>
        <c:majorTickMark val="out"/>
        <c:minorTickMark val="none"/>
        <c:tickLblPos val="nextTo"/>
        <c:spPr>
          <a:ln w="12700">
            <a:solidFill>
              <a:schemeClr val="tx1"/>
            </a:solidFill>
          </a:ln>
        </c:spPr>
        <c:txPr>
          <a:bodyPr/>
          <a:lstStyle/>
          <a:p>
            <a:pPr>
              <a:defRPr>
                <a:solidFill>
                  <a:schemeClr val="tx1">
                    <a:alpha val="94000"/>
                  </a:schemeClr>
                </a:solidFill>
              </a:defRPr>
            </a:pPr>
            <a:endParaRPr lang="en-US"/>
          </a:p>
        </c:txPr>
        <c:crossAx val="1664420832"/>
        <c:crosses val="max"/>
        <c:crossBetween val="between"/>
      </c:valAx>
      <c:catAx>
        <c:axId val="1664420832"/>
        <c:scaling>
          <c:orientation val="minMax"/>
        </c:scaling>
        <c:delete val="1"/>
        <c:axPos val="b"/>
        <c:numFmt formatCode="General" sourceLinked="1"/>
        <c:majorTickMark val="out"/>
        <c:minorTickMark val="none"/>
        <c:tickLblPos val="nextTo"/>
        <c:crossAx val="1664405952"/>
        <c:crosses val="autoZero"/>
        <c:auto val="1"/>
        <c:lblAlgn val="ctr"/>
        <c:lblOffset val="100"/>
        <c:noMultiLvlLbl val="0"/>
      </c:catAx>
      <c:spPr>
        <a:noFill/>
      </c:spPr>
    </c:plotArea>
    <c:legend>
      <c:legendPos val="r"/>
      <c:legendEntry>
        <c:idx val="0"/>
        <c:delete val="1"/>
      </c:legendEntry>
      <c:layout>
        <c:manualLayout>
          <c:xMode val="edge"/>
          <c:yMode val="edge"/>
          <c:x val="0.54689545819610175"/>
          <c:y val="0.71407329874937886"/>
          <c:w val="0.35238462421035582"/>
          <c:h val="0.10806535241675788"/>
        </c:manualLayout>
      </c:layout>
      <c:overlay val="0"/>
    </c:legend>
    <c:plotVisOnly val="1"/>
    <c:dispBlanksAs val="gap"/>
    <c:showDLblsOverMax val="0"/>
  </c:chart>
  <c:spPr>
    <a:solidFill>
      <a:srgbClr val="FFFFFF"/>
    </a:solidFill>
    <a:ln>
      <a:noFill/>
    </a:ln>
  </c:spPr>
  <c:txPr>
    <a:bodyPr/>
    <a:lstStyle/>
    <a:p>
      <a:pPr>
        <a:defRPr sz="1200">
          <a:latin typeface="Arial" panose="020B0604020202020204" pitchFamily="34" charset="0"/>
          <a:cs typeface="Arial" panose="020B0604020202020204" pitchFamily="34" charset="0"/>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76190757220008E-2"/>
          <c:y val="0.16268647270155059"/>
          <c:w val="0.91407199133304973"/>
          <c:h val="0.66497496582867233"/>
        </c:manualLayout>
      </c:layout>
      <c:barChart>
        <c:barDir val="col"/>
        <c:grouping val="clustered"/>
        <c:varyColors val="0"/>
        <c:ser>
          <c:idx val="7"/>
          <c:order val="9"/>
          <c:tx>
            <c:v>Mexico recessions</c:v>
          </c:tx>
          <c:spPr>
            <a:solidFill>
              <a:schemeClr val="bg1">
                <a:lumMod val="85000"/>
              </a:schemeClr>
            </a:solidFill>
          </c:spPr>
          <c:invertIfNegative val="0"/>
          <c:val>
            <c:numRef>
              <c:f>Data2!$L$78:$L$139</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FD38-4074-834A-BDE839D86A61}"/>
            </c:ext>
          </c:extLst>
        </c:ser>
        <c:dLbls>
          <c:showLegendKey val="0"/>
          <c:showVal val="0"/>
          <c:showCatName val="0"/>
          <c:showSerName val="0"/>
          <c:showPercent val="0"/>
          <c:showBubbleSize val="0"/>
        </c:dLbls>
        <c:gapWidth val="0"/>
        <c:overlap val="100"/>
        <c:axId val="181672664"/>
        <c:axId val="181673448"/>
      </c:barChart>
      <c:lineChart>
        <c:grouping val="standard"/>
        <c:varyColors val="0"/>
        <c:ser>
          <c:idx val="0"/>
          <c:order val="0"/>
          <c:tx>
            <c:v>Gross fixed capital formation (GFCF)</c:v>
          </c:tx>
          <c:spPr>
            <a:ln w="28575">
              <a:solidFill>
                <a:schemeClr val="tx1"/>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Data2!$Z$78:$Z$139</c:f>
              <c:numCache>
                <c:formatCode>0.00</c:formatCode>
                <c:ptCount val="62"/>
                <c:pt idx="0">
                  <c:v>11.232319908291572</c:v>
                </c:pt>
                <c:pt idx="1">
                  <c:v>11.285785549917044</c:v>
                </c:pt>
                <c:pt idx="2">
                  <c:v>10.988889125402489</c:v>
                </c:pt>
                <c:pt idx="3">
                  <c:v>10.697218365597871</c:v>
                </c:pt>
                <c:pt idx="4">
                  <c:v>10.984934431749997</c:v>
                </c:pt>
                <c:pt idx="5">
                  <c:v>10.882478624025349</c:v>
                </c:pt>
                <c:pt idx="6">
                  <c:v>10.780179231265478</c:v>
                </c:pt>
                <c:pt idx="7">
                  <c:v>11.132557769921062</c:v>
                </c:pt>
                <c:pt idx="8">
                  <c:v>11.137505478700762</c:v>
                </c:pt>
                <c:pt idx="9">
                  <c:v>11.393098538211373</c:v>
                </c:pt>
                <c:pt idx="10">
                  <c:v>11.571703370258343</c:v>
                </c:pt>
                <c:pt idx="11">
                  <c:v>11.731441048482951</c:v>
                </c:pt>
                <c:pt idx="12">
                  <c:v>11.523296290755203</c:v>
                </c:pt>
                <c:pt idx="13">
                  <c:v>11.503473288497565</c:v>
                </c:pt>
                <c:pt idx="14">
                  <c:v>11.617940875834913</c:v>
                </c:pt>
                <c:pt idx="15">
                  <c:v>11.303074945910529</c:v>
                </c:pt>
                <c:pt idx="16">
                  <c:v>11.17109592961403</c:v>
                </c:pt>
                <c:pt idx="17">
                  <c:v>10.916974735432605</c:v>
                </c:pt>
                <c:pt idx="18">
                  <c:v>10.778176437970389</c:v>
                </c:pt>
                <c:pt idx="19">
                  <c:v>10.762192645609215</c:v>
                </c:pt>
                <c:pt idx="20">
                  <c:v>10.845390573073548</c:v>
                </c:pt>
                <c:pt idx="21">
                  <c:v>10.745475066504531</c:v>
                </c:pt>
                <c:pt idx="22">
                  <c:v>10.735492106368715</c:v>
                </c:pt>
                <c:pt idx="23">
                  <c:v>11.054195276152981</c:v>
                </c:pt>
                <c:pt idx="24">
                  <c:v>10.899962133851817</c:v>
                </c:pt>
                <c:pt idx="25">
                  <c:v>11.006628096763119</c:v>
                </c:pt>
                <c:pt idx="26">
                  <c:v>11.268173043392549</c:v>
                </c:pt>
                <c:pt idx="27">
                  <c:v>10.956500436918414</c:v>
                </c:pt>
                <c:pt idx="28">
                  <c:v>10.898987017648269</c:v>
                </c:pt>
                <c:pt idx="29">
                  <c:v>10.99477148070692</c:v>
                </c:pt>
                <c:pt idx="30">
                  <c:v>10.855999860524213</c:v>
                </c:pt>
                <c:pt idx="31">
                  <c:v>11.008777120493193</c:v>
                </c:pt>
                <c:pt idx="32">
                  <c:v>10.664236391670366</c:v>
                </c:pt>
                <c:pt idx="33">
                  <c:v>10.486632787338698</c:v>
                </c:pt>
                <c:pt idx="34">
                  <c:v>10.736366123525794</c:v>
                </c:pt>
                <c:pt idx="35">
                  <c:v>10.592843777860539</c:v>
                </c:pt>
                <c:pt idx="36">
                  <c:v>10.643558337728399</c:v>
                </c:pt>
                <c:pt idx="37">
                  <c:v>10.670201754593629</c:v>
                </c:pt>
                <c:pt idx="38">
                  <c:v>10.468234775715802</c:v>
                </c:pt>
                <c:pt idx="39">
                  <c:v>10.18797022269921</c:v>
                </c:pt>
                <c:pt idx="40">
                  <c:v>10.315765502110809</c:v>
                </c:pt>
                <c:pt idx="41">
                  <c:v>10.116137575966924</c:v>
                </c:pt>
                <c:pt idx="42">
                  <c:v>9.9343881198208877</c:v>
                </c:pt>
                <c:pt idx="43">
                  <c:v>9.9390722030794922</c:v>
                </c:pt>
                <c:pt idx="44">
                  <c:v>9.6369770912872443</c:v>
                </c:pt>
                <c:pt idx="45">
                  <c:v>8.8941328664751964</c:v>
                </c:pt>
                <c:pt idx="46">
                  <c:v>9.0714071199964028</c:v>
                </c:pt>
                <c:pt idx="47">
                  <c:v>9.1930214179034362</c:v>
                </c:pt>
                <c:pt idx="48">
                  <c:v>9.304544613676196</c:v>
                </c:pt>
                <c:pt idx="49">
                  <c:v>9.3153520851463831</c:v>
                </c:pt>
                <c:pt idx="50">
                  <c:v>9.4879756177401653</c:v>
                </c:pt>
                <c:pt idx="51">
                  <c:v>9.3808639368303091</c:v>
                </c:pt>
                <c:pt idx="52">
                  <c:v>9.5860610374759698</c:v>
                </c:pt>
                <c:pt idx="53">
                  <c:v>9.5378800841788465</c:v>
                </c:pt>
                <c:pt idx="54">
                  <c:v>9.3688846005831081</c:v>
                </c:pt>
                <c:pt idx="55">
                  <c:v>9.7179400948884904</c:v>
                </c:pt>
                <c:pt idx="56">
                  <c:v>10.275150042366278</c:v>
                </c:pt>
                <c:pt idx="57">
                  <c:v>10.773733715215233</c:v>
                </c:pt>
                <c:pt idx="58">
                  <c:v>11.230001193297353</c:v>
                </c:pt>
                <c:pt idx="59">
                  <c:v>11.128116784668721</c:v>
                </c:pt>
                <c:pt idx="60">
                  <c:v>10.887946939926636</c:v>
                </c:pt>
                <c:pt idx="61">
                  <c:v>11.243880985390671</c:v>
                </c:pt>
              </c:numCache>
            </c:numRef>
          </c:val>
          <c:smooth val="0"/>
          <c:extLst>
            <c:ext xmlns:c16="http://schemas.microsoft.com/office/drawing/2014/chart" uri="{C3380CC4-5D6E-409C-BE32-E72D297353CC}">
              <c16:uniqueId val="{00000001-FD38-4074-834A-BDE839D86A61}"/>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1"/>
          <c:order val="1"/>
          <c:tx>
            <c:v>GFCF: Residential construction</c:v>
          </c:tx>
          <c:spPr>
            <a:ln w="28575">
              <a:solidFill>
                <a:srgbClr val="FF7C8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Data2!$AA$78:$AA$139</c:f>
              <c:numCache>
                <c:formatCode>0.00</c:formatCode>
                <c:ptCount val="62"/>
                <c:pt idx="0">
                  <c:v>3.2659675978202647</c:v>
                </c:pt>
                <c:pt idx="1">
                  <c:v>3.3749563504004909</c:v>
                </c:pt>
                <c:pt idx="2">
                  <c:v>3.3508733043784615</c:v>
                </c:pt>
                <c:pt idx="3">
                  <c:v>3.0937590349148643</c:v>
                </c:pt>
                <c:pt idx="4">
                  <c:v>3.289519236881624</c:v>
                </c:pt>
                <c:pt idx="5">
                  <c:v>3.0302861109056618</c:v>
                </c:pt>
                <c:pt idx="6">
                  <c:v>2.9203202095617353</c:v>
                </c:pt>
                <c:pt idx="7">
                  <c:v>2.911076332143824</c:v>
                </c:pt>
                <c:pt idx="8">
                  <c:v>2.9213388029655341</c:v>
                </c:pt>
                <c:pt idx="9">
                  <c:v>3.0689285507936033</c:v>
                </c:pt>
                <c:pt idx="10">
                  <c:v>3.0172483951328912</c:v>
                </c:pt>
                <c:pt idx="11">
                  <c:v>3.1621319849849847</c:v>
                </c:pt>
                <c:pt idx="12">
                  <c:v>3.0091571310930374</c:v>
                </c:pt>
                <c:pt idx="13">
                  <c:v>2.9252634470216816</c:v>
                </c:pt>
                <c:pt idx="14">
                  <c:v>3.0831485033677244</c:v>
                </c:pt>
                <c:pt idx="15">
                  <c:v>2.8838733319350482</c:v>
                </c:pt>
                <c:pt idx="16">
                  <c:v>2.9296174896055871</c:v>
                </c:pt>
                <c:pt idx="17">
                  <c:v>2.7676973027470275</c:v>
                </c:pt>
                <c:pt idx="18">
                  <c:v>2.7241194604079917</c:v>
                </c:pt>
                <c:pt idx="19">
                  <c:v>2.7554287391906769</c:v>
                </c:pt>
                <c:pt idx="20">
                  <c:v>2.8527309084041979</c:v>
                </c:pt>
                <c:pt idx="21">
                  <c:v>2.862915402466701</c:v>
                </c:pt>
                <c:pt idx="22">
                  <c:v>2.7111133152526081</c:v>
                </c:pt>
                <c:pt idx="23">
                  <c:v>2.7831819407100666</c:v>
                </c:pt>
                <c:pt idx="24">
                  <c:v>2.7006393690228516</c:v>
                </c:pt>
                <c:pt idx="25">
                  <c:v>2.8015205715579401</c:v>
                </c:pt>
                <c:pt idx="26">
                  <c:v>3.034965266969496</c:v>
                </c:pt>
                <c:pt idx="27">
                  <c:v>2.7590439527498067</c:v>
                </c:pt>
                <c:pt idx="28">
                  <c:v>2.8778722562622776</c:v>
                </c:pt>
                <c:pt idx="29">
                  <c:v>2.9456682693272564</c:v>
                </c:pt>
                <c:pt idx="30">
                  <c:v>2.9243696542983053</c:v>
                </c:pt>
                <c:pt idx="31">
                  <c:v>2.8671318988461758</c:v>
                </c:pt>
                <c:pt idx="32">
                  <c:v>2.8237789931334194</c:v>
                </c:pt>
                <c:pt idx="33">
                  <c:v>2.8125788655691575</c:v>
                </c:pt>
                <c:pt idx="34">
                  <c:v>2.9819468499667963</c:v>
                </c:pt>
                <c:pt idx="35">
                  <c:v>2.9244612043861511</c:v>
                </c:pt>
                <c:pt idx="36">
                  <c:v>2.9423322404438279</c:v>
                </c:pt>
                <c:pt idx="37">
                  <c:v>2.9118492450098383</c:v>
                </c:pt>
                <c:pt idx="38">
                  <c:v>2.8339384047461555</c:v>
                </c:pt>
                <c:pt idx="39">
                  <c:v>2.7663010335467724</c:v>
                </c:pt>
                <c:pt idx="40">
                  <c:v>2.9480586433700231</c:v>
                </c:pt>
                <c:pt idx="41">
                  <c:v>2.8860807877098944</c:v>
                </c:pt>
                <c:pt idx="42">
                  <c:v>2.7506167833816693</c:v>
                </c:pt>
                <c:pt idx="43">
                  <c:v>2.8516826841088414</c:v>
                </c:pt>
                <c:pt idx="44">
                  <c:v>2.8118422293676302</c:v>
                </c:pt>
                <c:pt idx="45">
                  <c:v>2.273804431746981</c:v>
                </c:pt>
                <c:pt idx="46">
                  <c:v>2.5835117552124633</c:v>
                </c:pt>
                <c:pt idx="47">
                  <c:v>2.6886647974710449</c:v>
                </c:pt>
                <c:pt idx="48">
                  <c:v>2.6105616139602281</c:v>
                </c:pt>
                <c:pt idx="49">
                  <c:v>2.583017511640719</c:v>
                </c:pt>
                <c:pt idx="50">
                  <c:v>2.6396889691132897</c:v>
                </c:pt>
                <c:pt idx="51">
                  <c:v>2.4492393267903929</c:v>
                </c:pt>
                <c:pt idx="52">
                  <c:v>2.435333667773512</c:v>
                </c:pt>
                <c:pt idx="53">
                  <c:v>2.4417339531093867</c:v>
                </c:pt>
                <c:pt idx="54">
                  <c:v>2.298102174428382</c:v>
                </c:pt>
                <c:pt idx="55">
                  <c:v>2.2413600241103868</c:v>
                </c:pt>
                <c:pt idx="56">
                  <c:v>2.3026183999448921</c:v>
                </c:pt>
                <c:pt idx="57">
                  <c:v>2.2689251825242485</c:v>
                </c:pt>
                <c:pt idx="58">
                  <c:v>2.2858447424485444</c:v>
                </c:pt>
                <c:pt idx="59">
                  <c:v>2.3629881605058238</c:v>
                </c:pt>
                <c:pt idx="60">
                  <c:v>2.2838732026900237</c:v>
                </c:pt>
                <c:pt idx="61">
                  <c:v>2.411728233014625</c:v>
                </c:pt>
              </c:numCache>
            </c:numRef>
          </c:val>
          <c:smooth val="0"/>
          <c:extLst>
            <c:ext xmlns:c16="http://schemas.microsoft.com/office/drawing/2014/chart" uri="{C3380CC4-5D6E-409C-BE32-E72D297353CC}">
              <c16:uniqueId val="{00000002-FD38-4074-834A-BDE839D86A61}"/>
            </c:ext>
          </c:extLst>
        </c:ser>
        <c:ser>
          <c:idx val="2"/>
          <c:order val="2"/>
          <c:tx>
            <c:v>GFCF: Nonresidential construction</c:v>
          </c:tx>
          <c:spPr>
            <a:ln w="28575">
              <a:solidFill>
                <a:srgbClr val="C00000"/>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Data2!$AB$78:$AB$139</c:f>
              <c:numCache>
                <c:formatCode>0.00</c:formatCode>
                <c:ptCount val="62"/>
                <c:pt idx="0">
                  <c:v>4.0559103518576745</c:v>
                </c:pt>
                <c:pt idx="1">
                  <c:v>4.0850547811602871</c:v>
                </c:pt>
                <c:pt idx="2">
                  <c:v>3.8124955777390439</c:v>
                </c:pt>
                <c:pt idx="3">
                  <c:v>3.5902047284556948</c:v>
                </c:pt>
                <c:pt idx="4">
                  <c:v>3.6255246466330595</c:v>
                </c:pt>
                <c:pt idx="5">
                  <c:v>3.7174527325928746</c:v>
                </c:pt>
                <c:pt idx="6">
                  <c:v>3.5960503283492442</c:v>
                </c:pt>
                <c:pt idx="7">
                  <c:v>3.5486289504657584</c:v>
                </c:pt>
                <c:pt idx="8">
                  <c:v>3.5393155021766343</c:v>
                </c:pt>
                <c:pt idx="9">
                  <c:v>3.5603342023763735</c:v>
                </c:pt>
                <c:pt idx="10">
                  <c:v>3.645280918423015</c:v>
                </c:pt>
                <c:pt idx="11">
                  <c:v>3.6546375808171461</c:v>
                </c:pt>
                <c:pt idx="12">
                  <c:v>3.4970872417701369</c:v>
                </c:pt>
                <c:pt idx="13">
                  <c:v>3.6901314712817643</c:v>
                </c:pt>
                <c:pt idx="14">
                  <c:v>3.5895755895145816</c:v>
                </c:pt>
                <c:pt idx="15">
                  <c:v>3.5281654193172747</c:v>
                </c:pt>
                <c:pt idx="16">
                  <c:v>3.3663768376251912</c:v>
                </c:pt>
                <c:pt idx="17">
                  <c:v>3.3120901392057718</c:v>
                </c:pt>
                <c:pt idx="18">
                  <c:v>3.3510014044358529</c:v>
                </c:pt>
                <c:pt idx="19">
                  <c:v>3.3593539127397811</c:v>
                </c:pt>
                <c:pt idx="20">
                  <c:v>3.2345359335263071</c:v>
                </c:pt>
                <c:pt idx="21">
                  <c:v>3.2275561393494883</c:v>
                </c:pt>
                <c:pt idx="22">
                  <c:v>3.3527183140301213</c:v>
                </c:pt>
                <c:pt idx="23">
                  <c:v>3.3688635415687114</c:v>
                </c:pt>
                <c:pt idx="24">
                  <c:v>3.2924713505176681</c:v>
                </c:pt>
                <c:pt idx="25">
                  <c:v>3.290839678554796</c:v>
                </c:pt>
                <c:pt idx="26">
                  <c:v>3.1890648783126432</c:v>
                </c:pt>
                <c:pt idx="27">
                  <c:v>3.0513545478393009</c:v>
                </c:pt>
                <c:pt idx="28">
                  <c:v>3.0937504470472064</c:v>
                </c:pt>
                <c:pt idx="29">
                  <c:v>2.9889514874411152</c:v>
                </c:pt>
                <c:pt idx="30">
                  <c:v>2.8781455609883904</c:v>
                </c:pt>
                <c:pt idx="31">
                  <c:v>3.0154589656334241</c:v>
                </c:pt>
                <c:pt idx="32">
                  <c:v>2.8463695805823153</c:v>
                </c:pt>
                <c:pt idx="33">
                  <c:v>2.6981054534882301</c:v>
                </c:pt>
                <c:pt idx="34">
                  <c:v>2.6915951974572141</c:v>
                </c:pt>
                <c:pt idx="35">
                  <c:v>2.7782695798369419</c:v>
                </c:pt>
                <c:pt idx="36">
                  <c:v>2.6228957968900044</c:v>
                </c:pt>
                <c:pt idx="37">
                  <c:v>2.6288115837966601</c:v>
                </c:pt>
                <c:pt idx="38">
                  <c:v>2.6098309338996493</c:v>
                </c:pt>
                <c:pt idx="39">
                  <c:v>2.5650517575914411</c:v>
                </c:pt>
                <c:pt idx="40">
                  <c:v>2.5523556521263111</c:v>
                </c:pt>
                <c:pt idx="41">
                  <c:v>2.5266914427251774</c:v>
                </c:pt>
                <c:pt idx="42">
                  <c:v>2.4573611101663531</c:v>
                </c:pt>
                <c:pt idx="43">
                  <c:v>2.3317372135757233</c:v>
                </c:pt>
                <c:pt idx="44">
                  <c:v>2.3377878997489536</c:v>
                </c:pt>
                <c:pt idx="45">
                  <c:v>2.5433039674992388</c:v>
                </c:pt>
                <c:pt idx="46">
                  <c:v>2.1722465381225233</c:v>
                </c:pt>
                <c:pt idx="47">
                  <c:v>2.1315147008028688</c:v>
                </c:pt>
                <c:pt idx="48">
                  <c:v>2.2331985973209774</c:v>
                </c:pt>
                <c:pt idx="49">
                  <c:v>2.2396177532253376</c:v>
                </c:pt>
                <c:pt idx="50">
                  <c:v>2.3449695048870018</c:v>
                </c:pt>
                <c:pt idx="51">
                  <c:v>2.4030142725045196</c:v>
                </c:pt>
                <c:pt idx="52">
                  <c:v>2.5637623583545963</c:v>
                </c:pt>
                <c:pt idx="53">
                  <c:v>2.334311973423409</c:v>
                </c:pt>
                <c:pt idx="54">
                  <c:v>2.3223030524773103</c:v>
                </c:pt>
                <c:pt idx="55">
                  <c:v>2.5288145471032863</c:v>
                </c:pt>
                <c:pt idx="56">
                  <c:v>2.7533417461761811</c:v>
                </c:pt>
                <c:pt idx="57">
                  <c:v>3.2409780843436704</c:v>
                </c:pt>
                <c:pt idx="58">
                  <c:v>3.5936197262025917</c:v>
                </c:pt>
                <c:pt idx="59">
                  <c:v>3.4521539895441156</c:v>
                </c:pt>
                <c:pt idx="60">
                  <c:v>3.3228523964918084</c:v>
                </c:pt>
                <c:pt idx="61">
                  <c:v>3.4371011853650271</c:v>
                </c:pt>
              </c:numCache>
            </c:numRef>
          </c:val>
          <c:smooth val="0"/>
          <c:extLst>
            <c:ext xmlns:c16="http://schemas.microsoft.com/office/drawing/2014/chart" uri="{C3380CC4-5D6E-409C-BE32-E72D297353CC}">
              <c16:uniqueId val="{00000003-FD38-4074-834A-BDE839D86A61}"/>
            </c:ext>
          </c:extLst>
        </c:ser>
        <c:ser>
          <c:idx val="8"/>
          <c:order val="3"/>
          <c:tx>
            <c:v>GFCF: National machinery &amp; equipment</c:v>
          </c:tx>
          <c:spPr>
            <a:ln w="28575">
              <a:solidFill>
                <a:schemeClr val="accent5">
                  <a:lumMod val="40000"/>
                  <a:lumOff val="60000"/>
                </a:schemeClr>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Data2!$AC$78:$AC$139</c:f>
              <c:numCache>
                <c:formatCode>0.00</c:formatCode>
                <c:ptCount val="62"/>
                <c:pt idx="0">
                  <c:v>1.5242415386691257</c:v>
                </c:pt>
                <c:pt idx="1">
                  <c:v>1.5997551974399151</c:v>
                </c:pt>
                <c:pt idx="2">
                  <c:v>1.587936507952965</c:v>
                </c:pt>
                <c:pt idx="3">
                  <c:v>1.7167067561417348</c:v>
                </c:pt>
                <c:pt idx="4">
                  <c:v>1.7586434830742548</c:v>
                </c:pt>
                <c:pt idx="5">
                  <c:v>1.8172129242987209</c:v>
                </c:pt>
                <c:pt idx="6">
                  <c:v>1.8048533912450029</c:v>
                </c:pt>
                <c:pt idx="7">
                  <c:v>1.9592700636964944</c:v>
                </c:pt>
                <c:pt idx="8">
                  <c:v>2.0200059753330089</c:v>
                </c:pt>
                <c:pt idx="9">
                  <c:v>2.03040003678018</c:v>
                </c:pt>
                <c:pt idx="10">
                  <c:v>2.1050437127699446</c:v>
                </c:pt>
                <c:pt idx="11">
                  <c:v>2.0956525410997813</c:v>
                </c:pt>
                <c:pt idx="12">
                  <c:v>2.1169080935978348</c:v>
                </c:pt>
                <c:pt idx="13">
                  <c:v>2.1143202881973466</c:v>
                </c:pt>
                <c:pt idx="14">
                  <c:v>2.1735169604357907</c:v>
                </c:pt>
                <c:pt idx="15">
                  <c:v>2.0656104418882006</c:v>
                </c:pt>
                <c:pt idx="16">
                  <c:v>2.0510469586202347</c:v>
                </c:pt>
                <c:pt idx="17">
                  <c:v>2.012925977175807</c:v>
                </c:pt>
                <c:pt idx="18">
                  <c:v>1.9240849254974959</c:v>
                </c:pt>
                <c:pt idx="19">
                  <c:v>1.8626644684833531</c:v>
                </c:pt>
                <c:pt idx="20">
                  <c:v>1.9294473929964904</c:v>
                </c:pt>
                <c:pt idx="21">
                  <c:v>1.950618660821327</c:v>
                </c:pt>
                <c:pt idx="22">
                  <c:v>1.8839762270351292</c:v>
                </c:pt>
                <c:pt idx="23">
                  <c:v>2.1024266253319364</c:v>
                </c:pt>
                <c:pt idx="24">
                  <c:v>1.9770636943326632</c:v>
                </c:pt>
                <c:pt idx="25">
                  <c:v>1.9934867893920125</c:v>
                </c:pt>
                <c:pt idx="26">
                  <c:v>2.1179781160070656</c:v>
                </c:pt>
                <c:pt idx="27">
                  <c:v>2.2728207531773363</c:v>
                </c:pt>
                <c:pt idx="28">
                  <c:v>2.1954237633590061</c:v>
                </c:pt>
                <c:pt idx="29">
                  <c:v>2.1688579372010661</c:v>
                </c:pt>
                <c:pt idx="30">
                  <c:v>2.2042295210405269</c:v>
                </c:pt>
                <c:pt idx="31">
                  <c:v>2.3161279247085056</c:v>
                </c:pt>
                <c:pt idx="32">
                  <c:v>2.166143468926236</c:v>
                </c:pt>
                <c:pt idx="33">
                  <c:v>2.0914269204992664</c:v>
                </c:pt>
                <c:pt idx="34">
                  <c:v>2.0761274099459865</c:v>
                </c:pt>
                <c:pt idx="35">
                  <c:v>2.0106824529494718</c:v>
                </c:pt>
                <c:pt idx="36">
                  <c:v>2.0376641915577611</c:v>
                </c:pt>
                <c:pt idx="37">
                  <c:v>2.1141435733374538</c:v>
                </c:pt>
                <c:pt idx="38">
                  <c:v>2.0298896692445285</c:v>
                </c:pt>
                <c:pt idx="39">
                  <c:v>1.9024516345875149</c:v>
                </c:pt>
                <c:pt idx="40">
                  <c:v>1.9609086610958339</c:v>
                </c:pt>
                <c:pt idx="41">
                  <c:v>1.9611047065162881</c:v>
                </c:pt>
                <c:pt idx="42">
                  <c:v>1.9754050891874468</c:v>
                </c:pt>
                <c:pt idx="43">
                  <c:v>1.9812902293336796</c:v>
                </c:pt>
                <c:pt idx="44">
                  <c:v>1.9312004817109982</c:v>
                </c:pt>
                <c:pt idx="45">
                  <c:v>1.5631750113024125</c:v>
                </c:pt>
                <c:pt idx="46">
                  <c:v>1.8949318126904242</c:v>
                </c:pt>
                <c:pt idx="47">
                  <c:v>1.8073983261244957</c:v>
                </c:pt>
                <c:pt idx="48">
                  <c:v>1.8123723104003358</c:v>
                </c:pt>
                <c:pt idx="49">
                  <c:v>1.8444203833418265</c:v>
                </c:pt>
                <c:pt idx="50">
                  <c:v>1.7906443057181278</c:v>
                </c:pt>
                <c:pt idx="51">
                  <c:v>1.7343346932833399</c:v>
                </c:pt>
                <c:pt idx="52">
                  <c:v>1.8251375373665633</c:v>
                </c:pt>
                <c:pt idx="53">
                  <c:v>1.8407310235350325</c:v>
                </c:pt>
                <c:pt idx="54">
                  <c:v>1.8070901001115074</c:v>
                </c:pt>
                <c:pt idx="55">
                  <c:v>1.9007110062663839</c:v>
                </c:pt>
                <c:pt idx="56">
                  <c:v>2.0208675102826734</c:v>
                </c:pt>
                <c:pt idx="57">
                  <c:v>1.9808159374090335</c:v>
                </c:pt>
                <c:pt idx="58">
                  <c:v>2.0834691083046275</c:v>
                </c:pt>
                <c:pt idx="59">
                  <c:v>2.0341316661293867</c:v>
                </c:pt>
                <c:pt idx="60">
                  <c:v>1.9995872752390973</c:v>
                </c:pt>
                <c:pt idx="61">
                  <c:v>2.0307101437418518</c:v>
                </c:pt>
              </c:numCache>
            </c:numRef>
          </c:val>
          <c:smooth val="0"/>
          <c:extLst>
            <c:ext xmlns:c16="http://schemas.microsoft.com/office/drawing/2014/chart" uri="{C3380CC4-5D6E-409C-BE32-E72D297353CC}">
              <c16:uniqueId val="{00000004-FD38-4074-834A-BDE839D86A61}"/>
            </c:ext>
          </c:extLst>
        </c:ser>
        <c:ser>
          <c:idx val="9"/>
          <c:order val="6"/>
          <c:tx>
            <c:v>GFCF: Imported machinery &amp; equipment</c:v>
          </c:tx>
          <c:spPr>
            <a:ln w="28575">
              <a:solidFill>
                <a:schemeClr val="accent5"/>
              </a:solidFill>
            </a:ln>
          </c:spPr>
          <c:marker>
            <c:symbol val="none"/>
          </c:marker>
          <c:cat>
            <c:strRef>
              <c:f>Data2!$B$78:$B$139</c:f>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f>Data2!$AF$78:$AF$139</c:f>
              <c:numCache>
                <c:formatCode>0.00</c:formatCode>
                <c:ptCount val="62"/>
                <c:pt idx="0">
                  <c:v>2.3672170478336376</c:v>
                </c:pt>
                <c:pt idx="1">
                  <c:v>2.2189664291672839</c:v>
                </c:pt>
                <c:pt idx="2">
                  <c:v>2.2700462472172758</c:v>
                </c:pt>
                <c:pt idx="3">
                  <c:v>2.2693877599520382</c:v>
                </c:pt>
                <c:pt idx="4">
                  <c:v>2.3019255175961</c:v>
                </c:pt>
                <c:pt idx="5">
                  <c:v>2.3344767853127442</c:v>
                </c:pt>
                <c:pt idx="6">
                  <c:v>2.4784997478402233</c:v>
                </c:pt>
                <c:pt idx="7">
                  <c:v>2.6747624663448577</c:v>
                </c:pt>
                <c:pt idx="8">
                  <c:v>2.6607251543112613</c:v>
                </c:pt>
                <c:pt idx="9">
                  <c:v>2.7632741011528146</c:v>
                </c:pt>
                <c:pt idx="10">
                  <c:v>2.8035269939154874</c:v>
                </c:pt>
                <c:pt idx="11">
                  <c:v>2.799148436116905</c:v>
                </c:pt>
                <c:pt idx="12">
                  <c:v>2.8982658101167025</c:v>
                </c:pt>
                <c:pt idx="13">
                  <c:v>2.8106795028239482</c:v>
                </c:pt>
                <c:pt idx="14">
                  <c:v>2.761870560627004</c:v>
                </c:pt>
                <c:pt idx="15">
                  <c:v>2.8066853040619604</c:v>
                </c:pt>
                <c:pt idx="16">
                  <c:v>2.8113088250285192</c:v>
                </c:pt>
                <c:pt idx="17">
                  <c:v>2.8600525939566412</c:v>
                </c:pt>
                <c:pt idx="18">
                  <c:v>2.7653371810827854</c:v>
                </c:pt>
                <c:pt idx="19">
                  <c:v>2.7859333767666801</c:v>
                </c:pt>
                <c:pt idx="20">
                  <c:v>2.8054955282659031</c:v>
                </c:pt>
                <c:pt idx="21">
                  <c:v>2.7414126378846682</c:v>
                </c:pt>
                <c:pt idx="22">
                  <c:v>2.7713574910082897</c:v>
                </c:pt>
                <c:pt idx="23">
                  <c:v>2.7842762867628563</c:v>
                </c:pt>
                <c:pt idx="24">
                  <c:v>2.9075123999223678</c:v>
                </c:pt>
                <c:pt idx="25">
                  <c:v>2.9635161532764873</c:v>
                </c:pt>
                <c:pt idx="26">
                  <c:v>2.9014599024052226</c:v>
                </c:pt>
                <c:pt idx="27">
                  <c:v>2.8560626878568209</c:v>
                </c:pt>
                <c:pt idx="28">
                  <c:v>2.7157170708058191</c:v>
                </c:pt>
                <c:pt idx="29">
                  <c:v>2.9279335144846383</c:v>
                </c:pt>
                <c:pt idx="30">
                  <c:v>2.8309643573213767</c:v>
                </c:pt>
                <c:pt idx="31">
                  <c:v>2.7940110131291735</c:v>
                </c:pt>
                <c:pt idx="32">
                  <c:v>2.8107280456281685</c:v>
                </c:pt>
                <c:pt idx="33">
                  <c:v>2.9093927899386025</c:v>
                </c:pt>
                <c:pt idx="34">
                  <c:v>2.9736606425091847</c:v>
                </c:pt>
                <c:pt idx="35">
                  <c:v>2.8932240076832043</c:v>
                </c:pt>
                <c:pt idx="36">
                  <c:v>3.0182036734778932</c:v>
                </c:pt>
                <c:pt idx="37">
                  <c:v>3.0271565132603619</c:v>
                </c:pt>
                <c:pt idx="38">
                  <c:v>2.9946590510359372</c:v>
                </c:pt>
                <c:pt idx="39">
                  <c:v>2.9609389395851231</c:v>
                </c:pt>
                <c:pt idx="40">
                  <c:v>2.8400018768590241</c:v>
                </c:pt>
                <c:pt idx="41">
                  <c:v>2.7426807182039443</c:v>
                </c:pt>
                <c:pt idx="42">
                  <c:v>2.7644552014347874</c:v>
                </c:pt>
                <c:pt idx="43">
                  <c:v>2.7688453125729269</c:v>
                </c:pt>
                <c:pt idx="44">
                  <c:v>2.5520393756613018</c:v>
                </c:pt>
                <c:pt idx="45">
                  <c:v>2.5165366162496929</c:v>
                </c:pt>
                <c:pt idx="46">
                  <c:v>2.4459794048483459</c:v>
                </c:pt>
                <c:pt idx="47">
                  <c:v>2.5550884510350018</c:v>
                </c:pt>
                <c:pt idx="48">
                  <c:v>2.6516275440316752</c:v>
                </c:pt>
                <c:pt idx="49">
                  <c:v>2.6347174378339786</c:v>
                </c:pt>
                <c:pt idx="50">
                  <c:v>2.7353389068710148</c:v>
                </c:pt>
                <c:pt idx="51">
                  <c:v>2.7786081679161652</c:v>
                </c:pt>
                <c:pt idx="52">
                  <c:v>2.7702555959744548</c:v>
                </c:pt>
                <c:pt idx="53">
                  <c:v>2.9089919254272405</c:v>
                </c:pt>
                <c:pt idx="54">
                  <c:v>2.9633733195439929</c:v>
                </c:pt>
                <c:pt idx="55">
                  <c:v>3.0233339796261158</c:v>
                </c:pt>
                <c:pt idx="56">
                  <c:v>3.2109353800232516</c:v>
                </c:pt>
                <c:pt idx="57">
                  <c:v>3.2908192758776345</c:v>
                </c:pt>
                <c:pt idx="58">
                  <c:v>3.2627686360212347</c:v>
                </c:pt>
                <c:pt idx="59">
                  <c:v>3.2506845741608599</c:v>
                </c:pt>
                <c:pt idx="60">
                  <c:v>3.3029282040310002</c:v>
                </c:pt>
                <c:pt idx="61">
                  <c:v>3.3722800970610862</c:v>
                </c:pt>
              </c:numCache>
            </c:numRef>
          </c:val>
          <c:smooth val="0"/>
          <c:extLst>
            <c:ext xmlns:c16="http://schemas.microsoft.com/office/drawing/2014/chart" uri="{C3380CC4-5D6E-409C-BE32-E72D297353CC}">
              <c16:uniqueId val="{00000005-FD38-4074-834A-BDE839D86A61}"/>
            </c:ext>
          </c:extLst>
        </c:ser>
        <c:dLbls>
          <c:showLegendKey val="0"/>
          <c:showVal val="0"/>
          <c:showCatName val="0"/>
          <c:showSerName val="0"/>
          <c:showPercent val="0"/>
          <c:showBubbleSize val="0"/>
        </c:dLbls>
        <c:marker val="1"/>
        <c:smooth val="0"/>
        <c:axId val="605175488"/>
        <c:axId val="605172608"/>
        <c:extLst>
          <c:ext xmlns:c15="http://schemas.microsoft.com/office/drawing/2012/chart" uri="{02D57815-91ED-43cb-92C2-25804820EDAC}">
            <c15:filteredLineSeries>
              <c15:ser>
                <c:idx val="3"/>
                <c:order val="4"/>
                <c:tx>
                  <c:v>GFCF: National transport equipment</c:v>
                </c:tx>
                <c:spPr>
                  <a:ln w="28575">
                    <a:solidFill>
                      <a:srgbClr val="58A73F"/>
                    </a:solidFill>
                  </a:ln>
                </c:spPr>
                <c:marker>
                  <c:symbol val="none"/>
                </c:marker>
                <c:cat>
                  <c:strRef>
                    <c:extLst>
                      <c:ex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c:ext uri="{02D57815-91ED-43cb-92C2-25804820EDAC}">
                        <c15:formulaRef>
                          <c15:sqref>Data2!$AD$78:$AD$139</c15:sqref>
                        </c15:formulaRef>
                      </c:ext>
                    </c:extLst>
                    <c:numCache>
                      <c:formatCode>0.00</c:formatCode>
                      <c:ptCount val="62"/>
                      <c:pt idx="0">
                        <c:v>0.49168398811823666</c:v>
                      </c:pt>
                      <c:pt idx="1">
                        <c:v>0.47695355654261257</c:v>
                      </c:pt>
                      <c:pt idx="2">
                        <c:v>0.52637880729969377</c:v>
                      </c:pt>
                      <c:pt idx="3">
                        <c:v>0.68152323674508397</c:v>
                      </c:pt>
                      <c:pt idx="4">
                        <c:v>0.62546516630246862</c:v>
                      </c:pt>
                      <c:pt idx="5">
                        <c:v>0.66353291352435784</c:v>
                      </c:pt>
                      <c:pt idx="6">
                        <c:v>0.71239139277177876</c:v>
                      </c:pt>
                      <c:pt idx="7">
                        <c:v>0.83463467844900996</c:v>
                      </c:pt>
                      <c:pt idx="8">
                        <c:v>0.87813414606597184</c:v>
                      </c:pt>
                      <c:pt idx="9">
                        <c:v>0.87759997661778288</c:v>
                      </c:pt>
                      <c:pt idx="10">
                        <c:v>0.83068696533246067</c:v>
                      </c:pt>
                      <c:pt idx="11">
                        <c:v>0.7814237615542462</c:v>
                      </c:pt>
                      <c:pt idx="12">
                        <c:v>0.93458969218274524</c:v>
                      </c:pt>
                      <c:pt idx="13">
                        <c:v>0.8852304273851761</c:v>
                      </c:pt>
                      <c:pt idx="14">
                        <c:v>0.9438851671482632</c:v>
                      </c:pt>
                      <c:pt idx="15">
                        <c:v>0.92272921449657652</c:v>
                      </c:pt>
                      <c:pt idx="16">
                        <c:v>1.0025989799112109</c:v>
                      </c:pt>
                      <c:pt idx="17">
                        <c:v>0.95663306897598277</c:v>
                      </c:pt>
                      <c:pt idx="18">
                        <c:v>0.89862579877870341</c:v>
                      </c:pt>
                      <c:pt idx="19">
                        <c:v>0.84380589503364445</c:v>
                      </c:pt>
                      <c:pt idx="20">
                        <c:v>0.86978412658090876</c:v>
                      </c:pt>
                      <c:pt idx="21">
                        <c:v>0.91941416791255282</c:v>
                      </c:pt>
                      <c:pt idx="22">
                        <c:v>0.92343195636891928</c:v>
                      </c:pt>
                      <c:pt idx="23">
                        <c:v>1.0421883711118267</c:v>
                      </c:pt>
                      <c:pt idx="24">
                        <c:v>0.92762252257671785</c:v>
                      </c:pt>
                      <c:pt idx="25">
                        <c:v>0.98209129847139964</c:v>
                      </c:pt>
                      <c:pt idx="26">
                        <c:v>1.0911815962295213</c:v>
                      </c:pt>
                      <c:pt idx="27">
                        <c:v>1.2453702226861292</c:v>
                      </c:pt>
                      <c:pt idx="28">
                        <c:v>1.1786082721406228</c:v>
                      </c:pt>
                      <c:pt idx="29">
                        <c:v>1.167118482511972</c:v>
                      </c:pt>
                      <c:pt idx="30">
                        <c:v>1.1717576103700102</c:v>
                      </c:pt>
                      <c:pt idx="31">
                        <c:v>1.2537738045283759</c:v>
                      </c:pt>
                      <c:pt idx="32">
                        <c:v>1.1353409495306941</c:v>
                      </c:pt>
                      <c:pt idx="33">
                        <c:v>1.1002757370548972</c:v>
                      </c:pt>
                      <c:pt idx="34">
                        <c:v>1.1136393940835931</c:v>
                      </c:pt>
                      <c:pt idx="35">
                        <c:v>1.0565031140302663</c:v>
                      </c:pt>
                      <c:pt idx="36">
                        <c:v>1.0878214919784892</c:v>
                      </c:pt>
                      <c:pt idx="37">
                        <c:v>1.1012077217605167</c:v>
                      </c:pt>
                      <c:pt idx="38">
                        <c:v>1.0937806782466524</c:v>
                      </c:pt>
                      <c:pt idx="39">
                        <c:v>0.94475384878203417</c:v>
                      </c:pt>
                      <c:pt idx="40">
                        <c:v>1.0436483786375816</c:v>
                      </c:pt>
                      <c:pt idx="41">
                        <c:v>1.0384072239200963</c:v>
                      </c:pt>
                      <c:pt idx="42">
                        <c:v>0.95431305483875728</c:v>
                      </c:pt>
                      <c:pt idx="43">
                        <c:v>0.98056587062158129</c:v>
                      </c:pt>
                      <c:pt idx="44">
                        <c:v>0.94724666077276509</c:v>
                      </c:pt>
                      <c:pt idx="45">
                        <c:v>0.63875216810503399</c:v>
                      </c:pt>
                      <c:pt idx="46">
                        <c:v>0.86846890160611745</c:v>
                      </c:pt>
                      <c:pt idx="47">
                        <c:v>0.83563941327087099</c:v>
                      </c:pt>
                      <c:pt idx="48">
                        <c:v>0.83812007435940294</c:v>
                      </c:pt>
                      <c:pt idx="49">
                        <c:v>0.83823502591968047</c:v>
                      </c:pt>
                      <c:pt idx="50">
                        <c:v>0.79841944786229901</c:v>
                      </c:pt>
                      <c:pt idx="51">
                        <c:v>0.74597684393832397</c:v>
                      </c:pt>
                      <c:pt idx="52">
                        <c:v>0.80040229718771183</c:v>
                      </c:pt>
                      <c:pt idx="53">
                        <c:v>0.83122548306704569</c:v>
                      </c:pt>
                      <c:pt idx="54">
                        <c:v>0.83067070436849788</c:v>
                      </c:pt>
                      <c:pt idx="55">
                        <c:v>0.87842365267766753</c:v>
                      </c:pt>
                      <c:pt idx="56">
                        <c:v>0.97428243288035898</c:v>
                      </c:pt>
                      <c:pt idx="57">
                        <c:v>0.98656668008474069</c:v>
                      </c:pt>
                      <c:pt idx="58">
                        <c:v>1.064541315128936</c:v>
                      </c:pt>
                      <c:pt idx="59">
                        <c:v>1.0607701814976722</c:v>
                      </c:pt>
                      <c:pt idx="60">
                        <c:v>1.0496030940807386</c:v>
                      </c:pt>
                      <c:pt idx="61">
                        <c:v>1.0780166023186841</c:v>
                      </c:pt>
                    </c:numCache>
                  </c:numRef>
                </c:val>
                <c:smooth val="0"/>
                <c:extLst>
                  <c:ext xmlns:c16="http://schemas.microsoft.com/office/drawing/2014/chart" uri="{C3380CC4-5D6E-409C-BE32-E72D297353CC}">
                    <c16:uniqueId val="{00000006-FD38-4074-834A-BDE839D86A61}"/>
                  </c:ext>
                </c:extLst>
              </c15:ser>
            </c15:filteredLineSeries>
            <c15:filteredLineSeries>
              <c15:ser>
                <c:idx val="4"/>
                <c:order val="5"/>
                <c:tx>
                  <c:v>GFCF: National machinery</c:v>
                </c:tx>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Data2!$AE$78:$AE$139</c15:sqref>
                        </c15:formulaRef>
                      </c:ext>
                    </c:extLst>
                    <c:numCache>
                      <c:formatCode>0.00</c:formatCode>
                      <c:ptCount val="62"/>
                      <c:pt idx="0">
                        <c:v>1.0319340747307193</c:v>
                      </c:pt>
                      <c:pt idx="1">
                        <c:v>1.1077824413741701</c:v>
                      </c:pt>
                      <c:pt idx="2">
                        <c:v>1.0451942103044842</c:v>
                      </c:pt>
                      <c:pt idx="3">
                        <c:v>1.0391823246583658</c:v>
                      </c:pt>
                      <c:pt idx="4">
                        <c:v>1.134341319899844</c:v>
                      </c:pt>
                      <c:pt idx="5">
                        <c:v>1.1439945409146139</c:v>
                      </c:pt>
                      <c:pt idx="6">
                        <c:v>1.0871472007500493</c:v>
                      </c:pt>
                      <c:pt idx="7">
                        <c:v>1.1203357893641903</c:v>
                      </c:pt>
                      <c:pt idx="8">
                        <c:v>1.1477300756658408</c:v>
                      </c:pt>
                      <c:pt idx="9">
                        <c:v>1.1488308036818171</c:v>
                      </c:pt>
                      <c:pt idx="10">
                        <c:v>1.2687613274875156</c:v>
                      </c:pt>
                      <c:pt idx="11">
                        <c:v>1.3369120871233255</c:v>
                      </c:pt>
                      <c:pt idx="12">
                        <c:v>1.187834548417392</c:v>
                      </c:pt>
                      <c:pt idx="13">
                        <c:v>1.2213036142207807</c:v>
                      </c:pt>
                      <c:pt idx="14">
                        <c:v>1.2359583721625702</c:v>
                      </c:pt>
                      <c:pt idx="15">
                        <c:v>1.1342911322440039</c:v>
                      </c:pt>
                      <c:pt idx="16">
                        <c:v>1.0565415249788437</c:v>
                      </c:pt>
                      <c:pt idx="17">
                        <c:v>1.0536278634172678</c:v>
                      </c:pt>
                      <c:pt idx="18">
                        <c:v>1.037214465458294</c:v>
                      </c:pt>
                      <c:pt idx="19">
                        <c:v>1.0149617668186983</c:v>
                      </c:pt>
                      <c:pt idx="20">
                        <c:v>1.0594520309793904</c:v>
                      </c:pt>
                      <c:pt idx="21">
                        <c:v>1.0280372739522234</c:v>
                      </c:pt>
                      <c:pt idx="22">
                        <c:v>0.97176598346190579</c:v>
                      </c:pt>
                      <c:pt idx="23">
                        <c:v>1.0456024114571603</c:v>
                      </c:pt>
                      <c:pt idx="24">
                        <c:v>1.0466240936564015</c:v>
                      </c:pt>
                      <c:pt idx="25">
                        <c:v>1.0100585279017908</c:v>
                      </c:pt>
                      <c:pt idx="26">
                        <c:v>1.0400375083432145</c:v>
                      </c:pt>
                      <c:pt idx="27">
                        <c:v>0.99387554505522413</c:v>
                      </c:pt>
                      <c:pt idx="28">
                        <c:v>1.0228279553565456</c:v>
                      </c:pt>
                      <c:pt idx="29">
                        <c:v>1.0065262918421667</c:v>
                      </c:pt>
                      <c:pt idx="30">
                        <c:v>1.0431204678504722</c:v>
                      </c:pt>
                      <c:pt idx="31">
                        <c:v>1.0421334141005589</c:v>
                      </c:pt>
                      <c:pt idx="32">
                        <c:v>1.0309138133705757</c:v>
                      </c:pt>
                      <c:pt idx="33">
                        <c:v>0.9947257826858743</c:v>
                      </c:pt>
                      <c:pt idx="34">
                        <c:v>0.96802258252732587</c:v>
                      </c:pt>
                      <c:pt idx="35">
                        <c:v>0.94933646552401418</c:v>
                      </c:pt>
                      <c:pt idx="36">
                        <c:v>0.94837392739545734</c:v>
                      </c:pt>
                      <c:pt idx="37">
                        <c:v>1.0168808427629079</c:v>
                      </c:pt>
                      <c:pt idx="38">
                        <c:v>0.93785344633518564</c:v>
                      </c:pt>
                      <c:pt idx="39">
                        <c:v>0.96342149253377385</c:v>
                      </c:pt>
                      <c:pt idx="40">
                        <c:v>0.91376048591436276</c:v>
                      </c:pt>
                      <c:pt idx="41">
                        <c:v>0.92724169327444494</c:v>
                      </c:pt>
                      <c:pt idx="42">
                        <c:v>1.0196127468276395</c:v>
                      </c:pt>
                      <c:pt idx="43">
                        <c:v>1.0045236471183552</c:v>
                      </c:pt>
                      <c:pt idx="44">
                        <c:v>0.97940510662033708</c:v>
                      </c:pt>
                      <c:pt idx="45">
                        <c:v>0.92130862828221771</c:v>
                      </c:pt>
                      <c:pt idx="46">
                        <c:v>1.024739168875918</c:v>
                      </c:pt>
                      <c:pt idx="47">
                        <c:v>0.97681112744116216</c:v>
                      </c:pt>
                      <c:pt idx="48">
                        <c:v>0.97038359152662002</c:v>
                      </c:pt>
                      <c:pt idx="49">
                        <c:v>1.0065600174420197</c:v>
                      </c:pt>
                      <c:pt idx="50">
                        <c:v>0.99037884479102012</c:v>
                      </c:pt>
                      <c:pt idx="51">
                        <c:v>0.99355688733486469</c:v>
                      </c:pt>
                      <c:pt idx="52">
                        <c:v>1.0218167032489944</c:v>
                      </c:pt>
                      <c:pt idx="53">
                        <c:v>1.0098977495441979</c:v>
                      </c:pt>
                      <c:pt idx="54">
                        <c:v>0.97490456994287544</c:v>
                      </c:pt>
                      <c:pt idx="55">
                        <c:v>1.024715402197111</c:v>
                      </c:pt>
                      <c:pt idx="56">
                        <c:v>1.0455787780537154</c:v>
                      </c:pt>
                      <c:pt idx="57">
                        <c:v>0.99536499928495936</c:v>
                      </c:pt>
                      <c:pt idx="58">
                        <c:v>1.0177674580286469</c:v>
                      </c:pt>
                      <c:pt idx="59">
                        <c:v>0.9725324908638795</c:v>
                      </c:pt>
                      <c:pt idx="60">
                        <c:v>0.9508550058985793</c:v>
                      </c:pt>
                      <c:pt idx="61">
                        <c:v>0.95350152022711443</c:v>
                      </c:pt>
                    </c:numCache>
                  </c:numRef>
                </c:val>
                <c:smooth val="0"/>
                <c:extLst xmlns:c15="http://schemas.microsoft.com/office/drawing/2012/chart">
                  <c:ext xmlns:c16="http://schemas.microsoft.com/office/drawing/2014/chart" uri="{C3380CC4-5D6E-409C-BE32-E72D297353CC}">
                    <c16:uniqueId val="{00000007-FD38-4074-834A-BDE839D86A61}"/>
                  </c:ext>
                </c:extLst>
              </c15:ser>
            </c15:filteredLineSeries>
            <c15:filteredLineSeries>
              <c15:ser>
                <c:idx val="5"/>
                <c:order val="7"/>
                <c:tx>
                  <c:v>GFCF: Imported transport equipment</c:v>
                </c:tx>
                <c:spPr>
                  <a:ln w="28575">
                    <a:solidFill>
                      <a:srgbClr val="059F9F"/>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Data2!$AG$78:$AG$139</c15:sqref>
                        </c15:formulaRef>
                      </c:ext>
                    </c:extLst>
                    <c:numCache>
                      <c:formatCode>0.00</c:formatCode>
                      <c:ptCount val="62"/>
                      <c:pt idx="0">
                        <c:v>0.27186461445439403</c:v>
                      </c:pt>
                      <c:pt idx="1">
                        <c:v>0.23031394773583128</c:v>
                      </c:pt>
                      <c:pt idx="2">
                        <c:v>0.27647248596519147</c:v>
                      </c:pt>
                      <c:pt idx="3">
                        <c:v>0.28728498622261212</c:v>
                      </c:pt>
                      <c:pt idx="4">
                        <c:v>0.28434293826491108</c:v>
                      </c:pt>
                      <c:pt idx="5">
                        <c:v>0.29657042945609519</c:v>
                      </c:pt>
                      <c:pt idx="6">
                        <c:v>0.28272737193081204</c:v>
                      </c:pt>
                      <c:pt idx="7">
                        <c:v>0.30641801728825896</c:v>
                      </c:pt>
                      <c:pt idx="8">
                        <c:v>0.30253005774466574</c:v>
                      </c:pt>
                      <c:pt idx="9">
                        <c:v>0.31412076318624521</c:v>
                      </c:pt>
                      <c:pt idx="10">
                        <c:v>0.37896657503126308</c:v>
                      </c:pt>
                      <c:pt idx="11">
                        <c:v>0.33708362781119977</c:v>
                      </c:pt>
                      <c:pt idx="12">
                        <c:v>0.35466695756410505</c:v>
                      </c:pt>
                      <c:pt idx="13">
                        <c:v>0.36397497059060974</c:v>
                      </c:pt>
                      <c:pt idx="14">
                        <c:v>0.33724503064912681</c:v>
                      </c:pt>
                      <c:pt idx="15">
                        <c:v>0.34467295189775615</c:v>
                      </c:pt>
                      <c:pt idx="16">
                        <c:v>0.36030404703936603</c:v>
                      </c:pt>
                      <c:pt idx="17">
                        <c:v>0.33357903930378174</c:v>
                      </c:pt>
                      <c:pt idx="18">
                        <c:v>0.3286806144074208</c:v>
                      </c:pt>
                      <c:pt idx="19">
                        <c:v>0.32197872275783818</c:v>
                      </c:pt>
                      <c:pt idx="20">
                        <c:v>0.34659543820349609</c:v>
                      </c:pt>
                      <c:pt idx="21">
                        <c:v>0.31927808895054327</c:v>
                      </c:pt>
                      <c:pt idx="22">
                        <c:v>0.34414248608178327</c:v>
                      </c:pt>
                      <c:pt idx="23">
                        <c:v>0.33326040957113656</c:v>
                      </c:pt>
                      <c:pt idx="24">
                        <c:v>0.34451913935630318</c:v>
                      </c:pt>
                      <c:pt idx="25">
                        <c:v>0.36046811889313818</c:v>
                      </c:pt>
                      <c:pt idx="26">
                        <c:v>0.32610115453404359</c:v>
                      </c:pt>
                      <c:pt idx="27">
                        <c:v>0.32865228219882342</c:v>
                      </c:pt>
                      <c:pt idx="28">
                        <c:v>0.31298038125487854</c:v>
                      </c:pt>
                      <c:pt idx="29">
                        <c:v>0.31800566245792139</c:v>
                      </c:pt>
                      <c:pt idx="30">
                        <c:v>0.33841547501468355</c:v>
                      </c:pt>
                      <c:pt idx="31">
                        <c:v>0.30911020402708256</c:v>
                      </c:pt>
                      <c:pt idx="32">
                        <c:v>0.31516447085520943</c:v>
                      </c:pt>
                      <c:pt idx="33">
                        <c:v>0.31607541024744218</c:v>
                      </c:pt>
                      <c:pt idx="34">
                        <c:v>0.30362248079105492</c:v>
                      </c:pt>
                      <c:pt idx="35">
                        <c:v>0.30193673472173888</c:v>
                      </c:pt>
                      <c:pt idx="36">
                        <c:v>0.3090690765344718</c:v>
                      </c:pt>
                      <c:pt idx="37">
                        <c:v>0.32184756207077753</c:v>
                      </c:pt>
                      <c:pt idx="38">
                        <c:v>0.30980168880733661</c:v>
                      </c:pt>
                      <c:pt idx="39">
                        <c:v>0.31446841400727332</c:v>
                      </c:pt>
                      <c:pt idx="40">
                        <c:v>0.30795732514787894</c:v>
                      </c:pt>
                      <c:pt idx="41">
                        <c:v>0.28816671675933309</c:v>
                      </c:pt>
                      <c:pt idx="42">
                        <c:v>0.28240017484440305</c:v>
                      </c:pt>
                      <c:pt idx="43">
                        <c:v>0.27394808366736678</c:v>
                      </c:pt>
                      <c:pt idx="44">
                        <c:v>0.26795705496948519</c:v>
                      </c:pt>
                      <c:pt idx="45">
                        <c:v>0.13975290824143716</c:v>
                      </c:pt>
                      <c:pt idx="46">
                        <c:v>0.23140949032615651</c:v>
                      </c:pt>
                      <c:pt idx="47">
                        <c:v>0.21824284825941884</c:v>
                      </c:pt>
                      <c:pt idx="48">
                        <c:v>0.23341649153471003</c:v>
                      </c:pt>
                      <c:pt idx="49">
                        <c:v>0.21555509883576776</c:v>
                      </c:pt>
                      <c:pt idx="50">
                        <c:v>0.21686629383960554</c:v>
                      </c:pt>
                      <c:pt idx="51">
                        <c:v>0.21732210732884416</c:v>
                      </c:pt>
                      <c:pt idx="52">
                        <c:v>0.21825982781536579</c:v>
                      </c:pt>
                      <c:pt idx="53">
                        <c:v>0.24874561790028987</c:v>
                      </c:pt>
                      <c:pt idx="54">
                        <c:v>0.2874006670328762</c:v>
                      </c:pt>
                      <c:pt idx="55">
                        <c:v>0.30088880129635254</c:v>
                      </c:pt>
                      <c:pt idx="56">
                        <c:v>0.34186367794043332</c:v>
                      </c:pt>
                      <c:pt idx="57">
                        <c:v>0.3999231185302945</c:v>
                      </c:pt>
                      <c:pt idx="58">
                        <c:v>0.39898499894678779</c:v>
                      </c:pt>
                      <c:pt idx="59">
                        <c:v>0.40257389059317716</c:v>
                      </c:pt>
                      <c:pt idx="60">
                        <c:v>0.45179866594154344</c:v>
                      </c:pt>
                      <c:pt idx="61">
                        <c:v>0.49174301533254922</c:v>
                      </c:pt>
                    </c:numCache>
                  </c:numRef>
                </c:val>
                <c:smooth val="0"/>
                <c:extLst xmlns:c15="http://schemas.microsoft.com/office/drawing/2012/chart">
                  <c:ext xmlns:c16="http://schemas.microsoft.com/office/drawing/2014/chart" uri="{C3380CC4-5D6E-409C-BE32-E72D297353CC}">
                    <c16:uniqueId val="{00000008-FD38-4074-834A-BDE839D86A61}"/>
                  </c:ext>
                </c:extLst>
              </c15:ser>
            </c15:filteredLineSeries>
            <c15:filteredLineSeries>
              <c15:ser>
                <c:idx val="6"/>
                <c:order val="8"/>
                <c:tx>
                  <c:v>GFCF: Imported machinery</c:v>
                </c:tx>
                <c:spPr>
                  <a:ln w="28575">
                    <a:solidFill>
                      <a:srgbClr val="6DBDE1"/>
                    </a:solidFill>
                  </a:ln>
                </c:spPr>
                <c:marker>
                  <c:symbol val="none"/>
                </c:marker>
                <c:cat>
                  <c:strRef>
                    <c:extLst xmlns:c15="http://schemas.microsoft.com/office/drawing/2012/chart">
                      <c:ext xmlns:c15="http://schemas.microsoft.com/office/drawing/2012/chart" uri="{02D57815-91ED-43cb-92C2-25804820EDAC}">
                        <c15:formulaRef>
                          <c15:sqref>Data2!$B$78:$B$139</c15:sqref>
                        </c15:formulaRef>
                      </c:ext>
                    </c:extLst>
                    <c:strCache>
                      <c:ptCount val="61"/>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strCache>
                  </c:strRef>
                </c:cat>
                <c:val>
                  <c:numRef>
                    <c:extLst xmlns:c15="http://schemas.microsoft.com/office/drawing/2012/chart">
                      <c:ext xmlns:c15="http://schemas.microsoft.com/office/drawing/2012/chart" uri="{02D57815-91ED-43cb-92C2-25804820EDAC}">
                        <c15:formulaRef>
                          <c15:sqref>Data2!$AH$78:$AH$139</c15:sqref>
                        </c15:formulaRef>
                      </c:ext>
                    </c:extLst>
                    <c:numCache>
                      <c:formatCode>0.00</c:formatCode>
                      <c:ptCount val="62"/>
                      <c:pt idx="0">
                        <c:v>2.076796511254714</c:v>
                      </c:pt>
                      <c:pt idx="1">
                        <c:v>2.0019659256785194</c:v>
                      </c:pt>
                      <c:pt idx="2">
                        <c:v>1.9857709735878688</c:v>
                      </c:pt>
                      <c:pt idx="3">
                        <c:v>1.9846590610081685</c:v>
                      </c:pt>
                      <c:pt idx="4">
                        <c:v>2.0082134661407132</c:v>
                      </c:pt>
                      <c:pt idx="5">
                        <c:v>2.0497051293639394</c:v>
                      </c:pt>
                      <c:pt idx="6">
                        <c:v>2.1920101475027614</c:v>
                      </c:pt>
                      <c:pt idx="7">
                        <c:v>2.3674901263275596</c:v>
                      </c:pt>
                      <c:pt idx="8">
                        <c:v>2.3546587604866325</c:v>
                      </c:pt>
                      <c:pt idx="9">
                        <c:v>2.4548394065513821</c:v>
                      </c:pt>
                      <c:pt idx="10">
                        <c:v>2.4265108130891475</c:v>
                      </c:pt>
                      <c:pt idx="11">
                        <c:v>2.45497231786221</c:v>
                      </c:pt>
                      <c:pt idx="12">
                        <c:v>2.5459886945938974</c:v>
                      </c:pt>
                      <c:pt idx="13">
                        <c:v>2.4511237064314573</c:v>
                      </c:pt>
                      <c:pt idx="14">
                        <c:v>2.4263961631138979</c:v>
                      </c:pt>
                      <c:pt idx="15">
                        <c:v>2.4543773299069471</c:v>
                      </c:pt>
                      <c:pt idx="16">
                        <c:v>2.4559663623560106</c:v>
                      </c:pt>
                      <c:pt idx="17">
                        <c:v>2.5274053295006715</c:v>
                      </c:pt>
                      <c:pt idx="18">
                        <c:v>2.4376556620625229</c:v>
                      </c:pt>
                      <c:pt idx="19">
                        <c:v>2.4592975052883408</c:v>
                      </c:pt>
                      <c:pt idx="20">
                        <c:v>2.4628008115620545</c:v>
                      </c:pt>
                      <c:pt idx="21">
                        <c:v>2.4233915847867413</c:v>
                      </c:pt>
                      <c:pt idx="22">
                        <c:v>2.426876727796103</c:v>
                      </c:pt>
                      <c:pt idx="23">
                        <c:v>2.4470829054530663</c:v>
                      </c:pt>
                      <c:pt idx="24">
                        <c:v>2.5665548392918556</c:v>
                      </c:pt>
                      <c:pt idx="25">
                        <c:v>2.6042257482016815</c:v>
                      </c:pt>
                      <c:pt idx="26">
                        <c:v>2.5744305216929981</c:v>
                      </c:pt>
                      <c:pt idx="27">
                        <c:v>2.5248419192768234</c:v>
                      </c:pt>
                      <c:pt idx="28">
                        <c:v>2.4050259856523093</c:v>
                      </c:pt>
                      <c:pt idx="29">
                        <c:v>2.6104932995343102</c:v>
                      </c:pt>
                      <c:pt idx="30">
                        <c:v>2.4933387280325667</c:v>
                      </c:pt>
                      <c:pt idx="31">
                        <c:v>2.4825023916147959</c:v>
                      </c:pt>
                      <c:pt idx="32">
                        <c:v>2.4972429388328594</c:v>
                      </c:pt>
                      <c:pt idx="33">
                        <c:v>2.5929647613918694</c:v>
                      </c:pt>
                      <c:pt idx="34">
                        <c:v>2.6719236946726164</c:v>
                      </c:pt>
                      <c:pt idx="35">
                        <c:v>2.5889163198601368</c:v>
                      </c:pt>
                      <c:pt idx="36">
                        <c:v>2.7087951935205692</c:v>
                      </c:pt>
                      <c:pt idx="37">
                        <c:v>2.7052332692707393</c:v>
                      </c:pt>
                      <c:pt idx="38">
                        <c:v>2.6889791588338507</c:v>
                      </c:pt>
                      <c:pt idx="39">
                        <c:v>2.6426284751937148</c:v>
                      </c:pt>
                      <c:pt idx="40">
                        <c:v>2.5310700455648916</c:v>
                      </c:pt>
                      <c:pt idx="41">
                        <c:v>2.4544463434078225</c:v>
                      </c:pt>
                      <c:pt idx="42">
                        <c:v>2.4874264041340886</c:v>
                      </c:pt>
                      <c:pt idx="43">
                        <c:v>2.4915386299364961</c:v>
                      </c:pt>
                      <c:pt idx="44">
                        <c:v>2.2824827368067906</c:v>
                      </c:pt>
                      <c:pt idx="45">
                        <c:v>2.3758811797953534</c:v>
                      </c:pt>
                      <c:pt idx="46">
                        <c:v>2.2189100998802154</c:v>
                      </c:pt>
                      <c:pt idx="47">
                        <c:v>2.3354610615711464</c:v>
                      </c:pt>
                      <c:pt idx="48">
                        <c:v>2.4154231439475708</c:v>
                      </c:pt>
                      <c:pt idx="49">
                        <c:v>2.4192657787384437</c:v>
                      </c:pt>
                      <c:pt idx="50">
                        <c:v>2.5229485738516262</c:v>
                      </c:pt>
                      <c:pt idx="51">
                        <c:v>2.5600442872269182</c:v>
                      </c:pt>
                      <c:pt idx="52">
                        <c:v>2.5482127487503932</c:v>
                      </c:pt>
                      <c:pt idx="53">
                        <c:v>2.6613386335759142</c:v>
                      </c:pt>
                      <c:pt idx="54">
                        <c:v>2.6808422689664768</c:v>
                      </c:pt>
                      <c:pt idx="55">
                        <c:v>2.7185363812856127</c:v>
                      </c:pt>
                      <c:pt idx="56">
                        <c:v>2.8673968360346862</c:v>
                      </c:pt>
                      <c:pt idx="57">
                        <c:v>2.8925476101576884</c:v>
                      </c:pt>
                      <c:pt idx="58">
                        <c:v>2.868574067404333</c:v>
                      </c:pt>
                      <c:pt idx="59">
                        <c:v>2.8416980779542711</c:v>
                      </c:pt>
                      <c:pt idx="60">
                        <c:v>2.8531668381711035</c:v>
                      </c:pt>
                      <c:pt idx="61">
                        <c:v>2.8815442792458223</c:v>
                      </c:pt>
                    </c:numCache>
                  </c:numRef>
                </c:val>
                <c:smooth val="0"/>
                <c:extLst xmlns:c15="http://schemas.microsoft.com/office/drawing/2012/chart">
                  <c:ext xmlns:c16="http://schemas.microsoft.com/office/drawing/2014/chart" uri="{C3380CC4-5D6E-409C-BE32-E72D297353CC}">
                    <c16:uniqueId val="{00000009-FD38-4074-834A-BDE839D86A61}"/>
                  </c:ext>
                </c:extLst>
              </c15:ser>
            </c15:filteredLineSeries>
          </c:ext>
        </c:extLst>
      </c:lineChart>
      <c:date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Offset val="100"/>
        <c:baseTimeUnit val="months"/>
        <c:majorUnit val="12"/>
        <c:majorTimeUnit val="months"/>
        <c:minorUnit val="12"/>
        <c:minorTimeUnit val="months"/>
      </c:dateAx>
      <c:valAx>
        <c:axId val="181673448"/>
        <c:scaling>
          <c:orientation val="minMax"/>
          <c:max val="16"/>
        </c:scaling>
        <c:delete val="0"/>
        <c:axPos val="l"/>
        <c:numFmt formatCode="General" sourceLinked="0"/>
        <c:majorTickMark val="out"/>
        <c:minorTickMark val="none"/>
        <c:tickLblPos val="low"/>
        <c:spPr>
          <a:ln w="12700">
            <a:solidFill>
              <a:srgbClr val="000000">
                <a:alpha val="99000"/>
              </a:srgbClr>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605172608"/>
        <c:scaling>
          <c:orientation val="minMax"/>
          <c:max val="4.5"/>
        </c:scaling>
        <c:delete val="0"/>
        <c:axPos val="r"/>
        <c:numFmt formatCode="General" sourceLinked="0"/>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605175488"/>
        <c:crosses val="max"/>
        <c:crossBetween val="between"/>
      </c:valAx>
      <c:catAx>
        <c:axId val="605175488"/>
        <c:scaling>
          <c:orientation val="minMax"/>
        </c:scaling>
        <c:delete val="1"/>
        <c:axPos val="b"/>
        <c:numFmt formatCode="General" sourceLinked="1"/>
        <c:majorTickMark val="out"/>
        <c:minorTickMark val="none"/>
        <c:tickLblPos val="nextTo"/>
        <c:crossAx val="605172608"/>
        <c:crosses val="autoZero"/>
        <c:auto val="1"/>
        <c:lblAlgn val="ctr"/>
        <c:lblOffset val="100"/>
        <c:noMultiLvlLbl val="0"/>
      </c:catAx>
      <c:spPr>
        <a:noFill/>
      </c:spPr>
    </c:plotArea>
    <c:legend>
      <c:legendPos val="r"/>
      <c:legendEntry>
        <c:idx val="0"/>
        <c:delete val="1"/>
      </c:legendEntry>
      <c:layout>
        <c:manualLayout>
          <c:xMode val="edge"/>
          <c:yMode val="edge"/>
          <c:x val="0.1710137663396766"/>
          <c:y val="0.66029796908136407"/>
          <c:w val="0.75825768142202299"/>
          <c:h val="0.15615671796838174"/>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73540439930317E-2"/>
          <c:y val="0.16975428532607933"/>
          <c:w val="0.89609431965660069"/>
          <c:h val="0.56580592319577072"/>
        </c:manualLayout>
      </c:layout>
      <c:barChart>
        <c:barDir val="col"/>
        <c:grouping val="clustered"/>
        <c:varyColors val="0"/>
        <c:ser>
          <c:idx val="2"/>
          <c:order val="2"/>
          <c:tx>
            <c:v>Mexico Recession</c:v>
          </c:tx>
          <c:spPr>
            <a:solidFill>
              <a:schemeClr val="bg1">
                <a:lumMod val="85000"/>
                <a:alpha val="95000"/>
              </a:schemeClr>
            </a:solidFill>
            <a:ln>
              <a:solidFill>
                <a:schemeClr val="bg1">
                  <a:lumMod val="85000"/>
                </a:schemeClr>
              </a:solidFill>
            </a:ln>
          </c:spPr>
          <c:invertIfNegative val="0"/>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Data3!$J$14:$J$75</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A-D97B-450B-86DE-7A9CA4329E34}"/>
            </c:ext>
          </c:extLst>
        </c:ser>
        <c:dLbls>
          <c:showLegendKey val="0"/>
          <c:showVal val="0"/>
          <c:showCatName val="0"/>
          <c:showSerName val="0"/>
          <c:showPercent val="0"/>
          <c:showBubbleSize val="0"/>
        </c:dLbls>
        <c:gapWidth val="0"/>
        <c:overlap val="100"/>
        <c:axId val="796758352"/>
        <c:axId val="796755472"/>
      </c:barChart>
      <c:lineChart>
        <c:grouping val="standard"/>
        <c:varyColors val="0"/>
        <c:ser>
          <c:idx val="1"/>
          <c:order val="0"/>
          <c:tx>
            <c:v>Inversión extranjera</c:v>
          </c:tx>
          <c:spPr>
            <a:ln w="19050">
              <a:solidFill>
                <a:srgbClr val="059F9F"/>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Data3!$H$14:$H$75</c:f>
              <c:numCache>
                <c:formatCode>General</c:formatCode>
                <c:ptCount val="62"/>
                <c:pt idx="0">
                  <c:v>245.37673020869389</c:v>
                </c:pt>
                <c:pt idx="1">
                  <c:v>250.50656248154795</c:v>
                </c:pt>
                <c:pt idx="2">
                  <c:v>252.73393750998838</c:v>
                </c:pt>
                <c:pt idx="3">
                  <c:v>253.93274462243281</c:v>
                </c:pt>
                <c:pt idx="4">
                  <c:v>249.21086479382581</c:v>
                </c:pt>
                <c:pt idx="5">
                  <c:v>259.42842090052824</c:v>
                </c:pt>
                <c:pt idx="6">
                  <c:v>274.54187168009298</c:v>
                </c:pt>
                <c:pt idx="7">
                  <c:v>275.40774659986465</c:v>
                </c:pt>
                <c:pt idx="8">
                  <c:v>261.98156752134554</c:v>
                </c:pt>
                <c:pt idx="9">
                  <c:v>279.00850681038457</c:v>
                </c:pt>
                <c:pt idx="10">
                  <c:v>251.01034511339404</c:v>
                </c:pt>
                <c:pt idx="11">
                  <c:v>269.23947012030055</c:v>
                </c:pt>
                <c:pt idx="12">
                  <c:v>268.66490535116287</c:v>
                </c:pt>
                <c:pt idx="13">
                  <c:v>298.88605292512506</c:v>
                </c:pt>
                <c:pt idx="14">
                  <c:v>304.87705063499288</c:v>
                </c:pt>
                <c:pt idx="15">
                  <c:v>310.27764040644047</c:v>
                </c:pt>
                <c:pt idx="16">
                  <c:v>311.87315037859713</c:v>
                </c:pt>
                <c:pt idx="17">
                  <c:v>308.29667932015144</c:v>
                </c:pt>
                <c:pt idx="18">
                  <c:v>319.5731927859062</c:v>
                </c:pt>
                <c:pt idx="19">
                  <c:v>336.828886762087</c:v>
                </c:pt>
                <c:pt idx="20">
                  <c:v>324.18755585983632</c:v>
                </c:pt>
                <c:pt idx="21">
                  <c:v>344.30610622946801</c:v>
                </c:pt>
                <c:pt idx="22">
                  <c:v>338.77964001127879</c:v>
                </c:pt>
                <c:pt idx="23">
                  <c:v>338.59823546722089</c:v>
                </c:pt>
                <c:pt idx="24">
                  <c:v>348.13265199499477</c:v>
                </c:pt>
                <c:pt idx="25">
                  <c:v>362.0311010706418</c:v>
                </c:pt>
                <c:pt idx="26">
                  <c:v>368.146919668083</c:v>
                </c:pt>
                <c:pt idx="27">
                  <c:v>371.63475017596193</c:v>
                </c:pt>
                <c:pt idx="28">
                  <c:v>393.06670357540071</c:v>
                </c:pt>
                <c:pt idx="29">
                  <c:v>387.8078693420901</c:v>
                </c:pt>
                <c:pt idx="30">
                  <c:v>394.94703645156488</c:v>
                </c:pt>
                <c:pt idx="31">
                  <c:v>395.89229099684889</c:v>
                </c:pt>
                <c:pt idx="32">
                  <c:v>413.00576973552239</c:v>
                </c:pt>
                <c:pt idx="33">
                  <c:v>396.35718367496793</c:v>
                </c:pt>
                <c:pt idx="34">
                  <c:v>385.00011759062096</c:v>
                </c:pt>
                <c:pt idx="35">
                  <c:v>391.9250390610631</c:v>
                </c:pt>
                <c:pt idx="36">
                  <c:v>382.84054739508213</c:v>
                </c:pt>
                <c:pt idx="37">
                  <c:v>383.30927827980207</c:v>
                </c:pt>
                <c:pt idx="38">
                  <c:v>389.38082374223154</c:v>
                </c:pt>
                <c:pt idx="39">
                  <c:v>386.79943490220467</c:v>
                </c:pt>
                <c:pt idx="40">
                  <c:v>376.2026788429423</c:v>
                </c:pt>
                <c:pt idx="41">
                  <c:v>381.86812621682844</c:v>
                </c:pt>
                <c:pt idx="42">
                  <c:v>385.0755911900028</c:v>
                </c:pt>
                <c:pt idx="43">
                  <c:v>396.13645067326291</c:v>
                </c:pt>
                <c:pt idx="44">
                  <c:v>348.91176806844862</c:v>
                </c:pt>
                <c:pt idx="45">
                  <c:v>524.39294700642472</c:v>
                </c:pt>
                <c:pt idx="46">
                  <c:v>431.81806501613426</c:v>
                </c:pt>
                <c:pt idx="47">
                  <c:v>421.04915552163072</c:v>
                </c:pt>
                <c:pt idx="48">
                  <c:v>388.16869673775113</c:v>
                </c:pt>
                <c:pt idx="49">
                  <c:v>389.6229660792381</c:v>
                </c:pt>
                <c:pt idx="50">
                  <c:v>390.67700763576681</c:v>
                </c:pt>
                <c:pt idx="51">
                  <c:v>395.81136633889275</c:v>
                </c:pt>
                <c:pt idx="52">
                  <c:v>383.30341497000256</c:v>
                </c:pt>
                <c:pt idx="53">
                  <c:v>356.22515450634137</c:v>
                </c:pt>
                <c:pt idx="54">
                  <c:v>358.97002255523887</c:v>
                </c:pt>
                <c:pt idx="55">
                  <c:v>350.81639123973406</c:v>
                </c:pt>
                <c:pt idx="56">
                  <c:v>345.57650920187302</c:v>
                </c:pt>
                <c:pt idx="57">
                  <c:v>339.28800655944207</c:v>
                </c:pt>
                <c:pt idx="58">
                  <c:v>319.14133302501216</c:v>
                </c:pt>
                <c:pt idx="59">
                  <c:v>329.60092980873156</c:v>
                </c:pt>
                <c:pt idx="60">
                  <c:v>324.90864730532587</c:v>
                </c:pt>
                <c:pt idx="61">
                  <c:v>305.5106756138569</c:v>
                </c:pt>
              </c:numCache>
            </c:numRef>
          </c:val>
          <c:smooth val="0"/>
          <c:extLst>
            <c:ext xmlns:c16="http://schemas.microsoft.com/office/drawing/2014/chart" uri="{C3380CC4-5D6E-409C-BE32-E72D297353CC}">
              <c16:uniqueId val="{00000009-D97B-450B-86DE-7A9CA4329E34}"/>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1"/>
          <c:tx>
            <c:v>Inversión extranjera directa</c:v>
          </c:tx>
          <c:spPr>
            <a:ln w="19050">
              <a:solidFill>
                <a:srgbClr val="673F1D"/>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Data3!$I$14:$I$75</c:f>
              <c:numCache>
                <c:formatCode>General</c:formatCode>
                <c:ptCount val="62"/>
                <c:pt idx="0">
                  <c:v>112.11387767698294</c:v>
                </c:pt>
                <c:pt idx="1">
                  <c:v>122.1044767397686</c:v>
                </c:pt>
                <c:pt idx="2">
                  <c:v>123.11814615297565</c:v>
                </c:pt>
                <c:pt idx="3">
                  <c:v>124.02591602910398</c:v>
                </c:pt>
                <c:pt idx="4">
                  <c:v>123.13968099020913</c:v>
                </c:pt>
                <c:pt idx="5">
                  <c:v>126.17153236715143</c:v>
                </c:pt>
                <c:pt idx="6">
                  <c:v>135.49283080513547</c:v>
                </c:pt>
                <c:pt idx="7">
                  <c:v>132.73317963426271</c:v>
                </c:pt>
                <c:pt idx="8">
                  <c:v>126.54537092571532</c:v>
                </c:pt>
                <c:pt idx="9">
                  <c:v>130.70540757402904</c:v>
                </c:pt>
                <c:pt idx="10">
                  <c:v>119.48807482805351</c:v>
                </c:pt>
                <c:pt idx="11">
                  <c:v>125.13686169274455</c:v>
                </c:pt>
                <c:pt idx="12">
                  <c:v>126.07191385484656</c:v>
                </c:pt>
                <c:pt idx="13">
                  <c:v>136.46714684610504</c:v>
                </c:pt>
                <c:pt idx="14">
                  <c:v>140.52985330254114</c:v>
                </c:pt>
                <c:pt idx="15">
                  <c:v>143.29241902807286</c:v>
                </c:pt>
                <c:pt idx="16">
                  <c:v>144.90601622326338</c:v>
                </c:pt>
                <c:pt idx="17">
                  <c:v>145.64943117924918</c:v>
                </c:pt>
                <c:pt idx="18">
                  <c:v>150.61891328892222</c:v>
                </c:pt>
                <c:pt idx="19">
                  <c:v>154.89051866353853</c:v>
                </c:pt>
                <c:pt idx="20">
                  <c:v>150.26706921626709</c:v>
                </c:pt>
                <c:pt idx="21">
                  <c:v>154.23685860950937</c:v>
                </c:pt>
                <c:pt idx="22">
                  <c:v>152.97503793540358</c:v>
                </c:pt>
                <c:pt idx="23">
                  <c:v>151.87863098919502</c:v>
                </c:pt>
                <c:pt idx="24">
                  <c:v>155.78281947732469</c:v>
                </c:pt>
                <c:pt idx="25">
                  <c:v>160.06902972449708</c:v>
                </c:pt>
                <c:pt idx="26">
                  <c:v>164.19605506023703</c:v>
                </c:pt>
                <c:pt idx="27">
                  <c:v>166.02063689120598</c:v>
                </c:pt>
                <c:pt idx="28">
                  <c:v>175.58880756794215</c:v>
                </c:pt>
                <c:pt idx="29">
                  <c:v>174.44178323718705</c:v>
                </c:pt>
                <c:pt idx="30">
                  <c:v>178.04778199173106</c:v>
                </c:pt>
                <c:pt idx="31">
                  <c:v>181.65598739996841</c:v>
                </c:pt>
                <c:pt idx="32">
                  <c:v>190.76225591839881</c:v>
                </c:pt>
                <c:pt idx="33">
                  <c:v>182.89466183017188</c:v>
                </c:pt>
                <c:pt idx="34">
                  <c:v>178.39159175205987</c:v>
                </c:pt>
                <c:pt idx="35">
                  <c:v>182.71527155814937</c:v>
                </c:pt>
                <c:pt idx="36">
                  <c:v>180.11928331201972</c:v>
                </c:pt>
                <c:pt idx="37">
                  <c:v>181.69469503319723</c:v>
                </c:pt>
                <c:pt idx="38">
                  <c:v>185.3536103376359</c:v>
                </c:pt>
                <c:pt idx="39">
                  <c:v>187.00460077630507</c:v>
                </c:pt>
                <c:pt idx="40">
                  <c:v>183.08075544950299</c:v>
                </c:pt>
                <c:pt idx="41">
                  <c:v>185.79263587533003</c:v>
                </c:pt>
                <c:pt idx="42">
                  <c:v>187.12741588965298</c:v>
                </c:pt>
                <c:pt idx="43">
                  <c:v>191.47371632696758</c:v>
                </c:pt>
                <c:pt idx="44">
                  <c:v>166.10698197016069</c:v>
                </c:pt>
                <c:pt idx="45">
                  <c:v>245.62597772874224</c:v>
                </c:pt>
                <c:pt idx="46">
                  <c:v>203.14042255159384</c:v>
                </c:pt>
                <c:pt idx="47">
                  <c:v>194.44821143037132</c:v>
                </c:pt>
                <c:pt idx="48">
                  <c:v>186.08415061703664</c:v>
                </c:pt>
                <c:pt idx="49">
                  <c:v>188.77631743845896</c:v>
                </c:pt>
                <c:pt idx="50">
                  <c:v>189.85389132188348</c:v>
                </c:pt>
                <c:pt idx="51">
                  <c:v>196.58339014213669</c:v>
                </c:pt>
                <c:pt idx="52">
                  <c:v>193.03721687357239</c:v>
                </c:pt>
                <c:pt idx="53">
                  <c:v>185.21128147979272</c:v>
                </c:pt>
                <c:pt idx="54">
                  <c:v>190.3102116048922</c:v>
                </c:pt>
                <c:pt idx="55">
                  <c:v>186.46709512818487</c:v>
                </c:pt>
                <c:pt idx="56">
                  <c:v>186.07846779594311</c:v>
                </c:pt>
                <c:pt idx="57">
                  <c:v>184.76970094075759</c:v>
                </c:pt>
                <c:pt idx="58">
                  <c:v>175.98287854239629</c:v>
                </c:pt>
                <c:pt idx="59">
                  <c:v>182.43047197492524</c:v>
                </c:pt>
                <c:pt idx="60">
                  <c:v>180.00220466890445</c:v>
                </c:pt>
                <c:pt idx="61">
                  <c:v>169.97890916469518</c:v>
                </c:pt>
              </c:numCache>
            </c:numRef>
          </c:val>
          <c:smooth val="0"/>
          <c:extLst>
            <c:ext xmlns:c16="http://schemas.microsoft.com/office/drawing/2014/chart" uri="{C3380CC4-5D6E-409C-BE32-E72D297353CC}">
              <c16:uniqueId val="{00000008-D97B-450B-86DE-7A9CA4329E34}"/>
            </c:ext>
          </c:extLst>
        </c:ser>
        <c:dLbls>
          <c:showLegendKey val="0"/>
          <c:showVal val="0"/>
          <c:showCatName val="0"/>
          <c:showSerName val="0"/>
          <c:showPercent val="0"/>
          <c:showBubbleSize val="0"/>
        </c:dLbls>
        <c:marker val="1"/>
        <c:smooth val="0"/>
        <c:axId val="796758352"/>
        <c:axId val="796755472"/>
      </c:lineChart>
      <c:catAx>
        <c:axId val="181672664"/>
        <c:scaling>
          <c:orientation val="minMax"/>
        </c:scaling>
        <c:delete val="0"/>
        <c:axPos val="b"/>
        <c:numFmt formatCode="General"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Algn val="ctr"/>
        <c:lblOffset val="100"/>
        <c:tickLblSkip val="12"/>
        <c:tickMarkSkip val="12"/>
        <c:noMultiLvlLbl val="0"/>
      </c:catAx>
      <c:valAx>
        <c:axId val="181673448"/>
        <c:scaling>
          <c:orientation val="minMax"/>
          <c:max val="550"/>
          <c:min val="2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796755472"/>
        <c:scaling>
          <c:orientation val="minMax"/>
          <c:max val="275"/>
          <c:min val="100"/>
        </c:scaling>
        <c:delete val="0"/>
        <c:axPos val="r"/>
        <c:numFmt formatCode="General" sourceLinked="1"/>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796758352"/>
        <c:crosses val="max"/>
        <c:crossBetween val="between"/>
        <c:majorUnit val="25"/>
      </c:valAx>
      <c:catAx>
        <c:axId val="796758352"/>
        <c:scaling>
          <c:orientation val="minMax"/>
        </c:scaling>
        <c:delete val="1"/>
        <c:axPos val="b"/>
        <c:numFmt formatCode="General" sourceLinked="1"/>
        <c:majorTickMark val="out"/>
        <c:minorTickMark val="none"/>
        <c:tickLblPos val="nextTo"/>
        <c:crossAx val="796755472"/>
        <c:crosses val="autoZero"/>
        <c:auto val="1"/>
        <c:lblAlgn val="ctr"/>
        <c:lblOffset val="100"/>
        <c:noMultiLvlLbl val="0"/>
      </c:catAx>
    </c:plotArea>
    <c:legend>
      <c:legendPos val="r"/>
      <c:legendEntry>
        <c:idx val="0"/>
        <c:delete val="1"/>
      </c:legendEntry>
      <c:layout>
        <c:manualLayout>
          <c:xMode val="edge"/>
          <c:yMode val="edge"/>
          <c:x val="0.13079172332374117"/>
          <c:y val="0.17837557463308626"/>
          <c:w val="0.47546448260232543"/>
          <c:h val="0.1114494680974818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866732798025086E-2"/>
          <c:y val="0.17676625437951599"/>
          <c:w val="0.91557303578258753"/>
          <c:h val="0.59037359691740665"/>
        </c:manualLayout>
      </c:layout>
      <c:barChart>
        <c:barDir val="col"/>
        <c:grouping val="clustered"/>
        <c:varyColors val="0"/>
        <c:ser>
          <c:idx val="0"/>
          <c:order val="0"/>
          <c:tx>
            <c:v>Mexico Recessions</c:v>
          </c:tx>
          <c:spPr>
            <a:solidFill>
              <a:schemeClr val="bg1">
                <a:lumMod val="85000"/>
              </a:schemeClr>
            </a:solidFill>
          </c:spPr>
          <c:invertIfNegative val="0"/>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Data4a!$J$130:$J$191</c:f>
              <c:numCache>
                <c:formatCode>General</c:formatCode>
                <c:ptCount val="62"/>
                <c:pt idx="0">
                  <c:v>1.2</c:v>
                </c:pt>
                <c:pt idx="1">
                  <c:v>1.2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c:v>
                </c:pt>
                <c:pt idx="43">
                  <c:v>1.2</c:v>
                </c:pt>
                <c:pt idx="44">
                  <c:v>1.2</c:v>
                </c:pt>
                <c:pt idx="45">
                  <c:v>1.2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8021-4D33-BEF1-FCD2ACFF2BAD}"/>
            </c:ext>
          </c:extLst>
        </c:ser>
        <c:ser>
          <c:idx val="6"/>
          <c:order val="6"/>
          <c:tx>
            <c:v>Mexico recessions (supplement)</c:v>
          </c:tx>
          <c:spPr>
            <a:solidFill>
              <a:schemeClr val="bg1">
                <a:lumMod val="85000"/>
              </a:schemeClr>
            </a:solidFill>
            <a:ln>
              <a:solidFill>
                <a:schemeClr val="bg1">
                  <a:lumMod val="85000"/>
                </a:schemeClr>
              </a:solidFill>
            </a:ln>
          </c:spPr>
          <c:invertIfNegative val="0"/>
          <c:val>
            <c:numRef>
              <c:f>Data4a!$K$130:$K$191</c:f>
              <c:numCache>
                <c:formatCode>General</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8021-4D33-BEF1-FCD2ACFF2BAD}"/>
            </c:ext>
          </c:extLst>
        </c:ser>
        <c:dLbls>
          <c:showLegendKey val="0"/>
          <c:showVal val="0"/>
          <c:showCatName val="0"/>
          <c:showSerName val="0"/>
          <c:showPercent val="0"/>
          <c:showBubbleSize val="0"/>
        </c:dLbls>
        <c:gapWidth val="0"/>
        <c:overlap val="100"/>
        <c:axId val="1276897696"/>
        <c:axId val="6645808"/>
      </c:barChart>
      <c:lineChart>
        <c:grouping val="standard"/>
        <c:varyColors val="0"/>
        <c:ser>
          <c:idx val="2"/>
          <c:order val="1"/>
          <c:tx>
            <c:v>Reinversiones</c:v>
          </c:tx>
          <c:spPr>
            <a:ln w="19050">
              <a:solidFill>
                <a:srgbClr val="FBB040"/>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Data4a!$N$130:$N$191</c:f>
              <c:numCache>
                <c:formatCode>General</c:formatCode>
                <c:ptCount val="62"/>
                <c:pt idx="0">
                  <c:v>-0.50071651083830226</c:v>
                </c:pt>
                <c:pt idx="1">
                  <c:v>0.94146841438589124</c:v>
                </c:pt>
                <c:pt idx="2">
                  <c:v>1.0180050752311556</c:v>
                </c:pt>
                <c:pt idx="3">
                  <c:v>0.75223319723654547</c:v>
                </c:pt>
                <c:pt idx="4">
                  <c:v>-2.2900963784044881E-2</c:v>
                </c:pt>
                <c:pt idx="5">
                  <c:v>0.4684172083907201</c:v>
                </c:pt>
                <c:pt idx="6">
                  <c:v>0.71272034383473082</c:v>
                </c:pt>
                <c:pt idx="7">
                  <c:v>0.78130727262119037</c:v>
                </c:pt>
                <c:pt idx="8">
                  <c:v>0.73711846092023092</c:v>
                </c:pt>
                <c:pt idx="9">
                  <c:v>1.1069585553618961</c:v>
                </c:pt>
                <c:pt idx="10">
                  <c:v>0.95352010171552426</c:v>
                </c:pt>
                <c:pt idx="11">
                  <c:v>0.75073827358350698</c:v>
                </c:pt>
                <c:pt idx="12">
                  <c:v>0.75741135364186674</c:v>
                </c:pt>
                <c:pt idx="13">
                  <c:v>0.5231830878048902</c:v>
                </c:pt>
                <c:pt idx="14">
                  <c:v>0.90280827676875786</c:v>
                </c:pt>
                <c:pt idx="15">
                  <c:v>1.2700600182007633</c:v>
                </c:pt>
                <c:pt idx="16">
                  <c:v>1.1897888352885568</c:v>
                </c:pt>
                <c:pt idx="17">
                  <c:v>1.0189195487424334</c:v>
                </c:pt>
                <c:pt idx="18">
                  <c:v>1.3451928525809427</c:v>
                </c:pt>
                <c:pt idx="19">
                  <c:v>2.1236011167238629</c:v>
                </c:pt>
                <c:pt idx="20">
                  <c:v>1.6727002738271002</c:v>
                </c:pt>
                <c:pt idx="21">
                  <c:v>1.6845122599320521</c:v>
                </c:pt>
                <c:pt idx="22">
                  <c:v>1.090434008888405</c:v>
                </c:pt>
                <c:pt idx="23">
                  <c:v>0.95187913831625548</c:v>
                </c:pt>
                <c:pt idx="24">
                  <c:v>0.70450093688233983</c:v>
                </c:pt>
                <c:pt idx="25">
                  <c:v>1.0777728273330729</c:v>
                </c:pt>
                <c:pt idx="26">
                  <c:v>1.1866811567114812</c:v>
                </c:pt>
                <c:pt idx="27">
                  <c:v>1.1322072595158419</c:v>
                </c:pt>
                <c:pt idx="28">
                  <c:v>0.40931279735963982</c:v>
                </c:pt>
                <c:pt idx="29">
                  <c:v>1.0859768912416168</c:v>
                </c:pt>
                <c:pt idx="30">
                  <c:v>1.3566174410870577</c:v>
                </c:pt>
                <c:pt idx="31">
                  <c:v>1.1545208835025045</c:v>
                </c:pt>
                <c:pt idx="32">
                  <c:v>1.3314760262638234</c:v>
                </c:pt>
                <c:pt idx="33">
                  <c:v>0.85458282389899642</c:v>
                </c:pt>
                <c:pt idx="34">
                  <c:v>0.95762213216788172</c:v>
                </c:pt>
                <c:pt idx="35">
                  <c:v>1.0290565539346137</c:v>
                </c:pt>
                <c:pt idx="36">
                  <c:v>1.0852845695444728</c:v>
                </c:pt>
                <c:pt idx="37">
                  <c:v>0.97778768800226912</c:v>
                </c:pt>
                <c:pt idx="38">
                  <c:v>1.0617509554137963</c:v>
                </c:pt>
                <c:pt idx="39">
                  <c:v>1.2090966648285524</c:v>
                </c:pt>
                <c:pt idx="40">
                  <c:v>1.5501867055944585</c:v>
                </c:pt>
                <c:pt idx="41">
                  <c:v>1.3733124410094104</c:v>
                </c:pt>
                <c:pt idx="42">
                  <c:v>1.2491923268182432</c:v>
                </c:pt>
                <c:pt idx="43">
                  <c:v>1.5034114203955173</c:v>
                </c:pt>
                <c:pt idx="44">
                  <c:v>1.5780222084309969</c:v>
                </c:pt>
                <c:pt idx="45">
                  <c:v>1.3622180089944527</c:v>
                </c:pt>
                <c:pt idx="46">
                  <c:v>1.4981621128621412</c:v>
                </c:pt>
                <c:pt idx="47">
                  <c:v>1.3575435171810835</c:v>
                </c:pt>
                <c:pt idx="48">
                  <c:v>0.53527562766366477</c:v>
                </c:pt>
                <c:pt idx="49">
                  <c:v>1.0808532509459201</c:v>
                </c:pt>
                <c:pt idx="50">
                  <c:v>1.2157097641277339</c:v>
                </c:pt>
                <c:pt idx="51">
                  <c:v>1.169590359745849</c:v>
                </c:pt>
                <c:pt idx="52">
                  <c:v>0.59916226957954943</c:v>
                </c:pt>
                <c:pt idx="53">
                  <c:v>1.1904961140578683</c:v>
                </c:pt>
                <c:pt idx="54">
                  <c:v>1.3300815367861729</c:v>
                </c:pt>
                <c:pt idx="55">
                  <c:v>1.3198924565329386</c:v>
                </c:pt>
                <c:pt idx="56">
                  <c:v>2.6584404960749746</c:v>
                </c:pt>
                <c:pt idx="57">
                  <c:v>1.4282505054331214</c:v>
                </c:pt>
                <c:pt idx="58">
                  <c:v>1.0977069063538594</c:v>
                </c:pt>
                <c:pt idx="59">
                  <c:v>0.92563372913654385</c:v>
                </c:pt>
                <c:pt idx="60">
                  <c:v>3.3484580486674074</c:v>
                </c:pt>
                <c:pt idx="61">
                  <c:v>1.2025281304495166</c:v>
                </c:pt>
              </c:numCache>
            </c:numRef>
          </c:val>
          <c:smooth val="0"/>
          <c:extLst>
            <c:ext xmlns:c16="http://schemas.microsoft.com/office/drawing/2014/chart" uri="{C3380CC4-5D6E-409C-BE32-E72D297353CC}">
              <c16:uniqueId val="{00000003-8021-4D33-BEF1-FCD2ACFF2BAD}"/>
            </c:ext>
          </c:extLst>
        </c:ser>
        <c:ser>
          <c:idx val="1"/>
          <c:order val="2"/>
          <c:tx>
            <c:v>Nuevas inversiones</c:v>
          </c:tx>
          <c:spPr>
            <a:ln w="19050">
              <a:solidFill>
                <a:srgbClr val="C3362B"/>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Data4a!$M$130:$M$191</c:f>
              <c:numCache>
                <c:formatCode>General</c:formatCode>
                <c:ptCount val="62"/>
                <c:pt idx="0">
                  <c:v>1.6425835430668889</c:v>
                </c:pt>
                <c:pt idx="1">
                  <c:v>1.0769430166174452</c:v>
                </c:pt>
                <c:pt idx="2">
                  <c:v>0.46446770761144174</c:v>
                </c:pt>
                <c:pt idx="3">
                  <c:v>1.5595335069549585</c:v>
                </c:pt>
                <c:pt idx="4">
                  <c:v>1.2804781039245465</c:v>
                </c:pt>
                <c:pt idx="5">
                  <c:v>2.5034950263861568</c:v>
                </c:pt>
                <c:pt idx="6">
                  <c:v>0.82089385989784902</c:v>
                </c:pt>
                <c:pt idx="7">
                  <c:v>1.1275482254351943</c:v>
                </c:pt>
                <c:pt idx="8">
                  <c:v>1.1288300292043298</c:v>
                </c:pt>
                <c:pt idx="9">
                  <c:v>0.67638389770739871</c:v>
                </c:pt>
                <c:pt idx="10">
                  <c:v>0.79429744354368281</c:v>
                </c:pt>
                <c:pt idx="11">
                  <c:v>0.57799469389294633</c:v>
                </c:pt>
                <c:pt idx="12">
                  <c:v>0.55904622162194462</c:v>
                </c:pt>
                <c:pt idx="13">
                  <c:v>0.76559623923192588</c:v>
                </c:pt>
                <c:pt idx="14">
                  <c:v>0.66815702832591717</c:v>
                </c:pt>
                <c:pt idx="15">
                  <c:v>-0.55976180360189931</c:v>
                </c:pt>
                <c:pt idx="16">
                  <c:v>0.26703646394394615</c:v>
                </c:pt>
                <c:pt idx="17">
                  <c:v>4.7660391845221755</c:v>
                </c:pt>
                <c:pt idx="18">
                  <c:v>-5.6008589675231334E-2</c:v>
                </c:pt>
                <c:pt idx="19">
                  <c:v>1.6328305290288889</c:v>
                </c:pt>
                <c:pt idx="20">
                  <c:v>0.73880702900954465</c:v>
                </c:pt>
                <c:pt idx="21">
                  <c:v>-0.53047884215915608</c:v>
                </c:pt>
                <c:pt idx="22">
                  <c:v>-5.7540625678749882E-3</c:v>
                </c:pt>
                <c:pt idx="23">
                  <c:v>1.491855872871682</c:v>
                </c:pt>
                <c:pt idx="24">
                  <c:v>1.409563431195068</c:v>
                </c:pt>
                <c:pt idx="25">
                  <c:v>1.1516113559692789</c:v>
                </c:pt>
                <c:pt idx="26">
                  <c:v>1.3929013649102726</c:v>
                </c:pt>
                <c:pt idx="27">
                  <c:v>0.41740925727940242</c:v>
                </c:pt>
                <c:pt idx="28">
                  <c:v>1.4355591194725359</c:v>
                </c:pt>
                <c:pt idx="29">
                  <c:v>0.79556978502529296</c:v>
                </c:pt>
                <c:pt idx="30">
                  <c:v>0.38718614703084397</c:v>
                </c:pt>
                <c:pt idx="31">
                  <c:v>1.3373948560122699</c:v>
                </c:pt>
                <c:pt idx="32">
                  <c:v>1.0740962614132341</c:v>
                </c:pt>
                <c:pt idx="33">
                  <c:v>1.2988577450265832</c:v>
                </c:pt>
                <c:pt idx="34">
                  <c:v>0.9634618770946155</c:v>
                </c:pt>
                <c:pt idx="35">
                  <c:v>0.68953332097678277</c:v>
                </c:pt>
                <c:pt idx="36">
                  <c:v>0.69114636960460352</c:v>
                </c:pt>
                <c:pt idx="37">
                  <c:v>0.9307394296415904</c:v>
                </c:pt>
                <c:pt idx="38">
                  <c:v>1.145373608419775</c:v>
                </c:pt>
                <c:pt idx="39">
                  <c:v>0.86667083055857663</c:v>
                </c:pt>
                <c:pt idx="40">
                  <c:v>0.8583944948467479</c:v>
                </c:pt>
                <c:pt idx="41">
                  <c:v>0.88042692666831612</c:v>
                </c:pt>
                <c:pt idx="42">
                  <c:v>1.3945018400630567</c:v>
                </c:pt>
                <c:pt idx="43">
                  <c:v>1.0519295410650682</c:v>
                </c:pt>
                <c:pt idx="44">
                  <c:v>0.83108064359360079</c:v>
                </c:pt>
                <c:pt idx="45">
                  <c:v>0.52398351406798316</c:v>
                </c:pt>
                <c:pt idx="46">
                  <c:v>0.49254148230435424</c:v>
                </c:pt>
                <c:pt idx="47">
                  <c:v>0.52678934193292704</c:v>
                </c:pt>
                <c:pt idx="48">
                  <c:v>0.68597096116162204</c:v>
                </c:pt>
                <c:pt idx="49">
                  <c:v>1.17439140361313</c:v>
                </c:pt>
                <c:pt idx="50">
                  <c:v>1.257428428157048</c:v>
                </c:pt>
                <c:pt idx="51">
                  <c:v>1.5443826633077122</c:v>
                </c:pt>
                <c:pt idx="52">
                  <c:v>2.5191874379710946</c:v>
                </c:pt>
                <c:pt idx="53">
                  <c:v>1.0541627865380507</c:v>
                </c:pt>
                <c:pt idx="54">
                  <c:v>0.81227995339667303</c:v>
                </c:pt>
                <c:pt idx="55">
                  <c:v>0.6818883012073198</c:v>
                </c:pt>
                <c:pt idx="56">
                  <c:v>0.35777422932965569</c:v>
                </c:pt>
                <c:pt idx="57">
                  <c:v>0.30174098240246916</c:v>
                </c:pt>
                <c:pt idx="58">
                  <c:v>0.26738387422995041</c:v>
                </c:pt>
                <c:pt idx="59">
                  <c:v>0.21163624768595896</c:v>
                </c:pt>
                <c:pt idx="60">
                  <c:v>9.8564428153954511E-2</c:v>
                </c:pt>
                <c:pt idx="61">
                  <c:v>4.5481070730850288E-2</c:v>
                </c:pt>
              </c:numCache>
            </c:numRef>
          </c:val>
          <c:smooth val="0"/>
          <c:extLst>
            <c:ext xmlns:c16="http://schemas.microsoft.com/office/drawing/2014/chart" uri="{C3380CC4-5D6E-409C-BE32-E72D297353CC}">
              <c16:uniqueId val="{00000002-8021-4D33-BEF1-FCD2ACFF2BAD}"/>
            </c:ext>
          </c:extLst>
        </c:ser>
        <c:ser>
          <c:idx val="4"/>
          <c:order val="3"/>
          <c:tx>
            <c:v>Cuentas entre compañías</c:v>
          </c:tx>
          <c:spPr>
            <a:ln w="19050">
              <a:solidFill>
                <a:srgbClr val="2B5280"/>
              </a:solidFill>
            </a:ln>
          </c:spPr>
          <c:marker>
            <c:symbol val="none"/>
          </c:marker>
          <c:val>
            <c:numRef>
              <c:f>Data4a!$O$130:$O$191</c:f>
              <c:numCache>
                <c:formatCode>General</c:formatCode>
                <c:ptCount val="62"/>
                <c:pt idx="0">
                  <c:v>0.91648481693460415</c:v>
                </c:pt>
                <c:pt idx="1">
                  <c:v>0.3548173212132949</c:v>
                </c:pt>
                <c:pt idx="2">
                  <c:v>0.26661991675119073</c:v>
                </c:pt>
                <c:pt idx="3">
                  <c:v>-0.81376253620586669</c:v>
                </c:pt>
                <c:pt idx="4">
                  <c:v>1.308099821485621</c:v>
                </c:pt>
                <c:pt idx="5">
                  <c:v>0.24282720579602526</c:v>
                </c:pt>
                <c:pt idx="6">
                  <c:v>0.54604065661071133</c:v>
                </c:pt>
                <c:pt idx="7">
                  <c:v>0.15831855697277586</c:v>
                </c:pt>
                <c:pt idx="8">
                  <c:v>0.19439528970071976</c:v>
                </c:pt>
                <c:pt idx="9">
                  <c:v>0.20015115542857201</c:v>
                </c:pt>
                <c:pt idx="10">
                  <c:v>0.19305147194824654</c:v>
                </c:pt>
                <c:pt idx="11">
                  <c:v>1.1097641105210414</c:v>
                </c:pt>
                <c:pt idx="12">
                  <c:v>0.36235728930500599</c:v>
                </c:pt>
                <c:pt idx="13">
                  <c:v>0.53963247807596659</c:v>
                </c:pt>
                <c:pt idx="14">
                  <c:v>0.79868712695558985</c:v>
                </c:pt>
                <c:pt idx="15">
                  <c:v>0.42632077576337535</c:v>
                </c:pt>
                <c:pt idx="16">
                  <c:v>0.79863787802862596</c:v>
                </c:pt>
                <c:pt idx="17">
                  <c:v>0.59419371790390263</c:v>
                </c:pt>
                <c:pt idx="18">
                  <c:v>0.52478789296175943</c:v>
                </c:pt>
                <c:pt idx="19">
                  <c:v>0.39990790027396433</c:v>
                </c:pt>
                <c:pt idx="20">
                  <c:v>0.60324466350540407</c:v>
                </c:pt>
                <c:pt idx="21">
                  <c:v>0.62921693936042977</c:v>
                </c:pt>
                <c:pt idx="22">
                  <c:v>0.41622192819942322</c:v>
                </c:pt>
                <c:pt idx="23">
                  <c:v>0.22012116499334244</c:v>
                </c:pt>
                <c:pt idx="24">
                  <c:v>0.42419747499610944</c:v>
                </c:pt>
                <c:pt idx="25">
                  <c:v>0.20459815294787947</c:v>
                </c:pt>
                <c:pt idx="26">
                  <c:v>1.4815845642641714</c:v>
                </c:pt>
                <c:pt idx="27">
                  <c:v>1.3717192835351861</c:v>
                </c:pt>
                <c:pt idx="28">
                  <c:v>1.1170852000091396</c:v>
                </c:pt>
                <c:pt idx="29">
                  <c:v>0.69387120235986843</c:v>
                </c:pt>
                <c:pt idx="30">
                  <c:v>0.70169983293990934</c:v>
                </c:pt>
                <c:pt idx="31">
                  <c:v>0.88119616214945395</c:v>
                </c:pt>
                <c:pt idx="32">
                  <c:v>0.71707466631021677</c:v>
                </c:pt>
                <c:pt idx="33">
                  <c:v>0.47795056739610065</c:v>
                </c:pt>
                <c:pt idx="34">
                  <c:v>0.97314503037510147</c:v>
                </c:pt>
                <c:pt idx="35">
                  <c:v>1.2371655399689008</c:v>
                </c:pt>
                <c:pt idx="36">
                  <c:v>0.77885500234654126</c:v>
                </c:pt>
                <c:pt idx="37">
                  <c:v>1.5305522935453943</c:v>
                </c:pt>
                <c:pt idx="38">
                  <c:v>-3.0614687328792457E-2</c:v>
                </c:pt>
                <c:pt idx="39">
                  <c:v>0.8532860359045138</c:v>
                </c:pt>
                <c:pt idx="40">
                  <c:v>0.11960275465561694</c:v>
                </c:pt>
                <c:pt idx="41">
                  <c:v>2.2656931794994131E-2</c:v>
                </c:pt>
                <c:pt idx="42">
                  <c:v>0.88469294112499652</c:v>
                </c:pt>
                <c:pt idx="43">
                  <c:v>-1.7462618425129788E-2</c:v>
                </c:pt>
                <c:pt idx="44">
                  <c:v>0.25212035555248846</c:v>
                </c:pt>
                <c:pt idx="45">
                  <c:v>1.8293916919480995</c:v>
                </c:pt>
                <c:pt idx="46">
                  <c:v>-0.22987490104276523</c:v>
                </c:pt>
                <c:pt idx="47">
                  <c:v>0.46243650916901102</c:v>
                </c:pt>
                <c:pt idx="48">
                  <c:v>1.0177441962700609</c:v>
                </c:pt>
                <c:pt idx="49">
                  <c:v>-0.23507881552072479</c:v>
                </c:pt>
                <c:pt idx="50">
                  <c:v>0.66590338350195266</c:v>
                </c:pt>
                <c:pt idx="51">
                  <c:v>0.23514380788916431</c:v>
                </c:pt>
                <c:pt idx="52">
                  <c:v>0.5136776566537864</c:v>
                </c:pt>
                <c:pt idx="53">
                  <c:v>0.22762983104453774</c:v>
                </c:pt>
                <c:pt idx="54">
                  <c:v>1.6140809123044587E-2</c:v>
                </c:pt>
                <c:pt idx="55">
                  <c:v>-0.16112926455251139</c:v>
                </c:pt>
                <c:pt idx="56">
                  <c:v>0.10227735280813188</c:v>
                </c:pt>
                <c:pt idx="57">
                  <c:v>0.37993232272451566</c:v>
                </c:pt>
                <c:pt idx="58">
                  <c:v>0.29151235524392816</c:v>
                </c:pt>
                <c:pt idx="59">
                  <c:v>0.24756771936303307</c:v>
                </c:pt>
                <c:pt idx="60">
                  <c:v>-0.28811121976179416</c:v>
                </c:pt>
                <c:pt idx="61">
                  <c:v>-5.9640588920536169E-2</c:v>
                </c:pt>
              </c:numCache>
            </c:numRef>
          </c:val>
          <c:smooth val="0"/>
          <c:extLst>
            <c:ext xmlns:c16="http://schemas.microsoft.com/office/drawing/2014/chart" uri="{C3380CC4-5D6E-409C-BE32-E72D297353CC}">
              <c16:uniqueId val="{00000004-8021-4D33-BEF1-FCD2ACFF2BAD}"/>
            </c:ext>
          </c:extLst>
        </c:ser>
        <c:ser>
          <c:idx val="5"/>
          <c:order val="5"/>
          <c:tx>
            <c:v>zero</c:v>
          </c:tx>
          <c:spPr>
            <a:ln w="12700">
              <a:solidFill>
                <a:schemeClr val="tx1"/>
              </a:solidFill>
              <a:prstDash val="solid"/>
            </a:ln>
          </c:spPr>
          <c:marker>
            <c:symbol val="none"/>
          </c:marker>
          <c:val>
            <c:numRef>
              <c:f>Data3!$M$14:$M$75</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mooth val="0"/>
          <c:extLst>
            <c:ext xmlns:c16="http://schemas.microsoft.com/office/drawing/2014/chart" uri="{C3380CC4-5D6E-409C-BE32-E72D297353CC}">
              <c16:uniqueId val="{00000005-8021-4D33-BEF1-FCD2ACFF2BAD}"/>
            </c:ext>
          </c:extLst>
        </c:ser>
        <c:dLbls>
          <c:showLegendKey val="0"/>
          <c:showVal val="0"/>
          <c:showCatName val="0"/>
          <c:showSerName val="0"/>
          <c:showPercent val="0"/>
          <c:showBubbleSize val="0"/>
        </c:dLbls>
        <c:marker val="1"/>
        <c:smooth val="0"/>
        <c:axId val="181672664"/>
        <c:axId val="181673448"/>
      </c:lineChart>
      <c:lineChart>
        <c:grouping val="standard"/>
        <c:varyColors val="0"/>
        <c:dLbls>
          <c:showLegendKey val="0"/>
          <c:showVal val="0"/>
          <c:showCatName val="0"/>
          <c:showSerName val="0"/>
          <c:showPercent val="0"/>
          <c:showBubbleSize val="0"/>
        </c:dLbls>
        <c:marker val="1"/>
        <c:smooth val="0"/>
        <c:axId val="1276897696"/>
        <c:axId val="6645808"/>
        <c:extLst>
          <c:ext xmlns:c15="http://schemas.microsoft.com/office/drawing/2012/chart" uri="{02D57815-91ED-43cb-92C2-25804820EDAC}">
            <c15:filteredLineSeries>
              <c15:ser>
                <c:idx val="3"/>
                <c:order val="4"/>
                <c:tx>
                  <c:v>Exports of other business services over GDP</c:v>
                </c:tx>
                <c:spPr>
                  <a:ln w="38100">
                    <a:solidFill>
                      <a:srgbClr val="2B5280"/>
                    </a:solidFill>
                  </a:ln>
                </c:spPr>
                <c:marker>
                  <c:symbol val="none"/>
                </c:marker>
                <c:cat>
                  <c:strRef>
                    <c:extLst>
                      <c:ext uri="{02D57815-91ED-43cb-92C2-25804820EDAC}">
                        <c15:formulaRef>
                          <c15:sqref>Data4a!$C$130:$C$191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c:ext uri="{02D57815-91ED-43cb-92C2-25804820EDAC}">
                        <c15:formulaRef>
                          <c15:sqref>'Balance of Payments'!$H$14:$H$75</c15:sqref>
                        </c15:formulaRef>
                      </c:ext>
                    </c:extLst>
                    <c:numCache>
                      <c:formatCode>General</c:formatCode>
                      <c:ptCount val="62"/>
                      <c:pt idx="0">
                        <c:v>0.23904886045715881</c:v>
                      </c:pt>
                      <c:pt idx="1">
                        <c:v>0.23630628027063882</c:v>
                      </c:pt>
                      <c:pt idx="2">
                        <c:v>0.22742929406748566</c:v>
                      </c:pt>
                      <c:pt idx="3">
                        <c:v>0.22020849132801679</c:v>
                      </c:pt>
                      <c:pt idx="4">
                        <c:v>0.20545188780908338</c:v>
                      </c:pt>
                      <c:pt idx="5">
                        <c:v>0.21079794546719705</c:v>
                      </c:pt>
                      <c:pt idx="6">
                        <c:v>0.21185046374079078</c:v>
                      </c:pt>
                      <c:pt idx="7">
                        <c:v>0.2022947545074853</c:v>
                      </c:pt>
                      <c:pt idx="8">
                        <c:v>0.19069648229641967</c:v>
                      </c:pt>
                      <c:pt idx="9">
                        <c:v>0.19332682647404864</c:v>
                      </c:pt>
                      <c:pt idx="10">
                        <c:v>0.19470547410378525</c:v>
                      </c:pt>
                      <c:pt idx="11">
                        <c:v>0.21099232603591483</c:v>
                      </c:pt>
                      <c:pt idx="12">
                        <c:v>0.19919088680002059</c:v>
                      </c:pt>
                      <c:pt idx="13">
                        <c:v>0.21736215235586731</c:v>
                      </c:pt>
                      <c:pt idx="14">
                        <c:v>0.20584134393273362</c:v>
                      </c:pt>
                      <c:pt idx="15">
                        <c:v>0.19976079849949949</c:v>
                      </c:pt>
                      <c:pt idx="16">
                        <c:v>0.22227641387005131</c:v>
                      </c:pt>
                      <c:pt idx="17">
                        <c:v>0.22422396173835041</c:v>
                      </c:pt>
                      <c:pt idx="18">
                        <c:v>0.22448852088607249</c:v>
                      </c:pt>
                      <c:pt idx="19">
                        <c:v>0.21215092995685661</c:v>
                      </c:pt>
                      <c:pt idx="20">
                        <c:v>0.25801966072913113</c:v>
                      </c:pt>
                      <c:pt idx="21">
                        <c:v>0.25222490418524302</c:v>
                      </c:pt>
                      <c:pt idx="22">
                        <c:v>0.24479485706932699</c:v>
                      </c:pt>
                      <c:pt idx="23">
                        <c:v>0.22182424329378966</c:v>
                      </c:pt>
                      <c:pt idx="24">
                        <c:v>0.32617425281463946</c:v>
                      </c:pt>
                      <c:pt idx="25">
                        <c:v>0.30937809439735175</c:v>
                      </c:pt>
                      <c:pt idx="26">
                        <c:v>0.31305538230425128</c:v>
                      </c:pt>
                      <c:pt idx="27">
                        <c:v>0.25828289330593018</c:v>
                      </c:pt>
                      <c:pt idx="28">
                        <c:v>0.13860785046439328</c:v>
                      </c:pt>
                      <c:pt idx="29">
                        <c:v>0.35677563968431497</c:v>
                      </c:pt>
                      <c:pt idx="30">
                        <c:v>0.38452487507935307</c:v>
                      </c:pt>
                      <c:pt idx="31">
                        <c:v>0.44783318411510886</c:v>
                      </c:pt>
                      <c:pt idx="32">
                        <c:v>0.22572321525621694</c:v>
                      </c:pt>
                      <c:pt idx="33">
                        <c:v>0.18924380073058178</c:v>
                      </c:pt>
                      <c:pt idx="34">
                        <c:v>0.2112493663077932</c:v>
                      </c:pt>
                      <c:pt idx="35">
                        <c:v>0.73324950084263552</c:v>
                      </c:pt>
                      <c:pt idx="36">
                        <c:v>0.40050324111126256</c:v>
                      </c:pt>
                      <c:pt idx="37">
                        <c:v>0.40059018452949691</c:v>
                      </c:pt>
                      <c:pt idx="38">
                        <c:v>0.33168728585406776</c:v>
                      </c:pt>
                      <c:pt idx="39">
                        <c:v>0.35850513094756237</c:v>
                      </c:pt>
                      <c:pt idx="40">
                        <c:v>0.46266344421023675</c:v>
                      </c:pt>
                      <c:pt idx="41">
                        <c:v>0.50933804079293465</c:v>
                      </c:pt>
                      <c:pt idx="42">
                        <c:v>0.40704352734567067</c:v>
                      </c:pt>
                      <c:pt idx="43">
                        <c:v>0.32030494803708059</c:v>
                      </c:pt>
                      <c:pt idx="44">
                        <c:v>0.42075278582389869</c:v>
                      </c:pt>
                      <c:pt idx="45">
                        <c:v>0.84738951995127954</c:v>
                      </c:pt>
                      <c:pt idx="46">
                        <c:v>0.34048835317805271</c:v>
                      </c:pt>
                      <c:pt idx="47">
                        <c:v>0.52872267865103262</c:v>
                      </c:pt>
                      <c:pt idx="48">
                        <c:v>0.55082408874328925</c:v>
                      </c:pt>
                      <c:pt idx="49">
                        <c:v>0.53618814171967744</c:v>
                      </c:pt>
                      <c:pt idx="50">
                        <c:v>0.67889562804152948</c:v>
                      </c:pt>
                      <c:pt idx="51">
                        <c:v>0.41743124347634486</c:v>
                      </c:pt>
                      <c:pt idx="52">
                        <c:v>0.38884242546292014</c:v>
                      </c:pt>
                      <c:pt idx="53">
                        <c:v>0.4854292831754527</c:v>
                      </c:pt>
                      <c:pt idx="54">
                        <c:v>0.57495044036360721</c:v>
                      </c:pt>
                      <c:pt idx="55">
                        <c:v>0.5636560063225361</c:v>
                      </c:pt>
                      <c:pt idx="56">
                        <c:v>0.5786422031071693</c:v>
                      </c:pt>
                      <c:pt idx="57">
                        <c:v>0.43313957524669555</c:v>
                      </c:pt>
                      <c:pt idx="58">
                        <c:v>0.36146570441896381</c:v>
                      </c:pt>
                      <c:pt idx="59">
                        <c:v>0.48413870982193208</c:v>
                      </c:pt>
                      <c:pt idx="60">
                        <c:v>0.50800116151279906</c:v>
                      </c:pt>
                      <c:pt idx="61">
                        <c:v>0.47765083699639432</c:v>
                      </c:pt>
                    </c:numCache>
                  </c:numRef>
                </c:val>
                <c:smooth val="0"/>
                <c:extLst>
                  <c:ext xmlns:c16="http://schemas.microsoft.com/office/drawing/2014/chart" uri="{C3380CC4-5D6E-409C-BE32-E72D297353CC}">
                    <c16:uniqueId val="{00000006-8021-4D33-BEF1-FCD2ACFF2BAD}"/>
                  </c:ext>
                </c:extLst>
              </c15:ser>
            </c15:filteredLineSeries>
          </c:ext>
        </c:extLst>
      </c:lineChart>
      <c:catAx>
        <c:axId val="181672664"/>
        <c:scaling>
          <c:orientation val="minMax"/>
        </c:scaling>
        <c:delete val="0"/>
        <c:axPos val="b"/>
        <c:numFmt formatCode="[$-409]\'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1"/>
        <c:auto val="1"/>
        <c:lblAlgn val="ctr"/>
        <c:lblOffset val="100"/>
        <c:tickLblSkip val="12"/>
        <c:tickMarkSkip val="12"/>
        <c:noMultiLvlLbl val="0"/>
      </c:catAx>
      <c:valAx>
        <c:axId val="181673448"/>
        <c:scaling>
          <c:orientation val="minMax"/>
          <c:max val="6"/>
          <c:min val="-1"/>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6645808"/>
        <c:scaling>
          <c:orientation val="minMax"/>
          <c:max val="1.2"/>
          <c:min val="-0.2"/>
        </c:scaling>
        <c:delete val="0"/>
        <c:axPos val="r"/>
        <c:numFmt formatCode="General" sourceLinked="0"/>
        <c:majorTickMark val="out"/>
        <c:minorTickMark val="none"/>
        <c:tickLblPos val="nextTo"/>
        <c:spPr>
          <a:noFill/>
          <a:ln w="12700">
            <a:noFill/>
          </a:ln>
        </c:spPr>
        <c:txPr>
          <a:bodyPr/>
          <a:lstStyle/>
          <a:p>
            <a:pPr>
              <a:defRPr lang="en-US" sz="1200" b="0" i="0" u="none" strike="noStrike" kern="1200" baseline="0">
                <a:noFill/>
                <a:latin typeface="Arial" panose="020B0604020202020204" pitchFamily="34" charset="0"/>
                <a:ea typeface="+mn-ea"/>
                <a:cs typeface="Arial" panose="020B0604020202020204" pitchFamily="34" charset="0"/>
              </a:defRPr>
            </a:pPr>
            <a:endParaRPr lang="en-US"/>
          </a:p>
        </c:txPr>
        <c:crossAx val="1276897696"/>
        <c:crosses val="max"/>
        <c:crossBetween val="between"/>
        <c:majorUnit val="0.2"/>
      </c:valAx>
      <c:catAx>
        <c:axId val="1276897696"/>
        <c:scaling>
          <c:orientation val="minMax"/>
        </c:scaling>
        <c:delete val="1"/>
        <c:axPos val="b"/>
        <c:numFmt formatCode="General" sourceLinked="1"/>
        <c:majorTickMark val="out"/>
        <c:minorTickMark val="none"/>
        <c:tickLblPos val="nextTo"/>
        <c:crossAx val="6645808"/>
        <c:crosses val="autoZero"/>
        <c:auto val="1"/>
        <c:lblAlgn val="ctr"/>
        <c:lblOffset val="100"/>
        <c:noMultiLvlLbl val="0"/>
      </c:catAx>
      <c:spPr>
        <a:noFill/>
      </c:spPr>
    </c:plotArea>
    <c:legend>
      <c:legendPos val="r"/>
      <c:legendEntry>
        <c:idx val="0"/>
        <c:delete val="1"/>
      </c:legendEntry>
      <c:legendEntry>
        <c:idx val="1"/>
        <c:delete val="1"/>
      </c:legendEntry>
      <c:legendEntry>
        <c:idx val="5"/>
        <c:delete val="1"/>
      </c:legendEntry>
      <c:layout>
        <c:manualLayout>
          <c:xMode val="edge"/>
          <c:yMode val="edge"/>
          <c:x val="0.34179025814544267"/>
          <c:y val="0.19170249995346325"/>
          <c:w val="0.27496585823650477"/>
          <c:h val="0.17765882988030754"/>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International Investment 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2"/>
          <c:order val="2"/>
          <c:tx>
            <c:v>Mexico Recession</c:v>
          </c:tx>
          <c:spPr>
            <a:solidFill>
              <a:schemeClr val="bg1">
                <a:lumMod val="85000"/>
              </a:schemeClr>
            </a:solidFill>
            <a:ln>
              <a:solidFill>
                <a:schemeClr val="bg1">
                  <a:lumMod val="85000"/>
                </a:schemeClr>
              </a:solidFill>
            </a:ln>
            <a:effectLst/>
          </c:spPr>
          <c:invertIfNegative val="0"/>
          <c:val>
            <c:numRef>
              <c:f>Data3!$J$14:$J$75</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2-3DBA-4291-BE60-F33B6438E621}"/>
            </c:ext>
          </c:extLst>
        </c:ser>
        <c:dLbls>
          <c:showLegendKey val="0"/>
          <c:showVal val="0"/>
          <c:showCatName val="0"/>
          <c:showSerName val="0"/>
          <c:showPercent val="0"/>
          <c:showBubbleSize val="0"/>
        </c:dLbls>
        <c:gapWidth val="0"/>
        <c:overlap val="100"/>
        <c:axId val="1461628016"/>
        <c:axId val="1343477327"/>
      </c:barChart>
      <c:lineChart>
        <c:grouping val="standard"/>
        <c:varyColors val="0"/>
        <c:ser>
          <c:idx val="1"/>
          <c:order val="1"/>
          <c:tx>
            <c:strRef>
              <c:f>Data3!$H$13</c:f>
              <c:strCache>
                <c:ptCount val="1"/>
                <c:pt idx="0">
                  <c:v>Foreign Investment over GDP</c:v>
                </c:pt>
              </c:strCache>
            </c:strRef>
          </c:tx>
          <c:spPr>
            <a:ln w="28575" cap="rnd">
              <a:solidFill>
                <a:schemeClr val="accent2"/>
              </a:solidFill>
              <a:round/>
            </a:ln>
            <a:effectLst/>
          </c:spPr>
          <c:marker>
            <c:symbol val="none"/>
          </c:marker>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Data3!$H$14:$H$75</c:f>
              <c:numCache>
                <c:formatCode>General</c:formatCode>
                <c:ptCount val="62"/>
                <c:pt idx="0">
                  <c:v>245.37673020869389</c:v>
                </c:pt>
                <c:pt idx="1">
                  <c:v>250.50656248154795</c:v>
                </c:pt>
                <c:pt idx="2">
                  <c:v>252.73393750998838</c:v>
                </c:pt>
                <c:pt idx="3">
                  <c:v>253.93274462243281</c:v>
                </c:pt>
                <c:pt idx="4">
                  <c:v>249.21086479382581</c:v>
                </c:pt>
                <c:pt idx="5">
                  <c:v>259.42842090052824</c:v>
                </c:pt>
                <c:pt idx="6">
                  <c:v>274.54187168009298</c:v>
                </c:pt>
                <c:pt idx="7">
                  <c:v>275.40774659986465</c:v>
                </c:pt>
                <c:pt idx="8">
                  <c:v>261.98156752134554</c:v>
                </c:pt>
                <c:pt idx="9">
                  <c:v>279.00850681038457</c:v>
                </c:pt>
                <c:pt idx="10">
                  <c:v>251.01034511339404</c:v>
                </c:pt>
                <c:pt idx="11">
                  <c:v>269.23947012030055</c:v>
                </c:pt>
                <c:pt idx="12">
                  <c:v>268.66490535116287</c:v>
                </c:pt>
                <c:pt idx="13">
                  <c:v>298.88605292512506</c:v>
                </c:pt>
                <c:pt idx="14">
                  <c:v>304.87705063499288</c:v>
                </c:pt>
                <c:pt idx="15">
                  <c:v>310.27764040644047</c:v>
                </c:pt>
                <c:pt idx="16">
                  <c:v>311.87315037859713</c:v>
                </c:pt>
                <c:pt idx="17">
                  <c:v>308.29667932015144</c:v>
                </c:pt>
                <c:pt idx="18">
                  <c:v>319.5731927859062</c:v>
                </c:pt>
                <c:pt idx="19">
                  <c:v>336.828886762087</c:v>
                </c:pt>
                <c:pt idx="20">
                  <c:v>324.18755585983632</c:v>
                </c:pt>
                <c:pt idx="21">
                  <c:v>344.30610622946801</c:v>
                </c:pt>
                <c:pt idx="22">
                  <c:v>338.77964001127879</c:v>
                </c:pt>
                <c:pt idx="23">
                  <c:v>338.59823546722089</c:v>
                </c:pt>
                <c:pt idx="24">
                  <c:v>348.13265199499477</c:v>
                </c:pt>
                <c:pt idx="25">
                  <c:v>362.0311010706418</c:v>
                </c:pt>
                <c:pt idx="26">
                  <c:v>368.146919668083</c:v>
                </c:pt>
                <c:pt idx="27">
                  <c:v>371.63475017596193</c:v>
                </c:pt>
                <c:pt idx="28">
                  <c:v>393.06670357540071</c:v>
                </c:pt>
                <c:pt idx="29">
                  <c:v>387.8078693420901</c:v>
                </c:pt>
                <c:pt idx="30">
                  <c:v>394.94703645156488</c:v>
                </c:pt>
                <c:pt idx="31">
                  <c:v>395.89229099684889</c:v>
                </c:pt>
                <c:pt idx="32">
                  <c:v>413.00576973552239</c:v>
                </c:pt>
                <c:pt idx="33">
                  <c:v>396.35718367496793</c:v>
                </c:pt>
                <c:pt idx="34">
                  <c:v>385.00011759062096</c:v>
                </c:pt>
                <c:pt idx="35">
                  <c:v>391.9250390610631</c:v>
                </c:pt>
                <c:pt idx="36">
                  <c:v>382.84054739508213</c:v>
                </c:pt>
                <c:pt idx="37">
                  <c:v>383.30927827980207</c:v>
                </c:pt>
                <c:pt idx="38">
                  <c:v>389.38082374223154</c:v>
                </c:pt>
                <c:pt idx="39">
                  <c:v>386.79943490220467</c:v>
                </c:pt>
                <c:pt idx="40">
                  <c:v>376.2026788429423</c:v>
                </c:pt>
                <c:pt idx="41">
                  <c:v>381.86812621682844</c:v>
                </c:pt>
                <c:pt idx="42">
                  <c:v>385.0755911900028</c:v>
                </c:pt>
                <c:pt idx="43">
                  <c:v>396.13645067326291</c:v>
                </c:pt>
                <c:pt idx="44">
                  <c:v>348.91176806844862</c:v>
                </c:pt>
                <c:pt idx="45">
                  <c:v>524.39294700642472</c:v>
                </c:pt>
                <c:pt idx="46">
                  <c:v>431.81806501613426</c:v>
                </c:pt>
                <c:pt idx="47">
                  <c:v>421.04915552163072</c:v>
                </c:pt>
                <c:pt idx="48">
                  <c:v>388.16869673775113</c:v>
                </c:pt>
                <c:pt idx="49">
                  <c:v>389.6229660792381</c:v>
                </c:pt>
                <c:pt idx="50">
                  <c:v>390.67700763576681</c:v>
                </c:pt>
                <c:pt idx="51">
                  <c:v>395.81136633889275</c:v>
                </c:pt>
                <c:pt idx="52">
                  <c:v>383.30341497000256</c:v>
                </c:pt>
                <c:pt idx="53">
                  <c:v>356.22515450634137</c:v>
                </c:pt>
                <c:pt idx="54">
                  <c:v>358.97002255523887</c:v>
                </c:pt>
                <c:pt idx="55">
                  <c:v>350.81639123973406</c:v>
                </c:pt>
                <c:pt idx="56">
                  <c:v>345.57650920187302</c:v>
                </c:pt>
                <c:pt idx="57">
                  <c:v>339.28800655944207</c:v>
                </c:pt>
                <c:pt idx="58">
                  <c:v>319.14133302501216</c:v>
                </c:pt>
                <c:pt idx="59">
                  <c:v>329.60092980873156</c:v>
                </c:pt>
                <c:pt idx="60">
                  <c:v>324.90864730532587</c:v>
                </c:pt>
                <c:pt idx="61">
                  <c:v>305.5106756138569</c:v>
                </c:pt>
              </c:numCache>
            </c:numRef>
          </c:val>
          <c:smooth val="0"/>
          <c:extLst>
            <c:ext xmlns:c16="http://schemas.microsoft.com/office/drawing/2014/chart" uri="{C3380CC4-5D6E-409C-BE32-E72D297353CC}">
              <c16:uniqueId val="{00000000-3DBA-4291-BE60-F33B6438E621}"/>
            </c:ext>
          </c:extLst>
        </c:ser>
        <c:dLbls>
          <c:showLegendKey val="0"/>
          <c:showVal val="0"/>
          <c:showCatName val="0"/>
          <c:showSerName val="0"/>
          <c:showPercent val="0"/>
          <c:showBubbleSize val="0"/>
        </c:dLbls>
        <c:marker val="1"/>
        <c:smooth val="0"/>
        <c:axId val="1148282495"/>
        <c:axId val="1148281535"/>
      </c:lineChart>
      <c:lineChart>
        <c:grouping val="standard"/>
        <c:varyColors val="0"/>
        <c:ser>
          <c:idx val="0"/>
          <c:order val="0"/>
          <c:tx>
            <c:strRef>
              <c:f>Data3!$I$13</c:f>
              <c:strCache>
                <c:ptCount val="1"/>
                <c:pt idx="0">
                  <c:v>Foreign Direct Investment over GDP</c:v>
                </c:pt>
              </c:strCache>
            </c:strRef>
          </c:tx>
          <c:spPr>
            <a:ln w="28575" cap="rnd">
              <a:solidFill>
                <a:schemeClr val="accent1"/>
              </a:solidFill>
              <a:round/>
            </a:ln>
            <a:effectLst/>
          </c:spPr>
          <c:marker>
            <c:symbol val="none"/>
          </c:marker>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Data3!$I$14:$I$75</c:f>
              <c:numCache>
                <c:formatCode>General</c:formatCode>
                <c:ptCount val="62"/>
                <c:pt idx="0">
                  <c:v>112.11387767698294</c:v>
                </c:pt>
                <c:pt idx="1">
                  <c:v>122.1044767397686</c:v>
                </c:pt>
                <c:pt idx="2">
                  <c:v>123.11814615297565</c:v>
                </c:pt>
                <c:pt idx="3">
                  <c:v>124.02591602910398</c:v>
                </c:pt>
                <c:pt idx="4">
                  <c:v>123.13968099020913</c:v>
                </c:pt>
                <c:pt idx="5">
                  <c:v>126.17153236715143</c:v>
                </c:pt>
                <c:pt idx="6">
                  <c:v>135.49283080513547</c:v>
                </c:pt>
                <c:pt idx="7">
                  <c:v>132.73317963426271</c:v>
                </c:pt>
                <c:pt idx="8">
                  <c:v>126.54537092571532</c:v>
                </c:pt>
                <c:pt idx="9">
                  <c:v>130.70540757402904</c:v>
                </c:pt>
                <c:pt idx="10">
                  <c:v>119.48807482805351</c:v>
                </c:pt>
                <c:pt idx="11">
                  <c:v>125.13686169274455</c:v>
                </c:pt>
                <c:pt idx="12">
                  <c:v>126.07191385484656</c:v>
                </c:pt>
                <c:pt idx="13">
                  <c:v>136.46714684610504</c:v>
                </c:pt>
                <c:pt idx="14">
                  <c:v>140.52985330254114</c:v>
                </c:pt>
                <c:pt idx="15">
                  <c:v>143.29241902807286</c:v>
                </c:pt>
                <c:pt idx="16">
                  <c:v>144.90601622326338</c:v>
                </c:pt>
                <c:pt idx="17">
                  <c:v>145.64943117924918</c:v>
                </c:pt>
                <c:pt idx="18">
                  <c:v>150.61891328892222</c:v>
                </c:pt>
                <c:pt idx="19">
                  <c:v>154.89051866353853</c:v>
                </c:pt>
                <c:pt idx="20">
                  <c:v>150.26706921626709</c:v>
                </c:pt>
                <c:pt idx="21">
                  <c:v>154.23685860950937</c:v>
                </c:pt>
                <c:pt idx="22">
                  <c:v>152.97503793540358</c:v>
                </c:pt>
                <c:pt idx="23">
                  <c:v>151.87863098919502</c:v>
                </c:pt>
                <c:pt idx="24">
                  <c:v>155.78281947732469</c:v>
                </c:pt>
                <c:pt idx="25">
                  <c:v>160.06902972449708</c:v>
                </c:pt>
                <c:pt idx="26">
                  <c:v>164.19605506023703</c:v>
                </c:pt>
                <c:pt idx="27">
                  <c:v>166.02063689120598</c:v>
                </c:pt>
                <c:pt idx="28">
                  <c:v>175.58880756794215</c:v>
                </c:pt>
                <c:pt idx="29">
                  <c:v>174.44178323718705</c:v>
                </c:pt>
                <c:pt idx="30">
                  <c:v>178.04778199173106</c:v>
                </c:pt>
                <c:pt idx="31">
                  <c:v>181.65598739996841</c:v>
                </c:pt>
                <c:pt idx="32">
                  <c:v>190.76225591839881</c:v>
                </c:pt>
                <c:pt idx="33">
                  <c:v>182.89466183017188</c:v>
                </c:pt>
                <c:pt idx="34">
                  <c:v>178.39159175205987</c:v>
                </c:pt>
                <c:pt idx="35">
                  <c:v>182.71527155814937</c:v>
                </c:pt>
                <c:pt idx="36">
                  <c:v>180.11928331201972</c:v>
                </c:pt>
                <c:pt idx="37">
                  <c:v>181.69469503319723</c:v>
                </c:pt>
                <c:pt idx="38">
                  <c:v>185.3536103376359</c:v>
                </c:pt>
                <c:pt idx="39">
                  <c:v>187.00460077630507</c:v>
                </c:pt>
                <c:pt idx="40">
                  <c:v>183.08075544950299</c:v>
                </c:pt>
                <c:pt idx="41">
                  <c:v>185.79263587533003</c:v>
                </c:pt>
                <c:pt idx="42">
                  <c:v>187.12741588965298</c:v>
                </c:pt>
                <c:pt idx="43">
                  <c:v>191.47371632696758</c:v>
                </c:pt>
                <c:pt idx="44">
                  <c:v>166.10698197016069</c:v>
                </c:pt>
                <c:pt idx="45">
                  <c:v>245.62597772874224</c:v>
                </c:pt>
                <c:pt idx="46">
                  <c:v>203.14042255159384</c:v>
                </c:pt>
                <c:pt idx="47">
                  <c:v>194.44821143037132</c:v>
                </c:pt>
                <c:pt idx="48">
                  <c:v>186.08415061703664</c:v>
                </c:pt>
                <c:pt idx="49">
                  <c:v>188.77631743845896</c:v>
                </c:pt>
                <c:pt idx="50">
                  <c:v>189.85389132188348</c:v>
                </c:pt>
                <c:pt idx="51">
                  <c:v>196.58339014213669</c:v>
                </c:pt>
                <c:pt idx="52">
                  <c:v>193.03721687357239</c:v>
                </c:pt>
                <c:pt idx="53">
                  <c:v>185.21128147979272</c:v>
                </c:pt>
                <c:pt idx="54">
                  <c:v>190.3102116048922</c:v>
                </c:pt>
                <c:pt idx="55">
                  <c:v>186.46709512818487</c:v>
                </c:pt>
                <c:pt idx="56">
                  <c:v>186.07846779594311</c:v>
                </c:pt>
                <c:pt idx="57">
                  <c:v>184.76970094075759</c:v>
                </c:pt>
                <c:pt idx="58">
                  <c:v>175.98287854239629</c:v>
                </c:pt>
                <c:pt idx="59">
                  <c:v>182.43047197492524</c:v>
                </c:pt>
                <c:pt idx="60">
                  <c:v>180.00220466890445</c:v>
                </c:pt>
                <c:pt idx="61">
                  <c:v>169.97890916469518</c:v>
                </c:pt>
              </c:numCache>
            </c:numRef>
          </c:val>
          <c:smooth val="0"/>
          <c:extLst>
            <c:ext xmlns:c16="http://schemas.microsoft.com/office/drawing/2014/chart" uri="{C3380CC4-5D6E-409C-BE32-E72D297353CC}">
              <c16:uniqueId val="{00000001-3DBA-4291-BE60-F33B6438E621}"/>
            </c:ext>
          </c:extLst>
        </c:ser>
        <c:dLbls>
          <c:showLegendKey val="0"/>
          <c:showVal val="0"/>
          <c:showCatName val="0"/>
          <c:showSerName val="0"/>
          <c:showPercent val="0"/>
          <c:showBubbleSize val="0"/>
        </c:dLbls>
        <c:marker val="1"/>
        <c:smooth val="0"/>
        <c:axId val="1461628016"/>
        <c:axId val="1343477327"/>
      </c:lineChart>
      <c:catAx>
        <c:axId val="114828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81535"/>
        <c:crosses val="autoZero"/>
        <c:auto val="1"/>
        <c:lblAlgn val="ctr"/>
        <c:lblOffset val="100"/>
        <c:noMultiLvlLbl val="0"/>
      </c:catAx>
      <c:valAx>
        <c:axId val="1148281535"/>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282495"/>
        <c:crosses val="autoZero"/>
        <c:crossBetween val="between"/>
      </c:valAx>
      <c:valAx>
        <c:axId val="1343477327"/>
        <c:scaling>
          <c:orientation val="minMax"/>
          <c:max val="250"/>
          <c:min val="1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61628016"/>
        <c:crosses val="max"/>
        <c:crossBetween val="between"/>
      </c:valAx>
      <c:catAx>
        <c:axId val="1461628016"/>
        <c:scaling>
          <c:orientation val="minMax"/>
        </c:scaling>
        <c:delete val="1"/>
        <c:axPos val="b"/>
        <c:numFmt formatCode="General" sourceLinked="1"/>
        <c:majorTickMark val="out"/>
        <c:minorTickMark val="none"/>
        <c:tickLblPos val="nextTo"/>
        <c:crossAx val="1343477327"/>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16075603673059E-2"/>
          <c:y val="0.16975428532607933"/>
          <c:w val="0.4273181339432679"/>
          <c:h val="0.64607966765282598"/>
        </c:manualLayout>
      </c:layout>
      <c:barChart>
        <c:barDir val="col"/>
        <c:grouping val="clustered"/>
        <c:varyColors val="0"/>
        <c:ser>
          <c:idx val="2"/>
          <c:order val="2"/>
          <c:tx>
            <c:v>Mexico Recession</c:v>
          </c:tx>
          <c:spPr>
            <a:solidFill>
              <a:schemeClr val="bg1">
                <a:lumMod val="85000"/>
                <a:alpha val="95000"/>
              </a:schemeClr>
            </a:solidFill>
            <a:ln>
              <a:solidFill>
                <a:schemeClr val="bg1">
                  <a:lumMod val="85000"/>
                </a:schemeClr>
              </a:solidFill>
            </a:ln>
          </c:spPr>
          <c:invertIfNegative val="0"/>
          <c:cat>
            <c:strRef>
              <c:f>Data3!$A$14:$A$75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Data3!$J$14:$J$75</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6683-4687-A5F9-0569208E03F7}"/>
            </c:ext>
          </c:extLst>
        </c:ser>
        <c:dLbls>
          <c:showLegendKey val="0"/>
          <c:showVal val="0"/>
          <c:showCatName val="0"/>
          <c:showSerName val="0"/>
          <c:showPercent val="0"/>
          <c:showBubbleSize val="0"/>
        </c:dLbls>
        <c:gapWidth val="0"/>
        <c:overlap val="100"/>
        <c:axId val="796758352"/>
        <c:axId val="796755472"/>
      </c:barChart>
      <c:lineChart>
        <c:grouping val="standard"/>
        <c:varyColors val="0"/>
        <c:ser>
          <c:idx val="1"/>
          <c:order val="1"/>
          <c:tx>
            <c:v>Foreign Investment over GDP</c:v>
          </c:tx>
          <c:spPr>
            <a:ln w="38100">
              <a:solidFill>
                <a:srgbClr val="059F9F"/>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Data3!$H$14:$H$75</c:f>
              <c:numCache>
                <c:formatCode>General</c:formatCode>
                <c:ptCount val="62"/>
                <c:pt idx="0">
                  <c:v>245.37673020869389</c:v>
                </c:pt>
                <c:pt idx="1">
                  <c:v>250.50656248154795</c:v>
                </c:pt>
                <c:pt idx="2">
                  <c:v>252.73393750998838</c:v>
                </c:pt>
                <c:pt idx="3">
                  <c:v>253.93274462243281</c:v>
                </c:pt>
                <c:pt idx="4">
                  <c:v>249.21086479382581</c:v>
                </c:pt>
                <c:pt idx="5">
                  <c:v>259.42842090052824</c:v>
                </c:pt>
                <c:pt idx="6">
                  <c:v>274.54187168009298</c:v>
                </c:pt>
                <c:pt idx="7">
                  <c:v>275.40774659986465</c:v>
                </c:pt>
                <c:pt idx="8">
                  <c:v>261.98156752134554</c:v>
                </c:pt>
                <c:pt idx="9">
                  <c:v>279.00850681038457</c:v>
                </c:pt>
                <c:pt idx="10">
                  <c:v>251.01034511339404</c:v>
                </c:pt>
                <c:pt idx="11">
                  <c:v>269.23947012030055</c:v>
                </c:pt>
                <c:pt idx="12">
                  <c:v>268.66490535116287</c:v>
                </c:pt>
                <c:pt idx="13">
                  <c:v>298.88605292512506</c:v>
                </c:pt>
                <c:pt idx="14">
                  <c:v>304.87705063499288</c:v>
                </c:pt>
                <c:pt idx="15">
                  <c:v>310.27764040644047</c:v>
                </c:pt>
                <c:pt idx="16">
                  <c:v>311.87315037859713</c:v>
                </c:pt>
                <c:pt idx="17">
                  <c:v>308.29667932015144</c:v>
                </c:pt>
                <c:pt idx="18">
                  <c:v>319.5731927859062</c:v>
                </c:pt>
                <c:pt idx="19">
                  <c:v>336.828886762087</c:v>
                </c:pt>
                <c:pt idx="20">
                  <c:v>324.18755585983632</c:v>
                </c:pt>
                <c:pt idx="21">
                  <c:v>344.30610622946801</c:v>
                </c:pt>
                <c:pt idx="22">
                  <c:v>338.77964001127879</c:v>
                </c:pt>
                <c:pt idx="23">
                  <c:v>338.59823546722089</c:v>
                </c:pt>
                <c:pt idx="24">
                  <c:v>348.13265199499477</c:v>
                </c:pt>
                <c:pt idx="25">
                  <c:v>362.0311010706418</c:v>
                </c:pt>
                <c:pt idx="26">
                  <c:v>368.146919668083</c:v>
                </c:pt>
                <c:pt idx="27">
                  <c:v>371.63475017596193</c:v>
                </c:pt>
                <c:pt idx="28">
                  <c:v>393.06670357540071</c:v>
                </c:pt>
                <c:pt idx="29">
                  <c:v>387.8078693420901</c:v>
                </c:pt>
                <c:pt idx="30">
                  <c:v>394.94703645156488</c:v>
                </c:pt>
                <c:pt idx="31">
                  <c:v>395.89229099684889</c:v>
                </c:pt>
                <c:pt idx="32">
                  <c:v>413.00576973552239</c:v>
                </c:pt>
                <c:pt idx="33">
                  <c:v>396.35718367496793</c:v>
                </c:pt>
                <c:pt idx="34">
                  <c:v>385.00011759062096</c:v>
                </c:pt>
                <c:pt idx="35">
                  <c:v>391.9250390610631</c:v>
                </c:pt>
                <c:pt idx="36">
                  <c:v>382.84054739508213</c:v>
                </c:pt>
                <c:pt idx="37">
                  <c:v>383.30927827980207</c:v>
                </c:pt>
                <c:pt idx="38">
                  <c:v>389.38082374223154</c:v>
                </c:pt>
                <c:pt idx="39">
                  <c:v>386.79943490220467</c:v>
                </c:pt>
                <c:pt idx="40">
                  <c:v>376.2026788429423</c:v>
                </c:pt>
                <c:pt idx="41">
                  <c:v>381.86812621682844</c:v>
                </c:pt>
                <c:pt idx="42">
                  <c:v>385.0755911900028</c:v>
                </c:pt>
                <c:pt idx="43">
                  <c:v>396.13645067326291</c:v>
                </c:pt>
                <c:pt idx="44">
                  <c:v>348.91176806844862</c:v>
                </c:pt>
                <c:pt idx="45">
                  <c:v>524.39294700642472</c:v>
                </c:pt>
                <c:pt idx="46">
                  <c:v>431.81806501613426</c:v>
                </c:pt>
                <c:pt idx="47">
                  <c:v>421.04915552163072</c:v>
                </c:pt>
                <c:pt idx="48">
                  <c:v>388.16869673775113</c:v>
                </c:pt>
                <c:pt idx="49">
                  <c:v>389.6229660792381</c:v>
                </c:pt>
                <c:pt idx="50">
                  <c:v>390.67700763576681</c:v>
                </c:pt>
                <c:pt idx="51">
                  <c:v>395.81136633889275</c:v>
                </c:pt>
                <c:pt idx="52">
                  <c:v>383.30341497000256</c:v>
                </c:pt>
                <c:pt idx="53">
                  <c:v>356.22515450634137</c:v>
                </c:pt>
                <c:pt idx="54">
                  <c:v>358.97002255523887</c:v>
                </c:pt>
                <c:pt idx="55">
                  <c:v>350.81639123973406</c:v>
                </c:pt>
                <c:pt idx="56">
                  <c:v>345.57650920187302</c:v>
                </c:pt>
                <c:pt idx="57">
                  <c:v>339.28800655944207</c:v>
                </c:pt>
                <c:pt idx="58">
                  <c:v>319.14133302501216</c:v>
                </c:pt>
                <c:pt idx="59">
                  <c:v>329.60092980873156</c:v>
                </c:pt>
                <c:pt idx="60">
                  <c:v>324.90864730532587</c:v>
                </c:pt>
                <c:pt idx="61">
                  <c:v>305.5106756138569</c:v>
                </c:pt>
              </c:numCache>
            </c:numRef>
          </c:val>
          <c:smooth val="0"/>
          <c:extLst>
            <c:ext xmlns:c16="http://schemas.microsoft.com/office/drawing/2014/chart" uri="{C3380CC4-5D6E-409C-BE32-E72D297353CC}">
              <c16:uniqueId val="{00000001-6683-4687-A5F9-0569208E03F7}"/>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0"/>
          <c:order val="0"/>
          <c:tx>
            <c:v>Foreign Direct Investment (FDI) over GDP</c:v>
          </c:tx>
          <c:spPr>
            <a:ln w="38100">
              <a:solidFill>
                <a:srgbClr val="673F1D"/>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Data3!$I$14:$I$75</c:f>
              <c:numCache>
                <c:formatCode>General</c:formatCode>
                <c:ptCount val="62"/>
                <c:pt idx="0">
                  <c:v>112.11387767698294</c:v>
                </c:pt>
                <c:pt idx="1">
                  <c:v>122.1044767397686</c:v>
                </c:pt>
                <c:pt idx="2">
                  <c:v>123.11814615297565</c:v>
                </c:pt>
                <c:pt idx="3">
                  <c:v>124.02591602910398</c:v>
                </c:pt>
                <c:pt idx="4">
                  <c:v>123.13968099020913</c:v>
                </c:pt>
                <c:pt idx="5">
                  <c:v>126.17153236715143</c:v>
                </c:pt>
                <c:pt idx="6">
                  <c:v>135.49283080513547</c:v>
                </c:pt>
                <c:pt idx="7">
                  <c:v>132.73317963426271</c:v>
                </c:pt>
                <c:pt idx="8">
                  <c:v>126.54537092571532</c:v>
                </c:pt>
                <c:pt idx="9">
                  <c:v>130.70540757402904</c:v>
                </c:pt>
                <c:pt idx="10">
                  <c:v>119.48807482805351</c:v>
                </c:pt>
                <c:pt idx="11">
                  <c:v>125.13686169274455</c:v>
                </c:pt>
                <c:pt idx="12">
                  <c:v>126.07191385484656</c:v>
                </c:pt>
                <c:pt idx="13">
                  <c:v>136.46714684610504</c:v>
                </c:pt>
                <c:pt idx="14">
                  <c:v>140.52985330254114</c:v>
                </c:pt>
                <c:pt idx="15">
                  <c:v>143.29241902807286</c:v>
                </c:pt>
                <c:pt idx="16">
                  <c:v>144.90601622326338</c:v>
                </c:pt>
                <c:pt idx="17">
                  <c:v>145.64943117924918</c:v>
                </c:pt>
                <c:pt idx="18">
                  <c:v>150.61891328892222</c:v>
                </c:pt>
                <c:pt idx="19">
                  <c:v>154.89051866353853</c:v>
                </c:pt>
                <c:pt idx="20">
                  <c:v>150.26706921626709</c:v>
                </c:pt>
                <c:pt idx="21">
                  <c:v>154.23685860950937</c:v>
                </c:pt>
                <c:pt idx="22">
                  <c:v>152.97503793540358</c:v>
                </c:pt>
                <c:pt idx="23">
                  <c:v>151.87863098919502</c:v>
                </c:pt>
                <c:pt idx="24">
                  <c:v>155.78281947732469</c:v>
                </c:pt>
                <c:pt idx="25">
                  <c:v>160.06902972449708</c:v>
                </c:pt>
                <c:pt idx="26">
                  <c:v>164.19605506023703</c:v>
                </c:pt>
                <c:pt idx="27">
                  <c:v>166.02063689120598</c:v>
                </c:pt>
                <c:pt idx="28">
                  <c:v>175.58880756794215</c:v>
                </c:pt>
                <c:pt idx="29">
                  <c:v>174.44178323718705</c:v>
                </c:pt>
                <c:pt idx="30">
                  <c:v>178.04778199173106</c:v>
                </c:pt>
                <c:pt idx="31">
                  <c:v>181.65598739996841</c:v>
                </c:pt>
                <c:pt idx="32">
                  <c:v>190.76225591839881</c:v>
                </c:pt>
                <c:pt idx="33">
                  <c:v>182.89466183017188</c:v>
                </c:pt>
                <c:pt idx="34">
                  <c:v>178.39159175205987</c:v>
                </c:pt>
                <c:pt idx="35">
                  <c:v>182.71527155814937</c:v>
                </c:pt>
                <c:pt idx="36">
                  <c:v>180.11928331201972</c:v>
                </c:pt>
                <c:pt idx="37">
                  <c:v>181.69469503319723</c:v>
                </c:pt>
                <c:pt idx="38">
                  <c:v>185.3536103376359</c:v>
                </c:pt>
                <c:pt idx="39">
                  <c:v>187.00460077630507</c:v>
                </c:pt>
                <c:pt idx="40">
                  <c:v>183.08075544950299</c:v>
                </c:pt>
                <c:pt idx="41">
                  <c:v>185.79263587533003</c:v>
                </c:pt>
                <c:pt idx="42">
                  <c:v>187.12741588965298</c:v>
                </c:pt>
                <c:pt idx="43">
                  <c:v>191.47371632696758</c:v>
                </c:pt>
                <c:pt idx="44">
                  <c:v>166.10698197016069</c:v>
                </c:pt>
                <c:pt idx="45">
                  <c:v>245.62597772874224</c:v>
                </c:pt>
                <c:pt idx="46">
                  <c:v>203.14042255159384</c:v>
                </c:pt>
                <c:pt idx="47">
                  <c:v>194.44821143037132</c:v>
                </c:pt>
                <c:pt idx="48">
                  <c:v>186.08415061703664</c:v>
                </c:pt>
                <c:pt idx="49">
                  <c:v>188.77631743845896</c:v>
                </c:pt>
                <c:pt idx="50">
                  <c:v>189.85389132188348</c:v>
                </c:pt>
                <c:pt idx="51">
                  <c:v>196.58339014213669</c:v>
                </c:pt>
                <c:pt idx="52">
                  <c:v>193.03721687357239</c:v>
                </c:pt>
                <c:pt idx="53">
                  <c:v>185.21128147979272</c:v>
                </c:pt>
                <c:pt idx="54">
                  <c:v>190.3102116048922</c:v>
                </c:pt>
                <c:pt idx="55">
                  <c:v>186.46709512818487</c:v>
                </c:pt>
                <c:pt idx="56">
                  <c:v>186.07846779594311</c:v>
                </c:pt>
                <c:pt idx="57">
                  <c:v>184.76970094075759</c:v>
                </c:pt>
                <c:pt idx="58">
                  <c:v>175.98287854239629</c:v>
                </c:pt>
                <c:pt idx="59">
                  <c:v>182.43047197492524</c:v>
                </c:pt>
                <c:pt idx="60">
                  <c:v>180.00220466890445</c:v>
                </c:pt>
                <c:pt idx="61">
                  <c:v>169.97890916469518</c:v>
                </c:pt>
              </c:numCache>
            </c:numRef>
          </c:val>
          <c:smooth val="0"/>
          <c:extLst>
            <c:ext xmlns:c16="http://schemas.microsoft.com/office/drawing/2014/chart" uri="{C3380CC4-5D6E-409C-BE32-E72D297353CC}">
              <c16:uniqueId val="{00000002-6683-4687-A5F9-0569208E03F7}"/>
            </c:ext>
          </c:extLst>
        </c:ser>
        <c:dLbls>
          <c:showLegendKey val="0"/>
          <c:showVal val="0"/>
          <c:showCatName val="0"/>
          <c:showSerName val="0"/>
          <c:showPercent val="0"/>
          <c:showBubbleSize val="0"/>
        </c:dLbls>
        <c:marker val="1"/>
        <c:smooth val="0"/>
        <c:axId val="796758352"/>
        <c:axId val="796755472"/>
      </c:lineChart>
      <c:catAx>
        <c:axId val="181672664"/>
        <c:scaling>
          <c:orientation val="minMax"/>
        </c:scaling>
        <c:delete val="0"/>
        <c:axPos val="b"/>
        <c:numFmt formatCode="General" sourceLinked="1"/>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 val="autoZero"/>
        <c:auto val="1"/>
        <c:lblAlgn val="ctr"/>
        <c:lblOffset val="100"/>
        <c:tickLblSkip val="12"/>
        <c:tickMarkSkip val="12"/>
        <c:noMultiLvlLbl val="0"/>
      </c:catAx>
      <c:valAx>
        <c:axId val="181673448"/>
        <c:scaling>
          <c:orientation val="minMax"/>
          <c:max val="550"/>
          <c:min val="200"/>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midCat"/>
      </c:valAx>
      <c:valAx>
        <c:axId val="796755472"/>
        <c:scaling>
          <c:orientation val="minMax"/>
          <c:max val="275"/>
          <c:min val="100"/>
        </c:scaling>
        <c:delete val="0"/>
        <c:axPos val="r"/>
        <c:numFmt formatCode="General" sourceLinked="1"/>
        <c:majorTickMark val="out"/>
        <c:minorTickMark val="none"/>
        <c:tickLblPos val="nextTo"/>
        <c:spPr>
          <a:ln w="12700">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796758352"/>
        <c:crosses val="max"/>
        <c:crossBetween val="between"/>
        <c:majorUnit val="25"/>
      </c:valAx>
      <c:catAx>
        <c:axId val="796758352"/>
        <c:scaling>
          <c:orientation val="minMax"/>
        </c:scaling>
        <c:delete val="1"/>
        <c:axPos val="b"/>
        <c:numFmt formatCode="General" sourceLinked="1"/>
        <c:majorTickMark val="out"/>
        <c:minorTickMark val="none"/>
        <c:tickLblPos val="nextTo"/>
        <c:crossAx val="796755472"/>
        <c:crosses val="autoZero"/>
        <c:auto val="1"/>
        <c:lblAlgn val="ctr"/>
        <c:lblOffset val="100"/>
        <c:noMultiLvlLbl val="0"/>
      </c:catAx>
    </c:plotArea>
    <c:legend>
      <c:legendPos val="r"/>
      <c:legendEntry>
        <c:idx val="0"/>
        <c:delete val="1"/>
      </c:legendEntry>
      <c:layout>
        <c:manualLayout>
          <c:xMode val="edge"/>
          <c:yMode val="edge"/>
          <c:x val="7.724650284566624E-2"/>
          <c:y val="0.19493872008805857"/>
          <c:w val="0.28136481455975437"/>
          <c:h val="0.11144946809748181"/>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5548804738159372"/>
          <c:w val="0.93819395621166768"/>
          <c:h val="0.65656827683045282"/>
        </c:manualLayout>
      </c:layout>
      <c:barChart>
        <c:barDir val="col"/>
        <c:grouping val="clustered"/>
        <c:varyColors val="0"/>
        <c:ser>
          <c:idx val="0"/>
          <c:order val="0"/>
          <c:tx>
            <c:v>Mexico Recessions</c:v>
          </c:tx>
          <c:spPr>
            <a:solidFill>
              <a:schemeClr val="bg1">
                <a:lumMod val="85000"/>
              </a:schemeClr>
            </a:solidFill>
          </c:spPr>
          <c:invertIfNegative val="0"/>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Data4a!$J$130:$J$191</c:f>
              <c:numCache>
                <c:formatCode>General</c:formatCode>
                <c:ptCount val="62"/>
                <c:pt idx="0">
                  <c:v>1.2</c:v>
                </c:pt>
                <c:pt idx="1">
                  <c:v>1.2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c:v>
                </c:pt>
                <c:pt idx="43">
                  <c:v>1.2</c:v>
                </c:pt>
                <c:pt idx="44">
                  <c:v>1.2</c:v>
                </c:pt>
                <c:pt idx="45">
                  <c:v>1.2</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1082-4AF4-94CD-F6E87E82641E}"/>
            </c:ext>
          </c:extLst>
        </c:ser>
        <c:ser>
          <c:idx val="6"/>
          <c:order val="6"/>
          <c:tx>
            <c:v>Mexico recessions (supplement)</c:v>
          </c:tx>
          <c:spPr>
            <a:solidFill>
              <a:schemeClr val="bg1">
                <a:lumMod val="85000"/>
              </a:schemeClr>
            </a:solidFill>
            <a:ln>
              <a:solidFill>
                <a:schemeClr val="bg1">
                  <a:lumMod val="85000"/>
                </a:schemeClr>
              </a:solidFill>
            </a:ln>
          </c:spPr>
          <c:invertIfNegative val="0"/>
          <c:val>
            <c:numRef>
              <c:f>Data4a!$K$130:$K$191</c:f>
              <c:numCache>
                <c:formatCode>General</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1082-4AF4-94CD-F6E87E82641E}"/>
            </c:ext>
          </c:extLst>
        </c:ser>
        <c:dLbls>
          <c:showLegendKey val="0"/>
          <c:showVal val="0"/>
          <c:showCatName val="0"/>
          <c:showSerName val="0"/>
          <c:showPercent val="0"/>
          <c:showBubbleSize val="0"/>
        </c:dLbls>
        <c:gapWidth val="0"/>
        <c:overlap val="100"/>
        <c:axId val="1276897696"/>
        <c:axId val="6645808"/>
      </c:barChart>
      <c:lineChart>
        <c:grouping val="standard"/>
        <c:varyColors val="0"/>
        <c:ser>
          <c:idx val="1"/>
          <c:order val="1"/>
          <c:tx>
            <c:v>FDI: New investment over GDP</c:v>
          </c:tx>
          <c:spPr>
            <a:ln w="38100">
              <a:solidFill>
                <a:srgbClr val="C3362B"/>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Data4a!$M$130:$M$191</c:f>
              <c:numCache>
                <c:formatCode>General</c:formatCode>
                <c:ptCount val="62"/>
                <c:pt idx="0">
                  <c:v>1.6425835430668889</c:v>
                </c:pt>
                <c:pt idx="1">
                  <c:v>1.0769430166174452</c:v>
                </c:pt>
                <c:pt idx="2">
                  <c:v>0.46446770761144174</c:v>
                </c:pt>
                <c:pt idx="3">
                  <c:v>1.5595335069549585</c:v>
                </c:pt>
                <c:pt idx="4">
                  <c:v>1.2804781039245465</c:v>
                </c:pt>
                <c:pt idx="5">
                  <c:v>2.5034950263861568</c:v>
                </c:pt>
                <c:pt idx="6">
                  <c:v>0.82089385989784902</c:v>
                </c:pt>
                <c:pt idx="7">
                  <c:v>1.1275482254351943</c:v>
                </c:pt>
                <c:pt idx="8">
                  <c:v>1.1288300292043298</c:v>
                </c:pt>
                <c:pt idx="9">
                  <c:v>0.67638389770739871</c:v>
                </c:pt>
                <c:pt idx="10">
                  <c:v>0.79429744354368281</c:v>
                </c:pt>
                <c:pt idx="11">
                  <c:v>0.57799469389294633</c:v>
                </c:pt>
                <c:pt idx="12">
                  <c:v>0.55904622162194462</c:v>
                </c:pt>
                <c:pt idx="13">
                  <c:v>0.76559623923192588</c:v>
                </c:pt>
                <c:pt idx="14">
                  <c:v>0.66815702832591717</c:v>
                </c:pt>
                <c:pt idx="15">
                  <c:v>-0.55976180360189931</c:v>
                </c:pt>
                <c:pt idx="16">
                  <c:v>0.26703646394394615</c:v>
                </c:pt>
                <c:pt idx="17">
                  <c:v>4.7660391845221755</c:v>
                </c:pt>
                <c:pt idx="18">
                  <c:v>-5.6008589675231334E-2</c:v>
                </c:pt>
                <c:pt idx="19">
                  <c:v>1.6328305290288889</c:v>
                </c:pt>
                <c:pt idx="20">
                  <c:v>0.73880702900954465</c:v>
                </c:pt>
                <c:pt idx="21">
                  <c:v>-0.53047884215915608</c:v>
                </c:pt>
                <c:pt idx="22">
                  <c:v>-5.7540625678749882E-3</c:v>
                </c:pt>
                <c:pt idx="23">
                  <c:v>1.491855872871682</c:v>
                </c:pt>
                <c:pt idx="24">
                  <c:v>1.409563431195068</c:v>
                </c:pt>
                <c:pt idx="25">
                  <c:v>1.1516113559692789</c:v>
                </c:pt>
                <c:pt idx="26">
                  <c:v>1.3929013649102726</c:v>
                </c:pt>
                <c:pt idx="27">
                  <c:v>0.41740925727940242</c:v>
                </c:pt>
                <c:pt idx="28">
                  <c:v>1.4355591194725359</c:v>
                </c:pt>
                <c:pt idx="29">
                  <c:v>0.79556978502529296</c:v>
                </c:pt>
                <c:pt idx="30">
                  <c:v>0.38718614703084397</c:v>
                </c:pt>
                <c:pt idx="31">
                  <c:v>1.3373948560122699</c:v>
                </c:pt>
                <c:pt idx="32">
                  <c:v>1.0740962614132341</c:v>
                </c:pt>
                <c:pt idx="33">
                  <c:v>1.2988577450265832</c:v>
                </c:pt>
                <c:pt idx="34">
                  <c:v>0.9634618770946155</c:v>
                </c:pt>
                <c:pt idx="35">
                  <c:v>0.68953332097678277</c:v>
                </c:pt>
                <c:pt idx="36">
                  <c:v>0.69114636960460352</c:v>
                </c:pt>
                <c:pt idx="37">
                  <c:v>0.9307394296415904</c:v>
                </c:pt>
                <c:pt idx="38">
                  <c:v>1.145373608419775</c:v>
                </c:pt>
                <c:pt idx="39">
                  <c:v>0.86667083055857663</c:v>
                </c:pt>
                <c:pt idx="40">
                  <c:v>0.8583944948467479</c:v>
                </c:pt>
                <c:pt idx="41">
                  <c:v>0.88042692666831612</c:v>
                </c:pt>
                <c:pt idx="42">
                  <c:v>1.3945018400630567</c:v>
                </c:pt>
                <c:pt idx="43">
                  <c:v>1.0519295410650682</c:v>
                </c:pt>
                <c:pt idx="44">
                  <c:v>0.83108064359360079</c:v>
                </c:pt>
                <c:pt idx="45">
                  <c:v>0.52398351406798316</c:v>
                </c:pt>
                <c:pt idx="46">
                  <c:v>0.49254148230435424</c:v>
                </c:pt>
                <c:pt idx="47">
                  <c:v>0.52678934193292704</c:v>
                </c:pt>
                <c:pt idx="48">
                  <c:v>0.68597096116162204</c:v>
                </c:pt>
                <c:pt idx="49">
                  <c:v>1.17439140361313</c:v>
                </c:pt>
                <c:pt idx="50">
                  <c:v>1.257428428157048</c:v>
                </c:pt>
                <c:pt idx="51">
                  <c:v>1.5443826633077122</c:v>
                </c:pt>
                <c:pt idx="52">
                  <c:v>2.5191874379710946</c:v>
                </c:pt>
                <c:pt idx="53">
                  <c:v>1.0541627865380507</c:v>
                </c:pt>
                <c:pt idx="54">
                  <c:v>0.81227995339667303</c:v>
                </c:pt>
                <c:pt idx="55">
                  <c:v>0.6818883012073198</c:v>
                </c:pt>
                <c:pt idx="56">
                  <c:v>0.35777422932965569</c:v>
                </c:pt>
                <c:pt idx="57">
                  <c:v>0.30174098240246916</c:v>
                </c:pt>
                <c:pt idx="58">
                  <c:v>0.26738387422995041</c:v>
                </c:pt>
                <c:pt idx="59">
                  <c:v>0.21163624768595896</c:v>
                </c:pt>
                <c:pt idx="60">
                  <c:v>9.8564428153954511E-2</c:v>
                </c:pt>
                <c:pt idx="61">
                  <c:v>4.5481070730850288E-2</c:v>
                </c:pt>
              </c:numCache>
            </c:numRef>
          </c:val>
          <c:smooth val="0"/>
          <c:extLst>
            <c:ext xmlns:c16="http://schemas.microsoft.com/office/drawing/2014/chart" uri="{C3380CC4-5D6E-409C-BE32-E72D297353CC}">
              <c16:uniqueId val="{00000002-1082-4AF4-94CD-F6E87E82641E}"/>
            </c:ext>
          </c:extLst>
        </c:ser>
        <c:ser>
          <c:idx val="2"/>
          <c:order val="2"/>
          <c:tx>
            <c:v>FDI: Reinvested profits over GDP</c:v>
          </c:tx>
          <c:spPr>
            <a:ln w="38100">
              <a:solidFill>
                <a:srgbClr val="FBB040"/>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Data4a!$N$130:$N$191</c:f>
              <c:numCache>
                <c:formatCode>General</c:formatCode>
                <c:ptCount val="62"/>
                <c:pt idx="0">
                  <c:v>-0.50071651083830226</c:v>
                </c:pt>
                <c:pt idx="1">
                  <c:v>0.94146841438589124</c:v>
                </c:pt>
                <c:pt idx="2">
                  <c:v>1.0180050752311556</c:v>
                </c:pt>
                <c:pt idx="3">
                  <c:v>0.75223319723654547</c:v>
                </c:pt>
                <c:pt idx="4">
                  <c:v>-2.2900963784044881E-2</c:v>
                </c:pt>
                <c:pt idx="5">
                  <c:v>0.4684172083907201</c:v>
                </c:pt>
                <c:pt idx="6">
                  <c:v>0.71272034383473082</c:v>
                </c:pt>
                <c:pt idx="7">
                  <c:v>0.78130727262119037</c:v>
                </c:pt>
                <c:pt idx="8">
                  <c:v>0.73711846092023092</c:v>
                </c:pt>
                <c:pt idx="9">
                  <c:v>1.1069585553618961</c:v>
                </c:pt>
                <c:pt idx="10">
                  <c:v>0.95352010171552426</c:v>
                </c:pt>
                <c:pt idx="11">
                  <c:v>0.75073827358350698</c:v>
                </c:pt>
                <c:pt idx="12">
                  <c:v>0.75741135364186674</c:v>
                </c:pt>
                <c:pt idx="13">
                  <c:v>0.5231830878048902</c:v>
                </c:pt>
                <c:pt idx="14">
                  <c:v>0.90280827676875786</c:v>
                </c:pt>
                <c:pt idx="15">
                  <c:v>1.2700600182007633</c:v>
                </c:pt>
                <c:pt idx="16">
                  <c:v>1.1897888352885568</c:v>
                </c:pt>
                <c:pt idx="17">
                  <c:v>1.0189195487424334</c:v>
                </c:pt>
                <c:pt idx="18">
                  <c:v>1.3451928525809427</c:v>
                </c:pt>
                <c:pt idx="19">
                  <c:v>2.1236011167238629</c:v>
                </c:pt>
                <c:pt idx="20">
                  <c:v>1.6727002738271002</c:v>
                </c:pt>
                <c:pt idx="21">
                  <c:v>1.6845122599320521</c:v>
                </c:pt>
                <c:pt idx="22">
                  <c:v>1.090434008888405</c:v>
                </c:pt>
                <c:pt idx="23">
                  <c:v>0.95187913831625548</c:v>
                </c:pt>
                <c:pt idx="24">
                  <c:v>0.70450093688233983</c:v>
                </c:pt>
                <c:pt idx="25">
                  <c:v>1.0777728273330729</c:v>
                </c:pt>
                <c:pt idx="26">
                  <c:v>1.1866811567114812</c:v>
                </c:pt>
                <c:pt idx="27">
                  <c:v>1.1322072595158419</c:v>
                </c:pt>
                <c:pt idx="28">
                  <c:v>0.40931279735963982</c:v>
                </c:pt>
                <c:pt idx="29">
                  <c:v>1.0859768912416168</c:v>
                </c:pt>
                <c:pt idx="30">
                  <c:v>1.3566174410870577</c:v>
                </c:pt>
                <c:pt idx="31">
                  <c:v>1.1545208835025045</c:v>
                </c:pt>
                <c:pt idx="32">
                  <c:v>1.3314760262638234</c:v>
                </c:pt>
                <c:pt idx="33">
                  <c:v>0.85458282389899642</c:v>
                </c:pt>
                <c:pt idx="34">
                  <c:v>0.95762213216788172</c:v>
                </c:pt>
                <c:pt idx="35">
                  <c:v>1.0290565539346137</c:v>
                </c:pt>
                <c:pt idx="36">
                  <c:v>1.0852845695444728</c:v>
                </c:pt>
                <c:pt idx="37">
                  <c:v>0.97778768800226912</c:v>
                </c:pt>
                <c:pt idx="38">
                  <c:v>1.0617509554137963</c:v>
                </c:pt>
                <c:pt idx="39">
                  <c:v>1.2090966648285524</c:v>
                </c:pt>
                <c:pt idx="40">
                  <c:v>1.5501867055944585</c:v>
                </c:pt>
                <c:pt idx="41">
                  <c:v>1.3733124410094104</c:v>
                </c:pt>
                <c:pt idx="42">
                  <c:v>1.2491923268182432</c:v>
                </c:pt>
                <c:pt idx="43">
                  <c:v>1.5034114203955173</c:v>
                </c:pt>
                <c:pt idx="44">
                  <c:v>1.5780222084309969</c:v>
                </c:pt>
                <c:pt idx="45">
                  <c:v>1.3622180089944527</c:v>
                </c:pt>
                <c:pt idx="46">
                  <c:v>1.4981621128621412</c:v>
                </c:pt>
                <c:pt idx="47">
                  <c:v>1.3575435171810835</c:v>
                </c:pt>
                <c:pt idx="48">
                  <c:v>0.53527562766366477</c:v>
                </c:pt>
                <c:pt idx="49">
                  <c:v>1.0808532509459201</c:v>
                </c:pt>
                <c:pt idx="50">
                  <c:v>1.2157097641277339</c:v>
                </c:pt>
                <c:pt idx="51">
                  <c:v>1.169590359745849</c:v>
                </c:pt>
                <c:pt idx="52">
                  <c:v>0.59916226957954943</c:v>
                </c:pt>
                <c:pt idx="53">
                  <c:v>1.1904961140578683</c:v>
                </c:pt>
                <c:pt idx="54">
                  <c:v>1.3300815367861729</c:v>
                </c:pt>
                <c:pt idx="55">
                  <c:v>1.3198924565329386</c:v>
                </c:pt>
                <c:pt idx="56">
                  <c:v>2.6584404960749746</c:v>
                </c:pt>
                <c:pt idx="57">
                  <c:v>1.4282505054331214</c:v>
                </c:pt>
                <c:pt idx="58">
                  <c:v>1.0977069063538594</c:v>
                </c:pt>
                <c:pt idx="59">
                  <c:v>0.92563372913654385</c:v>
                </c:pt>
                <c:pt idx="60">
                  <c:v>3.3484580486674074</c:v>
                </c:pt>
                <c:pt idx="61">
                  <c:v>1.2025281304495166</c:v>
                </c:pt>
              </c:numCache>
            </c:numRef>
          </c:val>
          <c:smooth val="0"/>
          <c:extLst>
            <c:ext xmlns:c16="http://schemas.microsoft.com/office/drawing/2014/chart" uri="{C3380CC4-5D6E-409C-BE32-E72D297353CC}">
              <c16:uniqueId val="{00000003-1082-4AF4-94CD-F6E87E82641E}"/>
            </c:ext>
          </c:extLst>
        </c:ser>
        <c:ser>
          <c:idx val="4"/>
          <c:order val="3"/>
          <c:tx>
            <c:v>FDI: Parent company accts. over GDP</c:v>
          </c:tx>
          <c:spPr>
            <a:ln w="38100">
              <a:solidFill>
                <a:schemeClr val="accent2"/>
              </a:solidFill>
            </a:ln>
          </c:spPr>
          <c:marker>
            <c:symbol val="none"/>
          </c:marker>
          <c:val>
            <c:numRef>
              <c:f>Data4a!$O$130:$O$191</c:f>
              <c:numCache>
                <c:formatCode>General</c:formatCode>
                <c:ptCount val="62"/>
                <c:pt idx="0">
                  <c:v>0.91648481693460415</c:v>
                </c:pt>
                <c:pt idx="1">
                  <c:v>0.3548173212132949</c:v>
                </c:pt>
                <c:pt idx="2">
                  <c:v>0.26661991675119073</c:v>
                </c:pt>
                <c:pt idx="3">
                  <c:v>-0.81376253620586669</c:v>
                </c:pt>
                <c:pt idx="4">
                  <c:v>1.308099821485621</c:v>
                </c:pt>
                <c:pt idx="5">
                  <c:v>0.24282720579602526</c:v>
                </c:pt>
                <c:pt idx="6">
                  <c:v>0.54604065661071133</c:v>
                </c:pt>
                <c:pt idx="7">
                  <c:v>0.15831855697277586</c:v>
                </c:pt>
                <c:pt idx="8">
                  <c:v>0.19439528970071976</c:v>
                </c:pt>
                <c:pt idx="9">
                  <c:v>0.20015115542857201</c:v>
                </c:pt>
                <c:pt idx="10">
                  <c:v>0.19305147194824654</c:v>
                </c:pt>
                <c:pt idx="11">
                  <c:v>1.1097641105210414</c:v>
                </c:pt>
                <c:pt idx="12">
                  <c:v>0.36235728930500599</c:v>
                </c:pt>
                <c:pt idx="13">
                  <c:v>0.53963247807596659</c:v>
                </c:pt>
                <c:pt idx="14">
                  <c:v>0.79868712695558985</c:v>
                </c:pt>
                <c:pt idx="15">
                  <c:v>0.42632077576337535</c:v>
                </c:pt>
                <c:pt idx="16">
                  <c:v>0.79863787802862596</c:v>
                </c:pt>
                <c:pt idx="17">
                  <c:v>0.59419371790390263</c:v>
                </c:pt>
                <c:pt idx="18">
                  <c:v>0.52478789296175943</c:v>
                </c:pt>
                <c:pt idx="19">
                  <c:v>0.39990790027396433</c:v>
                </c:pt>
                <c:pt idx="20">
                  <c:v>0.60324466350540407</c:v>
                </c:pt>
                <c:pt idx="21">
                  <c:v>0.62921693936042977</c:v>
                </c:pt>
                <c:pt idx="22">
                  <c:v>0.41622192819942322</c:v>
                </c:pt>
                <c:pt idx="23">
                  <c:v>0.22012116499334244</c:v>
                </c:pt>
                <c:pt idx="24">
                  <c:v>0.42419747499610944</c:v>
                </c:pt>
                <c:pt idx="25">
                  <c:v>0.20459815294787947</c:v>
                </c:pt>
                <c:pt idx="26">
                  <c:v>1.4815845642641714</c:v>
                </c:pt>
                <c:pt idx="27">
                  <c:v>1.3717192835351861</c:v>
                </c:pt>
                <c:pt idx="28">
                  <c:v>1.1170852000091396</c:v>
                </c:pt>
                <c:pt idx="29">
                  <c:v>0.69387120235986843</c:v>
                </c:pt>
                <c:pt idx="30">
                  <c:v>0.70169983293990934</c:v>
                </c:pt>
                <c:pt idx="31">
                  <c:v>0.88119616214945395</c:v>
                </c:pt>
                <c:pt idx="32">
                  <c:v>0.71707466631021677</c:v>
                </c:pt>
                <c:pt idx="33">
                  <c:v>0.47795056739610065</c:v>
                </c:pt>
                <c:pt idx="34">
                  <c:v>0.97314503037510147</c:v>
                </c:pt>
                <c:pt idx="35">
                  <c:v>1.2371655399689008</c:v>
                </c:pt>
                <c:pt idx="36">
                  <c:v>0.77885500234654126</c:v>
                </c:pt>
                <c:pt idx="37">
                  <c:v>1.5305522935453943</c:v>
                </c:pt>
                <c:pt idx="38">
                  <c:v>-3.0614687328792457E-2</c:v>
                </c:pt>
                <c:pt idx="39">
                  <c:v>0.8532860359045138</c:v>
                </c:pt>
                <c:pt idx="40">
                  <c:v>0.11960275465561694</c:v>
                </c:pt>
                <c:pt idx="41">
                  <c:v>2.2656931794994131E-2</c:v>
                </c:pt>
                <c:pt idx="42">
                  <c:v>0.88469294112499652</c:v>
                </c:pt>
                <c:pt idx="43">
                  <c:v>-1.7462618425129788E-2</c:v>
                </c:pt>
                <c:pt idx="44">
                  <c:v>0.25212035555248846</c:v>
                </c:pt>
                <c:pt idx="45">
                  <c:v>1.8293916919480995</c:v>
                </c:pt>
                <c:pt idx="46">
                  <c:v>-0.22987490104276523</c:v>
                </c:pt>
                <c:pt idx="47">
                  <c:v>0.46243650916901102</c:v>
                </c:pt>
                <c:pt idx="48">
                  <c:v>1.0177441962700609</c:v>
                </c:pt>
                <c:pt idx="49">
                  <c:v>-0.23507881552072479</c:v>
                </c:pt>
                <c:pt idx="50">
                  <c:v>0.66590338350195266</c:v>
                </c:pt>
                <c:pt idx="51">
                  <c:v>0.23514380788916431</c:v>
                </c:pt>
                <c:pt idx="52">
                  <c:v>0.5136776566537864</c:v>
                </c:pt>
                <c:pt idx="53">
                  <c:v>0.22762983104453774</c:v>
                </c:pt>
                <c:pt idx="54">
                  <c:v>1.6140809123044587E-2</c:v>
                </c:pt>
                <c:pt idx="55">
                  <c:v>-0.16112926455251139</c:v>
                </c:pt>
                <c:pt idx="56">
                  <c:v>0.10227735280813188</c:v>
                </c:pt>
                <c:pt idx="57">
                  <c:v>0.37993232272451566</c:v>
                </c:pt>
                <c:pt idx="58">
                  <c:v>0.29151235524392816</c:v>
                </c:pt>
                <c:pt idx="59">
                  <c:v>0.24756771936303307</c:v>
                </c:pt>
                <c:pt idx="60">
                  <c:v>-0.28811121976179416</c:v>
                </c:pt>
                <c:pt idx="61">
                  <c:v>-5.9640588920536169E-2</c:v>
                </c:pt>
              </c:numCache>
            </c:numRef>
          </c:val>
          <c:smooth val="0"/>
          <c:extLst>
            <c:ext xmlns:c16="http://schemas.microsoft.com/office/drawing/2014/chart" uri="{C3380CC4-5D6E-409C-BE32-E72D297353CC}">
              <c16:uniqueId val="{00000004-1082-4AF4-94CD-F6E87E82641E}"/>
            </c:ext>
          </c:extLst>
        </c:ser>
        <c:ser>
          <c:idx val="5"/>
          <c:order val="5"/>
          <c:tx>
            <c:v>zero</c:v>
          </c:tx>
          <c:spPr>
            <a:ln w="12700">
              <a:solidFill>
                <a:schemeClr val="tx1"/>
              </a:solidFill>
              <a:prstDash val="solid"/>
            </a:ln>
          </c:spPr>
          <c:marker>
            <c:symbol val="none"/>
          </c:marker>
          <c:val>
            <c:numRef>
              <c:f>Data3!$M$14:$M$75</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mooth val="0"/>
          <c:extLst>
            <c:ext xmlns:c16="http://schemas.microsoft.com/office/drawing/2014/chart" uri="{C3380CC4-5D6E-409C-BE32-E72D297353CC}">
              <c16:uniqueId val="{00000005-1082-4AF4-94CD-F6E87E82641E}"/>
            </c:ext>
          </c:extLst>
        </c:ser>
        <c:dLbls>
          <c:showLegendKey val="0"/>
          <c:showVal val="0"/>
          <c:showCatName val="0"/>
          <c:showSerName val="0"/>
          <c:showPercent val="0"/>
          <c:showBubbleSize val="0"/>
        </c:dLbls>
        <c:marker val="1"/>
        <c:smooth val="0"/>
        <c:axId val="181672664"/>
        <c:axId val="181673448"/>
      </c:lineChart>
      <c:lineChart>
        <c:grouping val="standard"/>
        <c:varyColors val="0"/>
        <c:ser>
          <c:idx val="3"/>
          <c:order val="4"/>
          <c:tx>
            <c:v>Exports of other business services over GDP</c:v>
          </c:tx>
          <c:spPr>
            <a:ln w="38100">
              <a:solidFill>
                <a:srgbClr val="2B5280"/>
              </a:solidFill>
            </a:ln>
          </c:spPr>
          <c:marker>
            <c:symbol val="none"/>
          </c:marker>
          <c:cat>
            <c:strRef>
              <c:f>Data4a!$C$130:$C$191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'Balance of Payments'!$H$14:$H$75</c:f>
              <c:numCache>
                <c:formatCode>General</c:formatCode>
                <c:ptCount val="62"/>
                <c:pt idx="0">
                  <c:v>0.23904886045715881</c:v>
                </c:pt>
                <c:pt idx="1">
                  <c:v>0.23630628027063882</c:v>
                </c:pt>
                <c:pt idx="2">
                  <c:v>0.22742929406748566</c:v>
                </c:pt>
                <c:pt idx="3">
                  <c:v>0.22020849132801679</c:v>
                </c:pt>
                <c:pt idx="4">
                  <c:v>0.20545188780908338</c:v>
                </c:pt>
                <c:pt idx="5">
                  <c:v>0.21079794546719705</c:v>
                </c:pt>
                <c:pt idx="6">
                  <c:v>0.21185046374079078</c:v>
                </c:pt>
                <c:pt idx="7">
                  <c:v>0.2022947545074853</c:v>
                </c:pt>
                <c:pt idx="8">
                  <c:v>0.19069648229641967</c:v>
                </c:pt>
                <c:pt idx="9">
                  <c:v>0.19332682647404864</c:v>
                </c:pt>
                <c:pt idx="10">
                  <c:v>0.19470547410378525</c:v>
                </c:pt>
                <c:pt idx="11">
                  <c:v>0.21099232603591483</c:v>
                </c:pt>
                <c:pt idx="12">
                  <c:v>0.19919088680002059</c:v>
                </c:pt>
                <c:pt idx="13">
                  <c:v>0.21736215235586731</c:v>
                </c:pt>
                <c:pt idx="14">
                  <c:v>0.20584134393273362</c:v>
                </c:pt>
                <c:pt idx="15">
                  <c:v>0.19976079849949949</c:v>
                </c:pt>
                <c:pt idx="16">
                  <c:v>0.22227641387005131</c:v>
                </c:pt>
                <c:pt idx="17">
                  <c:v>0.22422396173835041</c:v>
                </c:pt>
                <c:pt idx="18">
                  <c:v>0.22448852088607249</c:v>
                </c:pt>
                <c:pt idx="19">
                  <c:v>0.21215092995685661</c:v>
                </c:pt>
                <c:pt idx="20">
                  <c:v>0.25801966072913113</c:v>
                </c:pt>
                <c:pt idx="21">
                  <c:v>0.25222490418524302</c:v>
                </c:pt>
                <c:pt idx="22">
                  <c:v>0.24479485706932699</c:v>
                </c:pt>
                <c:pt idx="23">
                  <c:v>0.22182424329378966</c:v>
                </c:pt>
                <c:pt idx="24">
                  <c:v>0.32617425281463946</c:v>
                </c:pt>
                <c:pt idx="25">
                  <c:v>0.30937809439735175</c:v>
                </c:pt>
                <c:pt idx="26">
                  <c:v>0.31305538230425128</c:v>
                </c:pt>
                <c:pt idx="27">
                  <c:v>0.25828289330593018</c:v>
                </c:pt>
                <c:pt idx="28">
                  <c:v>0.13860785046439328</c:v>
                </c:pt>
                <c:pt idx="29">
                  <c:v>0.35677563968431497</c:v>
                </c:pt>
                <c:pt idx="30">
                  <c:v>0.38452487507935307</c:v>
                </c:pt>
                <c:pt idx="31">
                  <c:v>0.44783318411510886</c:v>
                </c:pt>
                <c:pt idx="32">
                  <c:v>0.22572321525621694</c:v>
                </c:pt>
                <c:pt idx="33">
                  <c:v>0.18924380073058178</c:v>
                </c:pt>
                <c:pt idx="34">
                  <c:v>0.2112493663077932</c:v>
                </c:pt>
                <c:pt idx="35">
                  <c:v>0.73324950084263552</c:v>
                </c:pt>
                <c:pt idx="36">
                  <c:v>0.40050324111126256</c:v>
                </c:pt>
                <c:pt idx="37">
                  <c:v>0.40059018452949691</c:v>
                </c:pt>
                <c:pt idx="38">
                  <c:v>0.33168728585406776</c:v>
                </c:pt>
                <c:pt idx="39">
                  <c:v>0.35850513094756237</c:v>
                </c:pt>
                <c:pt idx="40">
                  <c:v>0.46266344421023675</c:v>
                </c:pt>
                <c:pt idx="41">
                  <c:v>0.50933804079293465</c:v>
                </c:pt>
                <c:pt idx="42">
                  <c:v>0.40704352734567067</c:v>
                </c:pt>
                <c:pt idx="43">
                  <c:v>0.32030494803708059</c:v>
                </c:pt>
                <c:pt idx="44">
                  <c:v>0.42075278582389869</c:v>
                </c:pt>
                <c:pt idx="45">
                  <c:v>0.84738951995127954</c:v>
                </c:pt>
                <c:pt idx="46">
                  <c:v>0.34048835317805271</c:v>
                </c:pt>
                <c:pt idx="47">
                  <c:v>0.52872267865103262</c:v>
                </c:pt>
                <c:pt idx="48">
                  <c:v>0.55082408874328925</c:v>
                </c:pt>
                <c:pt idx="49">
                  <c:v>0.53618814171967744</c:v>
                </c:pt>
                <c:pt idx="50">
                  <c:v>0.67889562804152948</c:v>
                </c:pt>
                <c:pt idx="51">
                  <c:v>0.41743124347634486</c:v>
                </c:pt>
                <c:pt idx="52">
                  <c:v>0.38884242546292014</c:v>
                </c:pt>
                <c:pt idx="53">
                  <c:v>0.4854292831754527</c:v>
                </c:pt>
                <c:pt idx="54">
                  <c:v>0.57495044036360721</c:v>
                </c:pt>
                <c:pt idx="55">
                  <c:v>0.5636560063225361</c:v>
                </c:pt>
                <c:pt idx="56">
                  <c:v>0.5786422031071693</c:v>
                </c:pt>
                <c:pt idx="57">
                  <c:v>0.43313957524669555</c:v>
                </c:pt>
                <c:pt idx="58">
                  <c:v>0.36146570441896381</c:v>
                </c:pt>
                <c:pt idx="59">
                  <c:v>0.48413870982193208</c:v>
                </c:pt>
                <c:pt idx="60">
                  <c:v>0.50800116151279906</c:v>
                </c:pt>
                <c:pt idx="61">
                  <c:v>0.47765083699639432</c:v>
                </c:pt>
              </c:numCache>
            </c:numRef>
          </c:val>
          <c:smooth val="0"/>
          <c:extLst>
            <c:ext xmlns:c16="http://schemas.microsoft.com/office/drawing/2014/chart" uri="{C3380CC4-5D6E-409C-BE32-E72D297353CC}">
              <c16:uniqueId val="{00000006-1082-4AF4-94CD-F6E87E82641E}"/>
            </c:ext>
          </c:extLst>
        </c:ser>
        <c:dLbls>
          <c:showLegendKey val="0"/>
          <c:showVal val="0"/>
          <c:showCatName val="0"/>
          <c:showSerName val="0"/>
          <c:showPercent val="0"/>
          <c:showBubbleSize val="0"/>
        </c:dLbls>
        <c:marker val="1"/>
        <c:smooth val="0"/>
        <c:axId val="1276897696"/>
        <c:axId val="6645808"/>
      </c:lineChart>
      <c:catAx>
        <c:axId val="181672664"/>
        <c:scaling>
          <c:orientation val="minMax"/>
        </c:scaling>
        <c:delete val="0"/>
        <c:axPos val="b"/>
        <c:numFmt formatCode="[$-409]\'yy;@"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3448"/>
        <c:crossesAt val="-1"/>
        <c:auto val="1"/>
        <c:lblAlgn val="ctr"/>
        <c:lblOffset val="100"/>
        <c:tickLblSkip val="12"/>
        <c:tickMarkSkip val="12"/>
        <c:noMultiLvlLbl val="0"/>
      </c:catAx>
      <c:valAx>
        <c:axId val="181673448"/>
        <c:scaling>
          <c:orientation val="minMax"/>
          <c:max val="6"/>
          <c:min val="-1"/>
        </c:scaling>
        <c:delete val="0"/>
        <c:axPos val="l"/>
        <c:numFmt formatCode="#,##0" sourceLinked="0"/>
        <c:majorTickMark val="out"/>
        <c:minorTickMark val="none"/>
        <c:tickLblPos val="low"/>
        <c:spPr>
          <a:ln w="12700">
            <a:solidFill>
              <a:srgbClr val="000000"/>
            </a:solidFill>
          </a:ln>
        </c:spPr>
        <c:txPr>
          <a:bodyPr/>
          <a:lstStyle/>
          <a:p>
            <a:pPr>
              <a:defRPr sz="1200">
                <a:solidFill>
                  <a:srgbClr val="000000"/>
                </a:solidFill>
                <a:latin typeface="Arial" panose="020B0604020202020204" pitchFamily="34" charset="0"/>
                <a:cs typeface="Arial" panose="020B0604020202020204" pitchFamily="34" charset="0"/>
              </a:defRPr>
            </a:pPr>
            <a:endParaRPr lang="en-US"/>
          </a:p>
        </c:txPr>
        <c:crossAx val="181672664"/>
        <c:crosses val="autoZero"/>
        <c:crossBetween val="between"/>
      </c:valAx>
      <c:valAx>
        <c:axId val="6645808"/>
        <c:scaling>
          <c:orientation val="minMax"/>
          <c:max val="1.2"/>
          <c:min val="-0.2"/>
        </c:scaling>
        <c:delete val="0"/>
        <c:axPos val="r"/>
        <c:numFmt formatCode="General" sourceLinked="0"/>
        <c:majorTickMark val="out"/>
        <c:minorTickMark val="none"/>
        <c:tickLblPos val="nextTo"/>
        <c:spPr>
          <a:ln w="12700">
            <a:solidFill>
              <a:schemeClr val="tx1"/>
            </a:solidFill>
          </a:ln>
        </c:spPr>
        <c:txPr>
          <a:bodyPr/>
          <a:lstStyle/>
          <a:p>
            <a:pPr>
              <a:defRPr lang="en-US" sz="1200" b="0" i="0" u="none" strike="noStrike" kern="1200" baseline="0">
                <a:solidFill>
                  <a:srgbClr val="000000"/>
                </a:solidFill>
                <a:latin typeface="Arial" panose="020B0604020202020204" pitchFamily="34" charset="0"/>
                <a:ea typeface="+mn-ea"/>
                <a:cs typeface="Arial" panose="020B0604020202020204" pitchFamily="34" charset="0"/>
              </a:defRPr>
            </a:pPr>
            <a:endParaRPr lang="en-US"/>
          </a:p>
        </c:txPr>
        <c:crossAx val="1276897696"/>
        <c:crosses val="max"/>
        <c:crossBetween val="between"/>
        <c:majorUnit val="0.2"/>
      </c:valAx>
      <c:catAx>
        <c:axId val="1276897696"/>
        <c:scaling>
          <c:orientation val="minMax"/>
        </c:scaling>
        <c:delete val="1"/>
        <c:axPos val="b"/>
        <c:numFmt formatCode="General" sourceLinked="1"/>
        <c:majorTickMark val="out"/>
        <c:minorTickMark val="none"/>
        <c:tickLblPos val="nextTo"/>
        <c:crossAx val="6645808"/>
        <c:crosses val="autoZero"/>
        <c:auto val="1"/>
        <c:lblAlgn val="ctr"/>
        <c:lblOffset val="100"/>
        <c:noMultiLvlLbl val="0"/>
      </c:catAx>
      <c:spPr>
        <a:noFill/>
      </c:spPr>
    </c:plotArea>
    <c:legend>
      <c:legendPos val="r"/>
      <c:legendEntry>
        <c:idx val="0"/>
        <c:delete val="1"/>
      </c:legendEntry>
      <c:legendEntry>
        <c:idx val="1"/>
        <c:delete val="1"/>
      </c:legendEntry>
      <c:legendEntry>
        <c:idx val="5"/>
        <c:delete val="1"/>
      </c:legendEntry>
      <c:layout>
        <c:manualLayout>
          <c:xMode val="edge"/>
          <c:yMode val="edge"/>
          <c:x val="6.6040585700466101E-2"/>
          <c:y val="0.14914931576651325"/>
          <c:w val="0.77201235599331641"/>
          <c:h val="0.11856810036621053"/>
        </c:manualLayout>
      </c:layout>
      <c:overlay val="0"/>
      <c:txPr>
        <a:bodyPr/>
        <a:lstStyle/>
        <a:p>
          <a:pPr>
            <a:defRPr sz="1200">
              <a:solidFill>
                <a:srgbClr val="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Foreign Direct Investment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5411630426930581E-2"/>
          <c:y val="7.5024014252942917E-2"/>
          <c:w val="0.9441047171855812"/>
          <c:h val="0.83218182249664452"/>
        </c:manualLayout>
      </c:layout>
      <c:barChart>
        <c:barDir val="col"/>
        <c:grouping val="stacked"/>
        <c:varyColors val="0"/>
        <c:ser>
          <c:idx val="2"/>
          <c:order val="2"/>
          <c:tx>
            <c:v>Mexico Recessions</c:v>
          </c:tx>
          <c:spPr>
            <a:solidFill>
              <a:schemeClr val="bg1">
                <a:lumMod val="85000"/>
              </a:schemeClr>
            </a:solidFill>
            <a:ln>
              <a:solidFill>
                <a:schemeClr val="bg1">
                  <a:lumMod val="85000"/>
                </a:schemeClr>
              </a:solidFill>
            </a:ln>
            <a:effectLst/>
          </c:spPr>
          <c:invertIfNegative val="0"/>
          <c:val>
            <c:numRef>
              <c:f>Data4a!$I$130:$I$191</c:f>
              <c:numCache>
                <c:formatCode>0</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CD98-4F5D-A300-E8780AB260F5}"/>
            </c:ext>
          </c:extLst>
        </c:ser>
        <c:dLbls>
          <c:showLegendKey val="0"/>
          <c:showVal val="0"/>
          <c:showCatName val="0"/>
          <c:showSerName val="0"/>
          <c:showPercent val="0"/>
          <c:showBubbleSize val="0"/>
        </c:dLbls>
        <c:gapWidth val="0"/>
        <c:overlap val="100"/>
        <c:axId val="532235712"/>
        <c:axId val="532230912"/>
      </c:barChart>
      <c:lineChart>
        <c:grouping val="standard"/>
        <c:varyColors val="0"/>
        <c:ser>
          <c:idx val="0"/>
          <c:order val="0"/>
          <c:tx>
            <c:strRef>
              <c:f>Data4a!$M$13</c:f>
              <c:strCache>
                <c:ptCount val="1"/>
                <c:pt idx="0">
                  <c:v>New Investment over GDP</c:v>
                </c:pt>
              </c:strCache>
            </c:strRef>
          </c:tx>
          <c:spPr>
            <a:ln w="28575" cap="rnd">
              <a:solidFill>
                <a:schemeClr val="accent1"/>
              </a:solidFill>
              <a:round/>
            </a:ln>
            <a:effectLst/>
          </c:spPr>
          <c:marker>
            <c:symbol val="none"/>
          </c:marker>
          <c:cat>
            <c:strRef>
              <c:f>Data4a!$A$130:$A$191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Data4a!$M$130:$M$191</c:f>
              <c:numCache>
                <c:formatCode>General</c:formatCode>
                <c:ptCount val="62"/>
                <c:pt idx="0">
                  <c:v>1.6425835430668889</c:v>
                </c:pt>
                <c:pt idx="1">
                  <c:v>1.0769430166174452</c:v>
                </c:pt>
                <c:pt idx="2">
                  <c:v>0.46446770761144174</c:v>
                </c:pt>
                <c:pt idx="3">
                  <c:v>1.5595335069549585</c:v>
                </c:pt>
                <c:pt idx="4">
                  <c:v>1.2804781039245465</c:v>
                </c:pt>
                <c:pt idx="5">
                  <c:v>2.5034950263861568</c:v>
                </c:pt>
                <c:pt idx="6">
                  <c:v>0.82089385989784902</c:v>
                </c:pt>
                <c:pt idx="7">
                  <c:v>1.1275482254351943</c:v>
                </c:pt>
                <c:pt idx="8">
                  <c:v>1.1288300292043298</c:v>
                </c:pt>
                <c:pt idx="9">
                  <c:v>0.67638389770739871</c:v>
                </c:pt>
                <c:pt idx="10">
                  <c:v>0.79429744354368281</c:v>
                </c:pt>
                <c:pt idx="11">
                  <c:v>0.57799469389294633</c:v>
                </c:pt>
                <c:pt idx="12">
                  <c:v>0.55904622162194462</c:v>
                </c:pt>
                <c:pt idx="13">
                  <c:v>0.76559623923192588</c:v>
                </c:pt>
                <c:pt idx="14">
                  <c:v>0.66815702832591717</c:v>
                </c:pt>
                <c:pt idx="15">
                  <c:v>-0.55976180360189931</c:v>
                </c:pt>
                <c:pt idx="16">
                  <c:v>0.26703646394394615</c:v>
                </c:pt>
                <c:pt idx="17">
                  <c:v>4.7660391845221755</c:v>
                </c:pt>
                <c:pt idx="18">
                  <c:v>-5.6008589675231334E-2</c:v>
                </c:pt>
                <c:pt idx="19">
                  <c:v>1.6328305290288889</c:v>
                </c:pt>
                <c:pt idx="20">
                  <c:v>0.73880702900954465</c:v>
                </c:pt>
                <c:pt idx="21">
                  <c:v>-0.53047884215915608</c:v>
                </c:pt>
                <c:pt idx="22">
                  <c:v>-5.7540625678749882E-3</c:v>
                </c:pt>
                <c:pt idx="23">
                  <c:v>1.491855872871682</c:v>
                </c:pt>
                <c:pt idx="24">
                  <c:v>1.409563431195068</c:v>
                </c:pt>
                <c:pt idx="25">
                  <c:v>1.1516113559692789</c:v>
                </c:pt>
                <c:pt idx="26">
                  <c:v>1.3929013649102726</c:v>
                </c:pt>
                <c:pt idx="27">
                  <c:v>0.41740925727940242</c:v>
                </c:pt>
                <c:pt idx="28">
                  <c:v>1.4355591194725359</c:v>
                </c:pt>
                <c:pt idx="29">
                  <c:v>0.79556978502529296</c:v>
                </c:pt>
                <c:pt idx="30">
                  <c:v>0.38718614703084397</c:v>
                </c:pt>
                <c:pt idx="31">
                  <c:v>1.3373948560122699</c:v>
                </c:pt>
                <c:pt idx="32">
                  <c:v>1.0740962614132341</c:v>
                </c:pt>
                <c:pt idx="33">
                  <c:v>1.2988577450265832</c:v>
                </c:pt>
                <c:pt idx="34">
                  <c:v>0.9634618770946155</c:v>
                </c:pt>
                <c:pt idx="35">
                  <c:v>0.68953332097678277</c:v>
                </c:pt>
                <c:pt idx="36">
                  <c:v>0.69114636960460352</c:v>
                </c:pt>
                <c:pt idx="37">
                  <c:v>0.9307394296415904</c:v>
                </c:pt>
                <c:pt idx="38">
                  <c:v>1.145373608419775</c:v>
                </c:pt>
                <c:pt idx="39">
                  <c:v>0.86667083055857663</c:v>
                </c:pt>
                <c:pt idx="40">
                  <c:v>0.8583944948467479</c:v>
                </c:pt>
                <c:pt idx="41">
                  <c:v>0.88042692666831612</c:v>
                </c:pt>
                <c:pt idx="42">
                  <c:v>1.3945018400630567</c:v>
                </c:pt>
                <c:pt idx="43">
                  <c:v>1.0519295410650682</c:v>
                </c:pt>
                <c:pt idx="44">
                  <c:v>0.83108064359360079</c:v>
                </c:pt>
                <c:pt idx="45">
                  <c:v>0.52398351406798316</c:v>
                </c:pt>
                <c:pt idx="46">
                  <c:v>0.49254148230435424</c:v>
                </c:pt>
                <c:pt idx="47">
                  <c:v>0.52678934193292704</c:v>
                </c:pt>
                <c:pt idx="48">
                  <c:v>0.68597096116162204</c:v>
                </c:pt>
                <c:pt idx="49">
                  <c:v>1.17439140361313</c:v>
                </c:pt>
                <c:pt idx="50">
                  <c:v>1.257428428157048</c:v>
                </c:pt>
                <c:pt idx="51">
                  <c:v>1.5443826633077122</c:v>
                </c:pt>
                <c:pt idx="52">
                  <c:v>2.5191874379710946</c:v>
                </c:pt>
                <c:pt idx="53">
                  <c:v>1.0541627865380507</c:v>
                </c:pt>
                <c:pt idx="54">
                  <c:v>0.81227995339667303</c:v>
                </c:pt>
                <c:pt idx="55">
                  <c:v>0.6818883012073198</c:v>
                </c:pt>
                <c:pt idx="56">
                  <c:v>0.35777422932965569</c:v>
                </c:pt>
                <c:pt idx="57">
                  <c:v>0.30174098240246916</c:v>
                </c:pt>
                <c:pt idx="58">
                  <c:v>0.26738387422995041</c:v>
                </c:pt>
                <c:pt idx="59">
                  <c:v>0.21163624768595896</c:v>
                </c:pt>
                <c:pt idx="60">
                  <c:v>9.8564428153954511E-2</c:v>
                </c:pt>
                <c:pt idx="61">
                  <c:v>4.5481070730850288E-2</c:v>
                </c:pt>
              </c:numCache>
            </c:numRef>
          </c:val>
          <c:smooth val="0"/>
          <c:extLst>
            <c:ext xmlns:c16="http://schemas.microsoft.com/office/drawing/2014/chart" uri="{C3380CC4-5D6E-409C-BE32-E72D297353CC}">
              <c16:uniqueId val="{00000000-B379-4664-B3A8-F6D1503521E4}"/>
            </c:ext>
          </c:extLst>
        </c:ser>
        <c:ser>
          <c:idx val="1"/>
          <c:order val="1"/>
          <c:tx>
            <c:strRef>
              <c:f>Data4a!$N$13</c:f>
              <c:strCache>
                <c:ptCount val="1"/>
                <c:pt idx="0">
                  <c:v>Reinvested Profits over GDP</c:v>
                </c:pt>
              </c:strCache>
            </c:strRef>
          </c:tx>
          <c:spPr>
            <a:ln w="28575" cap="rnd">
              <a:solidFill>
                <a:schemeClr val="accent2"/>
              </a:solidFill>
              <a:round/>
            </a:ln>
            <a:effectLst/>
          </c:spPr>
          <c:marker>
            <c:symbol val="none"/>
          </c:marker>
          <c:cat>
            <c:strRef>
              <c:f>Data4a!$A$130:$A$191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Data4a!$N$130:$N$191</c:f>
              <c:numCache>
                <c:formatCode>General</c:formatCode>
                <c:ptCount val="62"/>
                <c:pt idx="0">
                  <c:v>-0.50071651083830226</c:v>
                </c:pt>
                <c:pt idx="1">
                  <c:v>0.94146841438589124</c:v>
                </c:pt>
                <c:pt idx="2">
                  <c:v>1.0180050752311556</c:v>
                </c:pt>
                <c:pt idx="3">
                  <c:v>0.75223319723654547</c:v>
                </c:pt>
                <c:pt idx="4">
                  <c:v>-2.2900963784044881E-2</c:v>
                </c:pt>
                <c:pt idx="5">
                  <c:v>0.4684172083907201</c:v>
                </c:pt>
                <c:pt idx="6">
                  <c:v>0.71272034383473082</c:v>
                </c:pt>
                <c:pt idx="7">
                  <c:v>0.78130727262119037</c:v>
                </c:pt>
                <c:pt idx="8">
                  <c:v>0.73711846092023092</c:v>
                </c:pt>
                <c:pt idx="9">
                  <c:v>1.1069585553618961</c:v>
                </c:pt>
                <c:pt idx="10">
                  <c:v>0.95352010171552426</c:v>
                </c:pt>
                <c:pt idx="11">
                  <c:v>0.75073827358350698</c:v>
                </c:pt>
                <c:pt idx="12">
                  <c:v>0.75741135364186674</c:v>
                </c:pt>
                <c:pt idx="13">
                  <c:v>0.5231830878048902</c:v>
                </c:pt>
                <c:pt idx="14">
                  <c:v>0.90280827676875786</c:v>
                </c:pt>
                <c:pt idx="15">
                  <c:v>1.2700600182007633</c:v>
                </c:pt>
                <c:pt idx="16">
                  <c:v>1.1897888352885568</c:v>
                </c:pt>
                <c:pt idx="17">
                  <c:v>1.0189195487424334</c:v>
                </c:pt>
                <c:pt idx="18">
                  <c:v>1.3451928525809427</c:v>
                </c:pt>
                <c:pt idx="19">
                  <c:v>2.1236011167238629</c:v>
                </c:pt>
                <c:pt idx="20">
                  <c:v>1.6727002738271002</c:v>
                </c:pt>
                <c:pt idx="21">
                  <c:v>1.6845122599320521</c:v>
                </c:pt>
                <c:pt idx="22">
                  <c:v>1.090434008888405</c:v>
                </c:pt>
                <c:pt idx="23">
                  <c:v>0.95187913831625548</c:v>
                </c:pt>
                <c:pt idx="24">
                  <c:v>0.70450093688233983</c:v>
                </c:pt>
                <c:pt idx="25">
                  <c:v>1.0777728273330729</c:v>
                </c:pt>
                <c:pt idx="26">
                  <c:v>1.1866811567114812</c:v>
                </c:pt>
                <c:pt idx="27">
                  <c:v>1.1322072595158419</c:v>
                </c:pt>
                <c:pt idx="28">
                  <c:v>0.40931279735963982</c:v>
                </c:pt>
                <c:pt idx="29">
                  <c:v>1.0859768912416168</c:v>
                </c:pt>
                <c:pt idx="30">
                  <c:v>1.3566174410870577</c:v>
                </c:pt>
                <c:pt idx="31">
                  <c:v>1.1545208835025045</c:v>
                </c:pt>
                <c:pt idx="32">
                  <c:v>1.3314760262638234</c:v>
                </c:pt>
                <c:pt idx="33">
                  <c:v>0.85458282389899642</c:v>
                </c:pt>
                <c:pt idx="34">
                  <c:v>0.95762213216788172</c:v>
                </c:pt>
                <c:pt idx="35">
                  <c:v>1.0290565539346137</c:v>
                </c:pt>
                <c:pt idx="36">
                  <c:v>1.0852845695444728</c:v>
                </c:pt>
                <c:pt idx="37">
                  <c:v>0.97778768800226912</c:v>
                </c:pt>
                <c:pt idx="38">
                  <c:v>1.0617509554137963</c:v>
                </c:pt>
                <c:pt idx="39">
                  <c:v>1.2090966648285524</c:v>
                </c:pt>
                <c:pt idx="40">
                  <c:v>1.5501867055944585</c:v>
                </c:pt>
                <c:pt idx="41">
                  <c:v>1.3733124410094104</c:v>
                </c:pt>
                <c:pt idx="42">
                  <c:v>1.2491923268182432</c:v>
                </c:pt>
                <c:pt idx="43">
                  <c:v>1.5034114203955173</c:v>
                </c:pt>
                <c:pt idx="44">
                  <c:v>1.5780222084309969</c:v>
                </c:pt>
                <c:pt idx="45">
                  <c:v>1.3622180089944527</c:v>
                </c:pt>
                <c:pt idx="46">
                  <c:v>1.4981621128621412</c:v>
                </c:pt>
                <c:pt idx="47">
                  <c:v>1.3575435171810835</c:v>
                </c:pt>
                <c:pt idx="48">
                  <c:v>0.53527562766366477</c:v>
                </c:pt>
                <c:pt idx="49">
                  <c:v>1.0808532509459201</c:v>
                </c:pt>
                <c:pt idx="50">
                  <c:v>1.2157097641277339</c:v>
                </c:pt>
                <c:pt idx="51">
                  <c:v>1.169590359745849</c:v>
                </c:pt>
                <c:pt idx="52">
                  <c:v>0.59916226957954943</c:v>
                </c:pt>
                <c:pt idx="53">
                  <c:v>1.1904961140578683</c:v>
                </c:pt>
                <c:pt idx="54">
                  <c:v>1.3300815367861729</c:v>
                </c:pt>
                <c:pt idx="55">
                  <c:v>1.3198924565329386</c:v>
                </c:pt>
                <c:pt idx="56">
                  <c:v>2.6584404960749746</c:v>
                </c:pt>
                <c:pt idx="57">
                  <c:v>1.4282505054331214</c:v>
                </c:pt>
                <c:pt idx="58">
                  <c:v>1.0977069063538594</c:v>
                </c:pt>
                <c:pt idx="59">
                  <c:v>0.92563372913654385</c:v>
                </c:pt>
                <c:pt idx="60">
                  <c:v>3.3484580486674074</c:v>
                </c:pt>
                <c:pt idx="61">
                  <c:v>1.2025281304495166</c:v>
                </c:pt>
              </c:numCache>
            </c:numRef>
          </c:val>
          <c:smooth val="0"/>
          <c:extLst>
            <c:ext xmlns:c16="http://schemas.microsoft.com/office/drawing/2014/chart" uri="{C3380CC4-5D6E-409C-BE32-E72D297353CC}">
              <c16:uniqueId val="{00000001-B379-4664-B3A8-F6D1503521E4}"/>
            </c:ext>
          </c:extLst>
        </c:ser>
        <c:dLbls>
          <c:showLegendKey val="0"/>
          <c:showVal val="0"/>
          <c:showCatName val="0"/>
          <c:showSerName val="0"/>
          <c:showPercent val="0"/>
          <c:showBubbleSize val="0"/>
        </c:dLbls>
        <c:marker val="1"/>
        <c:smooth val="0"/>
        <c:axId val="1354432704"/>
        <c:axId val="1354429824"/>
      </c:lineChart>
      <c:catAx>
        <c:axId val="135443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429824"/>
        <c:crosses val="autoZero"/>
        <c:auto val="1"/>
        <c:lblAlgn val="ctr"/>
        <c:lblOffset val="100"/>
        <c:noMultiLvlLbl val="0"/>
      </c:catAx>
      <c:valAx>
        <c:axId val="135442982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4432704"/>
        <c:crosses val="autoZero"/>
        <c:crossBetween val="between"/>
      </c:valAx>
      <c:valAx>
        <c:axId val="532230912"/>
        <c:scaling>
          <c:orientation val="minMax"/>
          <c:max val="1"/>
          <c:min val="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235712"/>
        <c:crosses val="max"/>
        <c:crossBetween val="between"/>
      </c:valAx>
      <c:catAx>
        <c:axId val="532235712"/>
        <c:scaling>
          <c:orientation val="minMax"/>
        </c:scaling>
        <c:delete val="1"/>
        <c:axPos val="b"/>
        <c:majorTickMark val="out"/>
        <c:minorTickMark val="none"/>
        <c:tickLblPos val="nextTo"/>
        <c:crossAx val="532230912"/>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'Balance of Payments'!$H$13</c:f>
              <c:strCache>
                <c:ptCount val="1"/>
                <c:pt idx="0">
                  <c:v>Exports of other business services over GDP</c:v>
                </c:pt>
              </c:strCache>
            </c:strRef>
          </c:tx>
          <c:spPr>
            <a:ln w="28575" cap="rnd">
              <a:solidFill>
                <a:schemeClr val="accent1"/>
              </a:solidFill>
              <a:round/>
            </a:ln>
            <a:effectLst/>
          </c:spPr>
          <c:marker>
            <c:symbol val="none"/>
          </c:marker>
          <c:cat>
            <c:strRef>
              <c:f>'Balance of Payments'!$A$14:$A$75</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'Balance of Payments'!$H$14:$H$75</c:f>
              <c:numCache>
                <c:formatCode>General</c:formatCode>
                <c:ptCount val="62"/>
                <c:pt idx="0">
                  <c:v>0.23904886045715881</c:v>
                </c:pt>
                <c:pt idx="1">
                  <c:v>0.23630628027063882</c:v>
                </c:pt>
                <c:pt idx="2">
                  <c:v>0.22742929406748566</c:v>
                </c:pt>
                <c:pt idx="3">
                  <c:v>0.22020849132801679</c:v>
                </c:pt>
                <c:pt idx="4">
                  <c:v>0.20545188780908338</c:v>
                </c:pt>
                <c:pt idx="5">
                  <c:v>0.21079794546719705</c:v>
                </c:pt>
                <c:pt idx="6">
                  <c:v>0.21185046374079078</c:v>
                </c:pt>
                <c:pt idx="7">
                  <c:v>0.2022947545074853</c:v>
                </c:pt>
                <c:pt idx="8">
                  <c:v>0.19069648229641967</c:v>
                </c:pt>
                <c:pt idx="9">
                  <c:v>0.19332682647404864</c:v>
                </c:pt>
                <c:pt idx="10">
                  <c:v>0.19470547410378525</c:v>
                </c:pt>
                <c:pt idx="11">
                  <c:v>0.21099232603591483</c:v>
                </c:pt>
                <c:pt idx="12">
                  <c:v>0.19919088680002059</c:v>
                </c:pt>
                <c:pt idx="13">
                  <c:v>0.21736215235586731</c:v>
                </c:pt>
                <c:pt idx="14">
                  <c:v>0.20584134393273362</c:v>
                </c:pt>
                <c:pt idx="15">
                  <c:v>0.19976079849949949</c:v>
                </c:pt>
                <c:pt idx="16">
                  <c:v>0.22227641387005131</c:v>
                </c:pt>
                <c:pt idx="17">
                  <c:v>0.22422396173835041</c:v>
                </c:pt>
                <c:pt idx="18">
                  <c:v>0.22448852088607249</c:v>
                </c:pt>
                <c:pt idx="19">
                  <c:v>0.21215092995685661</c:v>
                </c:pt>
                <c:pt idx="20">
                  <c:v>0.25801966072913113</c:v>
                </c:pt>
                <c:pt idx="21">
                  <c:v>0.25222490418524302</c:v>
                </c:pt>
                <c:pt idx="22">
                  <c:v>0.24479485706932699</c:v>
                </c:pt>
                <c:pt idx="23">
                  <c:v>0.22182424329378966</c:v>
                </c:pt>
                <c:pt idx="24">
                  <c:v>0.32617425281463946</c:v>
                </c:pt>
                <c:pt idx="25">
                  <c:v>0.30937809439735175</c:v>
                </c:pt>
                <c:pt idx="26">
                  <c:v>0.31305538230425128</c:v>
                </c:pt>
                <c:pt idx="27">
                  <c:v>0.25828289330593018</c:v>
                </c:pt>
                <c:pt idx="28">
                  <c:v>0.13860785046439328</c:v>
                </c:pt>
                <c:pt idx="29">
                  <c:v>0.35677563968431497</c:v>
                </c:pt>
                <c:pt idx="30">
                  <c:v>0.38452487507935307</c:v>
                </c:pt>
                <c:pt idx="31">
                  <c:v>0.44783318411510886</c:v>
                </c:pt>
                <c:pt idx="32">
                  <c:v>0.22572321525621694</c:v>
                </c:pt>
                <c:pt idx="33">
                  <c:v>0.18924380073058178</c:v>
                </c:pt>
                <c:pt idx="34">
                  <c:v>0.2112493663077932</c:v>
                </c:pt>
                <c:pt idx="35">
                  <c:v>0.73324950084263552</c:v>
                </c:pt>
                <c:pt idx="36">
                  <c:v>0.40050324111126256</c:v>
                </c:pt>
                <c:pt idx="37">
                  <c:v>0.40059018452949691</c:v>
                </c:pt>
                <c:pt idx="38">
                  <c:v>0.33168728585406776</c:v>
                </c:pt>
                <c:pt idx="39">
                  <c:v>0.35850513094756237</c:v>
                </c:pt>
                <c:pt idx="40">
                  <c:v>0.46266344421023675</c:v>
                </c:pt>
                <c:pt idx="41">
                  <c:v>0.50933804079293465</c:v>
                </c:pt>
                <c:pt idx="42">
                  <c:v>0.40704352734567067</c:v>
                </c:pt>
                <c:pt idx="43">
                  <c:v>0.32030494803708059</c:v>
                </c:pt>
                <c:pt idx="44">
                  <c:v>0.42075278582389869</c:v>
                </c:pt>
                <c:pt idx="45">
                  <c:v>0.84738951995127954</c:v>
                </c:pt>
                <c:pt idx="46">
                  <c:v>0.34048835317805271</c:v>
                </c:pt>
                <c:pt idx="47">
                  <c:v>0.52872267865103262</c:v>
                </c:pt>
                <c:pt idx="48">
                  <c:v>0.55082408874328925</c:v>
                </c:pt>
                <c:pt idx="49">
                  <c:v>0.53618814171967744</c:v>
                </c:pt>
                <c:pt idx="50">
                  <c:v>0.67889562804152948</c:v>
                </c:pt>
                <c:pt idx="51">
                  <c:v>0.41743124347634486</c:v>
                </c:pt>
                <c:pt idx="52">
                  <c:v>0.38884242546292014</c:v>
                </c:pt>
                <c:pt idx="53">
                  <c:v>0.4854292831754527</c:v>
                </c:pt>
                <c:pt idx="54">
                  <c:v>0.57495044036360721</c:v>
                </c:pt>
                <c:pt idx="55">
                  <c:v>0.5636560063225361</c:v>
                </c:pt>
                <c:pt idx="56">
                  <c:v>0.5786422031071693</c:v>
                </c:pt>
                <c:pt idx="57">
                  <c:v>0.43313957524669555</c:v>
                </c:pt>
                <c:pt idx="58">
                  <c:v>0.36146570441896381</c:v>
                </c:pt>
                <c:pt idx="59">
                  <c:v>0.48413870982193208</c:v>
                </c:pt>
                <c:pt idx="60">
                  <c:v>0.50800116151279906</c:v>
                </c:pt>
                <c:pt idx="61">
                  <c:v>0.47765083699639432</c:v>
                </c:pt>
              </c:numCache>
            </c:numRef>
          </c:val>
          <c:smooth val="0"/>
          <c:extLst>
            <c:ext xmlns:c16="http://schemas.microsoft.com/office/drawing/2014/chart" uri="{C3380CC4-5D6E-409C-BE32-E72D297353CC}">
              <c16:uniqueId val="{00000000-8378-46C8-86F7-952581CEC798}"/>
            </c:ext>
          </c:extLst>
        </c:ser>
        <c:dLbls>
          <c:showLegendKey val="0"/>
          <c:showVal val="0"/>
          <c:showCatName val="0"/>
          <c:showSerName val="0"/>
          <c:showPercent val="0"/>
          <c:showBubbleSize val="0"/>
        </c:dLbls>
        <c:smooth val="0"/>
        <c:axId val="1471981216"/>
        <c:axId val="1471981696"/>
      </c:lineChart>
      <c:catAx>
        <c:axId val="147198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981696"/>
        <c:crosses val="autoZero"/>
        <c:auto val="1"/>
        <c:lblAlgn val="ctr"/>
        <c:lblOffset val="100"/>
        <c:noMultiLvlLbl val="0"/>
      </c:catAx>
      <c:valAx>
        <c:axId val="1471981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981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6268641072853707"/>
          <c:w val="0.93819395621166768"/>
          <c:h val="0.69333434546006278"/>
        </c:manualLayout>
      </c:layout>
      <c:barChart>
        <c:barDir val="col"/>
        <c:grouping val="stacked"/>
        <c:varyColors val="0"/>
        <c:ser>
          <c:idx val="7"/>
          <c:order val="7"/>
          <c:tx>
            <c:v>Mexico recession</c:v>
          </c:tx>
          <c:spPr>
            <a:solidFill>
              <a:schemeClr val="bg1">
                <a:lumMod val="85000"/>
              </a:schemeClr>
            </a:solidFill>
            <a:ln>
              <a:solidFill>
                <a:schemeClr val="bg1">
                  <a:lumMod val="85000"/>
                </a:schemeClr>
              </a:solidFill>
            </a:ln>
          </c:spPr>
          <c:invertIfNegative val="0"/>
          <c:val>
            <c:numRef>
              <c:f>Data3!$F$14:$F$75</c:f>
              <c:numCache>
                <c:formatCode>0</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B-3EF8-4AE9-ACF5-4C8689B8847E}"/>
            </c:ext>
          </c:extLst>
        </c:ser>
        <c:dLbls>
          <c:showLegendKey val="0"/>
          <c:showVal val="0"/>
          <c:showCatName val="0"/>
          <c:showSerName val="0"/>
          <c:showPercent val="0"/>
          <c:showBubbleSize val="0"/>
        </c:dLbls>
        <c:gapWidth val="0"/>
        <c:overlap val="100"/>
        <c:axId val="953194272"/>
        <c:axId val="981714368"/>
      </c:barChart>
      <c:lineChart>
        <c:grouping val="stacked"/>
        <c:varyColors val="0"/>
        <c:ser>
          <c:idx val="3"/>
          <c:order val="0"/>
          <c:tx>
            <c:strRef>
              <c:f>#REF!</c:f>
              <c:strCache>
                <c:ptCount val="1"/>
                <c:pt idx="0">
                  <c:v>#REF!</c:v>
                </c:pt>
              </c:strCache>
            </c:strRef>
          </c:tx>
          <c:marker>
            <c:symbol val="none"/>
          </c:marker>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3EF8-4AE9-ACF5-4C8689B8847E}"/>
            </c:ext>
          </c:extLst>
        </c:ser>
        <c:ser>
          <c:idx val="2"/>
          <c:order val="1"/>
          <c:tx>
            <c:strRef>
              <c:f>#REF!</c:f>
              <c:strCache>
                <c:ptCount val="1"/>
                <c:pt idx="0">
                  <c:v>#REF!</c:v>
                </c:pt>
              </c:strCache>
            </c:strRef>
          </c:tx>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3EF8-4AE9-ACF5-4C8689B8847E}"/>
            </c:ext>
          </c:extLst>
        </c:ser>
        <c:ser>
          <c:idx val="1"/>
          <c:order val="2"/>
          <c:tx>
            <c:strRef>
              <c:f>#REF!</c:f>
              <c:strCache>
                <c:ptCount val="1"/>
                <c:pt idx="0">
                  <c:v>#REF!</c:v>
                </c:pt>
              </c:strCache>
            </c:strRef>
          </c:tx>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3EF8-4AE9-ACF5-4C8689B8847E}"/>
            </c:ext>
          </c:extLst>
        </c:ser>
        <c:ser>
          <c:idx val="0"/>
          <c:order val="3"/>
          <c:tx>
            <c:strRef>
              <c:f>#REF!</c:f>
              <c:strCache>
                <c:ptCount val="1"/>
                <c:pt idx="0">
                  <c:v>#REF!</c:v>
                </c:pt>
              </c:strCache>
            </c:strRef>
          </c:tx>
          <c:marker>
            <c:symbol val="none"/>
          </c:marker>
          <c:val>
            <c:numRef>
              <c:f>#REF!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3EF8-4AE9-ACF5-4C8689B8847E}"/>
            </c:ext>
          </c:extLst>
        </c:ser>
        <c:ser>
          <c:idx val="4"/>
          <c:order val="4"/>
          <c:tx>
            <c:strRef>
              <c:f>#REF!</c:f>
              <c:strCache>
                <c:ptCount val="1"/>
                <c:pt idx="0">
                  <c:v>#REF!</c:v>
                </c:pt>
              </c:strCache>
            </c:strRef>
          </c:tx>
          <c:marker>
            <c:symbol val="none"/>
          </c:marker>
          <c:val>
            <c:numRef>
              <c:f>#REF!</c:f>
              <c:numCache>
                <c:formatCode>General</c:formatCode>
                <c:ptCount val="1"/>
                <c:pt idx="0">
                  <c:v>1</c:v>
                </c:pt>
              </c:numCache>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4-3EF8-4AE9-ACF5-4C8689B8847E}"/>
            </c:ext>
          </c:extLst>
        </c:ser>
        <c:ser>
          <c:idx val="5"/>
          <c:order val="5"/>
          <c:tx>
            <c:strRef>
              <c:f>#REF!</c:f>
              <c:strCache>
                <c:ptCount val="1"/>
                <c:pt idx="0">
                  <c:v>#REF!</c:v>
                </c:pt>
              </c:strCache>
              <c:extLst xmlns:c15="http://schemas.microsoft.com/office/drawing/2012/chart"/>
            </c:strRef>
          </c:tx>
          <c:marker>
            <c:symbol val="none"/>
          </c:marker>
          <c:val>
            <c:numRef>
              <c:f>#REF!</c:f>
              <c:numCache>
                <c:formatCode>General</c:formatCode>
                <c:ptCount val="1"/>
                <c:pt idx="0">
                  <c:v>1</c:v>
                </c:pt>
              </c:numCache>
              <c:extLst xmlns:c15="http://schemas.microsoft.com/office/drawing/2012/chart"/>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5-3EF8-4AE9-ACF5-4C8689B8847E}"/>
            </c:ext>
          </c:extLst>
        </c:ser>
        <c:ser>
          <c:idx val="6"/>
          <c:order val="6"/>
          <c:tx>
            <c:strRef>
              <c:f>#REF!</c:f>
              <c:strCache>
                <c:ptCount val="1"/>
                <c:pt idx="0">
                  <c:v>#REF!</c:v>
                </c:pt>
              </c:strCache>
              <c:extLst xmlns:c15="http://schemas.microsoft.com/office/drawing/2012/chart"/>
            </c:strRef>
          </c:tx>
          <c:marker>
            <c:symbol val="none"/>
          </c:marker>
          <c:val>
            <c:numRef>
              <c:f>#REF!</c:f>
              <c:numCache>
                <c:formatCode>General</c:formatCode>
                <c:ptCount val="1"/>
                <c:pt idx="0">
                  <c:v>1</c:v>
                </c:pt>
              </c:numCache>
              <c:extLst xmlns:c15="http://schemas.microsoft.com/office/drawing/2012/chart"/>
            </c:numRef>
          </c:val>
          <c:smooth val="0"/>
          <c:extLst xmlns:c15="http://schemas.microsoft.com/office/drawing/2012/char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6-3EF8-4AE9-ACF5-4C8689B8847E}"/>
            </c:ext>
          </c:extLst>
        </c:ser>
        <c:dLbls>
          <c:showLegendKey val="0"/>
          <c:showVal val="0"/>
          <c:showCatName val="0"/>
          <c:showSerName val="0"/>
          <c:showPercent val="0"/>
          <c:showBubbleSize val="0"/>
        </c:dLbls>
        <c:marker val="1"/>
        <c:smooth val="0"/>
        <c:axId val="181672664"/>
        <c:axId val="181673448"/>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a:effectLst/>
              </a:defRPr>
            </a:pPr>
            <a:endParaRPr lang="en-US"/>
          </a:p>
        </c:txPr>
        <c:crossAx val="181673448"/>
        <c:crosses val="autoZero"/>
        <c:auto val="1"/>
        <c:lblAlgn val="ctr"/>
        <c:lblOffset val="100"/>
        <c:tickLblSkip val="36"/>
        <c:noMultiLvlLbl val="0"/>
      </c:catAx>
      <c:valAx>
        <c:axId val="181673448"/>
        <c:scaling>
          <c:orientation val="minMax"/>
          <c:max val="100"/>
        </c:scaling>
        <c:delete val="0"/>
        <c:axPos val="l"/>
        <c:numFmt formatCode="#,##0" sourceLinked="0"/>
        <c:majorTickMark val="out"/>
        <c:minorTickMark val="none"/>
        <c:tickLblPos val="low"/>
        <c:spPr>
          <a:ln w="12700">
            <a:solidFill>
              <a:srgbClr val="000000"/>
            </a:solidFill>
          </a:ln>
        </c:spPr>
        <c:txPr>
          <a:bodyPr/>
          <a:lstStyle/>
          <a:p>
            <a:pPr>
              <a:defRPr>
                <a:effectLst/>
              </a:defRPr>
            </a:pPr>
            <a:endParaRPr lang="en-US"/>
          </a:p>
        </c:txPr>
        <c:crossAx val="181672664"/>
        <c:crosses val="autoZero"/>
        <c:crossBetween val="between"/>
      </c:valAx>
      <c:valAx>
        <c:axId val="981714368"/>
        <c:scaling>
          <c:orientation val="minMax"/>
          <c:max val="1"/>
        </c:scaling>
        <c:delete val="0"/>
        <c:axPos val="r"/>
        <c:numFmt formatCode="0" sourceLinked="1"/>
        <c:majorTickMark val="out"/>
        <c:minorTickMark val="none"/>
        <c:tickLblPos val="nextTo"/>
        <c:crossAx val="953194272"/>
        <c:crosses val="max"/>
        <c:crossBetween val="between"/>
      </c:valAx>
      <c:catAx>
        <c:axId val="953194272"/>
        <c:scaling>
          <c:orientation val="minMax"/>
        </c:scaling>
        <c:delete val="1"/>
        <c:axPos val="b"/>
        <c:majorTickMark val="out"/>
        <c:minorTickMark val="none"/>
        <c:tickLblPos val="nextTo"/>
        <c:crossAx val="981714368"/>
        <c:crosses val="autoZero"/>
        <c:auto val="1"/>
        <c:lblAlgn val="ctr"/>
        <c:lblOffset val="100"/>
        <c:noMultiLvlLbl val="0"/>
      </c:catAx>
      <c:spPr>
        <a:noFill/>
      </c:spPr>
    </c:plotArea>
    <c:legend>
      <c:legendPos val="r"/>
      <c:legendEntry>
        <c:idx val="0"/>
        <c:delete val="1"/>
      </c:legendEntry>
      <c:layout>
        <c:manualLayout>
          <c:xMode val="edge"/>
          <c:yMode val="edge"/>
          <c:x val="4.7157240652975253E-2"/>
          <c:y val="0.68160891364902521"/>
          <c:w val="0.44407709320695093"/>
          <c:h val="0.15407873723305476"/>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20944197421656E-2"/>
          <c:y val="0.18156541936682694"/>
          <c:w val="0.39519103241482978"/>
          <c:h val="0.6437767402968434"/>
        </c:manualLayout>
      </c:layout>
      <c:barChart>
        <c:barDir val="col"/>
        <c:grouping val="stacked"/>
        <c:varyColors val="0"/>
        <c:ser>
          <c:idx val="7"/>
          <c:order val="7"/>
          <c:tx>
            <c:v>Mexico recession</c:v>
          </c:tx>
          <c:spPr>
            <a:solidFill>
              <a:schemeClr val="bg1">
                <a:lumMod val="85000"/>
              </a:schemeClr>
            </a:solidFill>
          </c:spPr>
          <c:invertIfNegative val="0"/>
          <c:val>
            <c:numRef>
              <c:f>Data5a!$X$130:$X$191</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74CB-4BFF-88A7-DFBD3740FE92}"/>
            </c:ext>
          </c:extLst>
        </c:ser>
        <c:dLbls>
          <c:showLegendKey val="0"/>
          <c:showVal val="0"/>
          <c:showCatName val="0"/>
          <c:showSerName val="0"/>
          <c:showPercent val="0"/>
          <c:showBubbleSize val="0"/>
        </c:dLbls>
        <c:gapWidth val="0"/>
        <c:overlap val="100"/>
        <c:axId val="953194272"/>
        <c:axId val="981714368"/>
      </c:barChart>
      <c:lineChart>
        <c:grouping val="stacked"/>
        <c:varyColors val="0"/>
        <c:ser>
          <c:idx val="3"/>
          <c:order val="0"/>
          <c:tx>
            <c:v>Avanzadas (excl. Canadá)</c:v>
          </c:tx>
          <c:spPr>
            <a:ln w="19050">
              <a:solidFill>
                <a:srgbClr val="059F9F"/>
              </a:solidFill>
            </a:ln>
          </c:spPr>
          <c:marker>
            <c:symbol val="none"/>
          </c:marker>
          <c:dLbls>
            <c:dLbl>
              <c:idx val="61"/>
              <c:layout>
                <c:manualLayout>
                  <c:x val="1.3384826395196087E-2"/>
                  <c:y val="0.117555385222864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CB-4BFF-88A7-DFBD3740FE92}"/>
                </c:ext>
              </c:extLst>
            </c:dLbl>
            <c:numFmt formatCode="#,##0.0" sourceLinked="0"/>
            <c:spPr>
              <a:noFill/>
              <a:ln>
                <a:noFill/>
              </a:ln>
              <a:effectLst/>
            </c:spPr>
            <c:txPr>
              <a:bodyPr wrap="square" lIns="38100" tIns="19050" rIns="38100" bIns="19050" anchor="ctr">
                <a:spAutoFit/>
              </a:bodyPr>
              <a:lstStyle/>
              <a:p>
                <a:pPr>
                  <a:defRPr>
                    <a:solidFill>
                      <a:srgbClr val="059F9F"/>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Data5a!$P$130:$P$191</c:f>
              <c:numCache>
                <c:formatCode>General</c:formatCode>
                <c:ptCount val="62"/>
                <c:pt idx="0">
                  <c:v>33.288022878312191</c:v>
                </c:pt>
                <c:pt idx="1">
                  <c:v>32.911652315599468</c:v>
                </c:pt>
                <c:pt idx="2">
                  <c:v>32.368652029577092</c:v>
                </c:pt>
                <c:pt idx="3">
                  <c:v>31.877253372139503</c:v>
                </c:pt>
                <c:pt idx="4">
                  <c:v>30.934560149971066</c:v>
                </c:pt>
                <c:pt idx="5">
                  <c:v>30.775926317538868</c:v>
                </c:pt>
                <c:pt idx="6">
                  <c:v>31.388751355048619</c:v>
                </c:pt>
                <c:pt idx="7">
                  <c:v>31.609109533157056</c:v>
                </c:pt>
                <c:pt idx="8">
                  <c:v>31.131846291699496</c:v>
                </c:pt>
                <c:pt idx="9">
                  <c:v>30.664609564690444</c:v>
                </c:pt>
                <c:pt idx="10">
                  <c:v>30.502743226103412</c:v>
                </c:pt>
                <c:pt idx="11">
                  <c:v>31.037548174263019</c:v>
                </c:pt>
                <c:pt idx="12">
                  <c:v>31.211881440397008</c:v>
                </c:pt>
                <c:pt idx="13">
                  <c:v>30.953156951179455</c:v>
                </c:pt>
                <c:pt idx="14">
                  <c:v>31.653332078649989</c:v>
                </c:pt>
                <c:pt idx="15">
                  <c:v>31.116358437646142</c:v>
                </c:pt>
                <c:pt idx="16">
                  <c:v>31.235235628226029</c:v>
                </c:pt>
                <c:pt idx="17">
                  <c:v>31.214620933836258</c:v>
                </c:pt>
                <c:pt idx="18">
                  <c:v>31.262587554297294</c:v>
                </c:pt>
                <c:pt idx="19">
                  <c:v>31.485686750590315</c:v>
                </c:pt>
                <c:pt idx="20">
                  <c:v>31.460671558816838</c:v>
                </c:pt>
                <c:pt idx="21">
                  <c:v>32.041006125742285</c:v>
                </c:pt>
                <c:pt idx="22">
                  <c:v>31.846550612483018</c:v>
                </c:pt>
                <c:pt idx="23">
                  <c:v>31.883136596486608</c:v>
                </c:pt>
                <c:pt idx="24">
                  <c:v>33.306142110558746</c:v>
                </c:pt>
                <c:pt idx="25">
                  <c:v>33.848801964664062</c:v>
                </c:pt>
                <c:pt idx="26">
                  <c:v>33.576259475025637</c:v>
                </c:pt>
                <c:pt idx="27">
                  <c:v>34.404906772278856</c:v>
                </c:pt>
                <c:pt idx="28">
                  <c:v>34.403504551087437</c:v>
                </c:pt>
                <c:pt idx="29">
                  <c:v>34.532719769917286</c:v>
                </c:pt>
                <c:pt idx="30">
                  <c:v>34.143184942188334</c:v>
                </c:pt>
                <c:pt idx="31">
                  <c:v>33.47195066180273</c:v>
                </c:pt>
                <c:pt idx="32">
                  <c:v>32.969262742490223</c:v>
                </c:pt>
                <c:pt idx="33">
                  <c:v>32.64377336662065</c:v>
                </c:pt>
                <c:pt idx="34">
                  <c:v>33.527648954132815</c:v>
                </c:pt>
                <c:pt idx="35">
                  <c:v>33.365155392405804</c:v>
                </c:pt>
                <c:pt idx="36">
                  <c:v>33.130839880148301</c:v>
                </c:pt>
                <c:pt idx="37">
                  <c:v>33.394509201656241</c:v>
                </c:pt>
                <c:pt idx="38">
                  <c:v>33.021956745498841</c:v>
                </c:pt>
                <c:pt idx="39">
                  <c:v>34.51356820415954</c:v>
                </c:pt>
                <c:pt idx="40">
                  <c:v>35.455359125519692</c:v>
                </c:pt>
                <c:pt idx="41">
                  <c:v>35.387077219049914</c:v>
                </c:pt>
                <c:pt idx="42">
                  <c:v>35.922843375232013</c:v>
                </c:pt>
                <c:pt idx="43">
                  <c:v>36.233313810070769</c:v>
                </c:pt>
                <c:pt idx="44">
                  <c:v>37.384620405913807</c:v>
                </c:pt>
                <c:pt idx="45">
                  <c:v>39.644598565331606</c:v>
                </c:pt>
                <c:pt idx="46">
                  <c:v>35.298099901211678</c:v>
                </c:pt>
                <c:pt idx="47">
                  <c:v>35.267959755731155</c:v>
                </c:pt>
                <c:pt idx="48">
                  <c:v>34.641000237219586</c:v>
                </c:pt>
                <c:pt idx="49">
                  <c:v>34.838626343494163</c:v>
                </c:pt>
                <c:pt idx="50">
                  <c:v>35.033848829468525</c:v>
                </c:pt>
                <c:pt idx="51">
                  <c:v>33.300797101724953</c:v>
                </c:pt>
                <c:pt idx="52">
                  <c:v>33.219732938525105</c:v>
                </c:pt>
                <c:pt idx="53">
                  <c:v>32.819928058852668</c:v>
                </c:pt>
                <c:pt idx="54">
                  <c:v>32.72617424565788</c:v>
                </c:pt>
                <c:pt idx="55">
                  <c:v>36.27775979940067</c:v>
                </c:pt>
                <c:pt idx="56">
                  <c:v>35.487100562029454</c:v>
                </c:pt>
                <c:pt idx="57">
                  <c:v>36.070281806819047</c:v>
                </c:pt>
                <c:pt idx="58">
                  <c:v>36.389390365852691</c:v>
                </c:pt>
                <c:pt idx="59">
                  <c:v>35.874678922732649</c:v>
                </c:pt>
                <c:pt idx="60">
                  <c:v>36.388681815422558</c:v>
                </c:pt>
                <c:pt idx="61">
                  <c:v>36.855830587045318</c:v>
                </c:pt>
              </c:numCache>
            </c:numRef>
          </c:val>
          <c:smooth val="0"/>
          <c:extLst xmlns:c15="http://schemas.microsoft.com/office/drawing/2012/chart">
            <c:ext xmlns:c16="http://schemas.microsoft.com/office/drawing/2014/chart" uri="{C3380CC4-5D6E-409C-BE32-E72D297353CC}">
              <c16:uniqueId val="{00000002-74CB-4BFF-88A7-DFBD3740FE92}"/>
            </c:ext>
          </c:extLst>
        </c:ser>
        <c:ser>
          <c:idx val="2"/>
          <c:order val="1"/>
          <c:tx>
            <c:v>Canadá</c:v>
          </c:tx>
          <c:spPr>
            <a:ln w="19050">
              <a:solidFill>
                <a:schemeClr val="bg1">
                  <a:lumMod val="50000"/>
                </a:schemeClr>
              </a:solidFill>
            </a:ln>
          </c:spPr>
          <c:marker>
            <c:symbol val="none"/>
          </c:marker>
          <c:dLbls>
            <c:dLbl>
              <c:idx val="61"/>
              <c:layout>
                <c:manualLayout>
                  <c:x val="9.3707895339561007E-3"/>
                  <c:y val="4.0234315843262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CB-4BFF-88A7-DFBD3740FE92}"/>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Data5a!$M$130:$M$191</c:f>
              <c:numCache>
                <c:formatCode>General</c:formatCode>
                <c:ptCount val="62"/>
                <c:pt idx="0">
                  <c:v>13.969592955515225</c:v>
                </c:pt>
                <c:pt idx="1">
                  <c:v>13.956650191463041</c:v>
                </c:pt>
                <c:pt idx="2">
                  <c:v>14.526928971464686</c:v>
                </c:pt>
                <c:pt idx="3">
                  <c:v>14.546932691247079</c:v>
                </c:pt>
                <c:pt idx="4">
                  <c:v>14.675475128493392</c:v>
                </c:pt>
                <c:pt idx="5">
                  <c:v>14.631206475500958</c:v>
                </c:pt>
                <c:pt idx="6">
                  <c:v>13.735715311057358</c:v>
                </c:pt>
                <c:pt idx="7">
                  <c:v>14.028515250850631</c:v>
                </c:pt>
                <c:pt idx="8">
                  <c:v>14.286839964336279</c:v>
                </c:pt>
                <c:pt idx="9">
                  <c:v>14.120365571002797</c:v>
                </c:pt>
                <c:pt idx="10">
                  <c:v>14.47986892770893</c:v>
                </c:pt>
                <c:pt idx="11">
                  <c:v>14.271936318457552</c:v>
                </c:pt>
                <c:pt idx="12">
                  <c:v>14.178539785405208</c:v>
                </c:pt>
                <c:pt idx="13">
                  <c:v>14.187545440696393</c:v>
                </c:pt>
                <c:pt idx="14">
                  <c:v>14.112651928561901</c:v>
                </c:pt>
                <c:pt idx="15">
                  <c:v>14.456384285619944</c:v>
                </c:pt>
                <c:pt idx="16">
                  <c:v>14.635634357863227</c:v>
                </c:pt>
                <c:pt idx="17">
                  <c:v>14.646031222087981</c:v>
                </c:pt>
                <c:pt idx="18">
                  <c:v>14.579512878778306</c:v>
                </c:pt>
                <c:pt idx="19">
                  <c:v>14.755438959241529</c:v>
                </c:pt>
                <c:pt idx="20">
                  <c:v>14.598293568022267</c:v>
                </c:pt>
                <c:pt idx="21">
                  <c:v>14.86525606818417</c:v>
                </c:pt>
                <c:pt idx="22">
                  <c:v>15.140987635011099</c:v>
                </c:pt>
                <c:pt idx="23">
                  <c:v>14.634852864874304</c:v>
                </c:pt>
                <c:pt idx="24">
                  <c:v>13.346623856321065</c:v>
                </c:pt>
                <c:pt idx="25">
                  <c:v>13.210756322301679</c:v>
                </c:pt>
                <c:pt idx="26">
                  <c:v>13.365132520383167</c:v>
                </c:pt>
                <c:pt idx="27">
                  <c:v>12.72934965629425</c:v>
                </c:pt>
                <c:pt idx="28">
                  <c:v>12.725932059783284</c:v>
                </c:pt>
                <c:pt idx="29">
                  <c:v>12.618231242934909</c:v>
                </c:pt>
                <c:pt idx="30">
                  <c:v>12.682621621431363</c:v>
                </c:pt>
                <c:pt idx="31">
                  <c:v>12.786899127928613</c:v>
                </c:pt>
                <c:pt idx="32">
                  <c:v>13.096357067058991</c:v>
                </c:pt>
                <c:pt idx="33">
                  <c:v>12.85484084285903</c:v>
                </c:pt>
                <c:pt idx="34">
                  <c:v>12.559859156844146</c:v>
                </c:pt>
                <c:pt idx="35">
                  <c:v>12.637848561492962</c:v>
                </c:pt>
                <c:pt idx="36">
                  <c:v>12.605693275028148</c:v>
                </c:pt>
                <c:pt idx="37">
                  <c:v>12.827910253884779</c:v>
                </c:pt>
                <c:pt idx="38">
                  <c:v>12.828470462546065</c:v>
                </c:pt>
                <c:pt idx="39">
                  <c:v>11.985598977028488</c:v>
                </c:pt>
                <c:pt idx="40">
                  <c:v>12.109650139213661</c:v>
                </c:pt>
                <c:pt idx="41">
                  <c:v>12.867071350304682</c:v>
                </c:pt>
                <c:pt idx="42">
                  <c:v>12.875723716182808</c:v>
                </c:pt>
                <c:pt idx="43">
                  <c:v>13.277829821823625</c:v>
                </c:pt>
                <c:pt idx="44">
                  <c:v>12.912453061661715</c:v>
                </c:pt>
                <c:pt idx="45">
                  <c:v>9.827026710170589</c:v>
                </c:pt>
                <c:pt idx="46">
                  <c:v>11.892259453850274</c:v>
                </c:pt>
                <c:pt idx="47">
                  <c:v>11.562135618583769</c:v>
                </c:pt>
                <c:pt idx="48">
                  <c:v>12.344151243822383</c:v>
                </c:pt>
                <c:pt idx="49">
                  <c:v>12.396677372715635</c:v>
                </c:pt>
                <c:pt idx="50">
                  <c:v>12.751704055339667</c:v>
                </c:pt>
                <c:pt idx="51">
                  <c:v>13.032086725568226</c:v>
                </c:pt>
                <c:pt idx="52">
                  <c:v>12.976519175162069</c:v>
                </c:pt>
                <c:pt idx="53">
                  <c:v>13.843033351847163</c:v>
                </c:pt>
                <c:pt idx="54">
                  <c:v>13.879153132954983</c:v>
                </c:pt>
                <c:pt idx="55">
                  <c:v>13.083458299467521</c:v>
                </c:pt>
                <c:pt idx="56">
                  <c:v>13.704459704318049</c:v>
                </c:pt>
                <c:pt idx="57">
                  <c:v>13.438866779522654</c:v>
                </c:pt>
                <c:pt idx="58">
                  <c:v>13.581426548485284</c:v>
                </c:pt>
                <c:pt idx="59">
                  <c:v>13.908499660825871</c:v>
                </c:pt>
                <c:pt idx="60">
                  <c:v>13.137492845575116</c:v>
                </c:pt>
                <c:pt idx="61">
                  <c:v>12.602840763166711</c:v>
                </c:pt>
              </c:numCache>
            </c:numRef>
          </c:val>
          <c:smooth val="0"/>
          <c:extLst>
            <c:ext xmlns:c16="http://schemas.microsoft.com/office/drawing/2014/chart" uri="{C3380CC4-5D6E-409C-BE32-E72D297353CC}">
              <c16:uniqueId val="{00000004-74CB-4BFF-88A7-DFBD3740FE92}"/>
            </c:ext>
          </c:extLst>
        </c:ser>
        <c:ser>
          <c:idx val="1"/>
          <c:order val="2"/>
          <c:tx>
            <c:v>China</c:v>
          </c:tx>
          <c:spPr>
            <a:ln w="19050">
              <a:solidFill>
                <a:srgbClr val="C3362B"/>
              </a:solidFill>
            </a:ln>
          </c:spPr>
          <c:marker>
            <c:symbol val="none"/>
          </c:marker>
          <c:dLbls>
            <c:dLbl>
              <c:idx val="61"/>
              <c:layout>
                <c:manualLayout>
                  <c:x val="1.0710839859876888E-2"/>
                  <c:y val="4.2592282347685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CB-4BFF-88A7-DFBD3740FE92}"/>
                </c:ext>
              </c:extLst>
            </c:dLbl>
            <c:numFmt formatCode="#,##0.0" sourceLinked="0"/>
            <c:spPr>
              <a:noFill/>
              <a:ln>
                <a:noFill/>
              </a:ln>
              <a:effectLst/>
            </c:spPr>
            <c:txPr>
              <a:bodyPr wrap="square" lIns="38100" tIns="19050" rIns="38100" bIns="19050" anchor="ctr">
                <a:spAutoFit/>
              </a:bodyPr>
              <a:lstStyle/>
              <a:p>
                <a:pPr>
                  <a:defRPr>
                    <a:solidFill>
                      <a:srgbClr val="C3362B"/>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Data5a!$O$130:$O$191</c:f>
              <c:numCache>
                <c:formatCode>General</c:formatCode>
                <c:ptCount val="62"/>
                <c:pt idx="0">
                  <c:v>20.041638089655983</c:v>
                </c:pt>
                <c:pt idx="1">
                  <c:v>19.978430481717304</c:v>
                </c:pt>
                <c:pt idx="2">
                  <c:v>18.782184199410793</c:v>
                </c:pt>
                <c:pt idx="3">
                  <c:v>18.558101377792241</c:v>
                </c:pt>
                <c:pt idx="4">
                  <c:v>18.603649274855353</c:v>
                </c:pt>
                <c:pt idx="5">
                  <c:v>19.512223094073249</c:v>
                </c:pt>
                <c:pt idx="6">
                  <c:v>20.07208897215553</c:v>
                </c:pt>
                <c:pt idx="7">
                  <c:v>19.332648773164507</c:v>
                </c:pt>
                <c:pt idx="8">
                  <c:v>18.207968347852127</c:v>
                </c:pt>
                <c:pt idx="9">
                  <c:v>18.028563769861162</c:v>
                </c:pt>
                <c:pt idx="10">
                  <c:v>18.11455978347098</c:v>
                </c:pt>
                <c:pt idx="11">
                  <c:v>18.032135326965527</c:v>
                </c:pt>
                <c:pt idx="12">
                  <c:v>18.211083836913666</c:v>
                </c:pt>
                <c:pt idx="13">
                  <c:v>18.698230758754903</c:v>
                </c:pt>
                <c:pt idx="14">
                  <c:v>18.809241702740859</c:v>
                </c:pt>
                <c:pt idx="15">
                  <c:v>19.120305882656307</c:v>
                </c:pt>
                <c:pt idx="16">
                  <c:v>19.280102944405282</c:v>
                </c:pt>
                <c:pt idx="17">
                  <c:v>19.320897415454787</c:v>
                </c:pt>
                <c:pt idx="18">
                  <c:v>19.341885277049983</c:v>
                </c:pt>
                <c:pt idx="19">
                  <c:v>19.719481287789282</c:v>
                </c:pt>
                <c:pt idx="20">
                  <c:v>19.340886100211893</c:v>
                </c:pt>
                <c:pt idx="21">
                  <c:v>19.95406239318449</c:v>
                </c:pt>
                <c:pt idx="22">
                  <c:v>19.750955924663625</c:v>
                </c:pt>
                <c:pt idx="23">
                  <c:v>20.407155852085896</c:v>
                </c:pt>
                <c:pt idx="24">
                  <c:v>21.730312990881369</c:v>
                </c:pt>
                <c:pt idx="25">
                  <c:v>21.377671678628587</c:v>
                </c:pt>
                <c:pt idx="26">
                  <c:v>21.714981693905678</c:v>
                </c:pt>
                <c:pt idx="27">
                  <c:v>21.209750084392343</c:v>
                </c:pt>
                <c:pt idx="28">
                  <c:v>21.355673877775676</c:v>
                </c:pt>
                <c:pt idx="29">
                  <c:v>20.992088822010238</c:v>
                </c:pt>
                <c:pt idx="30">
                  <c:v>21.084934433652084</c:v>
                </c:pt>
                <c:pt idx="31">
                  <c:v>21.079333019219852</c:v>
                </c:pt>
                <c:pt idx="32">
                  <c:v>21.010651423039931</c:v>
                </c:pt>
                <c:pt idx="33">
                  <c:v>21.891080528944649</c:v>
                </c:pt>
                <c:pt idx="34">
                  <c:v>21.690180322514696</c:v>
                </c:pt>
                <c:pt idx="35">
                  <c:v>21.622217504256945</c:v>
                </c:pt>
                <c:pt idx="36">
                  <c:v>21.99094952985541</c:v>
                </c:pt>
                <c:pt idx="37">
                  <c:v>21.078385105522322</c:v>
                </c:pt>
                <c:pt idx="38">
                  <c:v>21.03920541996446</c:v>
                </c:pt>
                <c:pt idx="39">
                  <c:v>20.90856000675889</c:v>
                </c:pt>
                <c:pt idx="40">
                  <c:v>18.874336362151997</c:v>
                </c:pt>
                <c:pt idx="41">
                  <c:v>18.6449483653271</c:v>
                </c:pt>
                <c:pt idx="42">
                  <c:v>17.991493784680113</c:v>
                </c:pt>
                <c:pt idx="43">
                  <c:v>16.814638501472686</c:v>
                </c:pt>
                <c:pt idx="44">
                  <c:v>14.089899529012873</c:v>
                </c:pt>
                <c:pt idx="45">
                  <c:v>21.709496121457544</c:v>
                </c:pt>
                <c:pt idx="46">
                  <c:v>18.882067260847261</c:v>
                </c:pt>
                <c:pt idx="47">
                  <c:v>19.380112622180867</c:v>
                </c:pt>
                <c:pt idx="48">
                  <c:v>18.743751404716349</c:v>
                </c:pt>
                <c:pt idx="49">
                  <c:v>17.537562561291473</c:v>
                </c:pt>
                <c:pt idx="50">
                  <c:v>16.904836576010542</c:v>
                </c:pt>
                <c:pt idx="51">
                  <c:v>18.193591586089262</c:v>
                </c:pt>
                <c:pt idx="52">
                  <c:v>18.552995690740751</c:v>
                </c:pt>
                <c:pt idx="53">
                  <c:v>16.825720354539957</c:v>
                </c:pt>
                <c:pt idx="54">
                  <c:v>16.628739368854447</c:v>
                </c:pt>
                <c:pt idx="55">
                  <c:v>14.4478339597957</c:v>
                </c:pt>
                <c:pt idx="56">
                  <c:v>13.908349057747671</c:v>
                </c:pt>
                <c:pt idx="57">
                  <c:v>14.193494792516374</c:v>
                </c:pt>
                <c:pt idx="58">
                  <c:v>13.65398669305079</c:v>
                </c:pt>
                <c:pt idx="59">
                  <c:v>13.709923059466538</c:v>
                </c:pt>
                <c:pt idx="60">
                  <c:v>13.448542557913534</c:v>
                </c:pt>
                <c:pt idx="61">
                  <c:v>13.198453163425436</c:v>
                </c:pt>
              </c:numCache>
            </c:numRef>
          </c:val>
          <c:smooth val="0"/>
          <c:extLst>
            <c:ext xmlns:c16="http://schemas.microsoft.com/office/drawing/2014/chart" uri="{C3380CC4-5D6E-409C-BE32-E72D297353CC}">
              <c16:uniqueId val="{00000006-74CB-4BFF-88A7-DFBD3740FE92}"/>
            </c:ext>
          </c:extLst>
        </c:ser>
        <c:ser>
          <c:idx val="0"/>
          <c:order val="3"/>
          <c:tx>
            <c:v>México</c:v>
          </c:tx>
          <c:spPr>
            <a:ln w="19050">
              <a:solidFill>
                <a:schemeClr val="accent5"/>
              </a:solidFill>
            </a:ln>
          </c:spPr>
          <c:marker>
            <c:symbol val="none"/>
          </c:marker>
          <c:dLbls>
            <c:dLbl>
              <c:idx val="61"/>
              <c:layout>
                <c:manualLayout>
                  <c:x val="8.4803255014809249E-3"/>
                  <c:y val="4.9690934023318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CB-4BFF-88A7-DFBD3740FE92}"/>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chemeClr val="accent5"/>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Data5a!$N$130:$N$191</c:f>
              <c:numCache>
                <c:formatCode>General</c:formatCode>
                <c:ptCount val="62"/>
                <c:pt idx="0">
                  <c:v>10.549067424954842</c:v>
                </c:pt>
                <c:pt idx="1">
                  <c:v>11.015589691560919</c:v>
                </c:pt>
                <c:pt idx="2">
                  <c:v>11.204221068014418</c:v>
                </c:pt>
                <c:pt idx="3">
                  <c:v>11.622655816787038</c:v>
                </c:pt>
                <c:pt idx="4">
                  <c:v>11.850775432888565</c:v>
                </c:pt>
                <c:pt idx="5">
                  <c:v>11.776784392671457</c:v>
                </c:pt>
                <c:pt idx="6">
                  <c:v>11.738955016537316</c:v>
                </c:pt>
                <c:pt idx="7">
                  <c:v>11.799307099079526</c:v>
                </c:pt>
                <c:pt idx="8">
                  <c:v>11.930563108837354</c:v>
                </c:pt>
                <c:pt idx="9">
                  <c:v>11.908056191931564</c:v>
                </c:pt>
                <c:pt idx="10">
                  <c:v>11.92533112147648</c:v>
                </c:pt>
                <c:pt idx="11">
                  <c:v>11.904755009664234</c:v>
                </c:pt>
                <c:pt idx="12">
                  <c:v>12.285851733010068</c:v>
                </c:pt>
                <c:pt idx="13">
                  <c:v>12.167539246730405</c:v>
                </c:pt>
                <c:pt idx="14">
                  <c:v>12.23534504385576</c:v>
                </c:pt>
                <c:pt idx="15">
                  <c:v>12.097546515505641</c:v>
                </c:pt>
                <c:pt idx="16">
                  <c:v>12.20432905672744</c:v>
                </c:pt>
                <c:pt idx="17">
                  <c:v>12.437183316327442</c:v>
                </c:pt>
                <c:pt idx="18">
                  <c:v>12.437191614785659</c:v>
                </c:pt>
                <c:pt idx="19">
                  <c:v>12.399347814872257</c:v>
                </c:pt>
                <c:pt idx="20">
                  <c:v>12.359183263844182</c:v>
                </c:pt>
                <c:pt idx="21">
                  <c:v>12.372343012241775</c:v>
                </c:pt>
                <c:pt idx="22">
                  <c:v>12.639368560664979</c:v>
                </c:pt>
                <c:pt idx="23">
                  <c:v>12.744071021512713</c:v>
                </c:pt>
                <c:pt idx="24">
                  <c:v>12.763501342965883</c:v>
                </c:pt>
                <c:pt idx="25">
                  <c:v>13.034901520866919</c:v>
                </c:pt>
                <c:pt idx="26">
                  <c:v>13.262542734145431</c:v>
                </c:pt>
                <c:pt idx="27">
                  <c:v>13.55140380601746</c:v>
                </c:pt>
                <c:pt idx="28">
                  <c:v>13.480222730999841</c:v>
                </c:pt>
                <c:pt idx="29">
                  <c:v>13.532745693940138</c:v>
                </c:pt>
                <c:pt idx="30">
                  <c:v>13.364665129304379</c:v>
                </c:pt>
                <c:pt idx="31">
                  <c:v>13.394692338253527</c:v>
                </c:pt>
                <c:pt idx="32">
                  <c:v>13.440569078580079</c:v>
                </c:pt>
                <c:pt idx="33">
                  <c:v>13.414083811307322</c:v>
                </c:pt>
                <c:pt idx="34">
                  <c:v>13.375806523049382</c:v>
                </c:pt>
                <c:pt idx="35">
                  <c:v>13.238057443146966</c:v>
                </c:pt>
                <c:pt idx="36">
                  <c:v>13.341901655454828</c:v>
                </c:pt>
                <c:pt idx="37">
                  <c:v>13.548938980161086</c:v>
                </c:pt>
                <c:pt idx="38">
                  <c:v>13.775381472838935</c:v>
                </c:pt>
                <c:pt idx="39">
                  <c:v>13.520200666246478</c:v>
                </c:pt>
                <c:pt idx="40">
                  <c:v>14.166709796932494</c:v>
                </c:pt>
                <c:pt idx="41">
                  <c:v>14.430915460776037</c:v>
                </c:pt>
                <c:pt idx="42">
                  <c:v>14.335053912664415</c:v>
                </c:pt>
                <c:pt idx="43">
                  <c:v>14.209446036791736</c:v>
                </c:pt>
                <c:pt idx="44">
                  <c:v>15.041291094793401</c:v>
                </c:pt>
                <c:pt idx="45">
                  <c:v>11.017359419095239</c:v>
                </c:pt>
                <c:pt idx="46">
                  <c:v>14.717567133141401</c:v>
                </c:pt>
                <c:pt idx="47">
                  <c:v>14.319468527210381</c:v>
                </c:pt>
                <c:pt idx="48">
                  <c:v>13.851496301532224</c:v>
                </c:pt>
                <c:pt idx="49">
                  <c:v>13.644501302405937</c:v>
                </c:pt>
                <c:pt idx="50">
                  <c:v>13.345770548502642</c:v>
                </c:pt>
                <c:pt idx="51">
                  <c:v>13.325775431400345</c:v>
                </c:pt>
                <c:pt idx="52">
                  <c:v>13.445205623754781</c:v>
                </c:pt>
                <c:pt idx="53">
                  <c:v>13.847431148585892</c:v>
                </c:pt>
                <c:pt idx="54">
                  <c:v>14.370877320810665</c:v>
                </c:pt>
                <c:pt idx="55">
                  <c:v>14.441242754572126</c:v>
                </c:pt>
                <c:pt idx="56">
                  <c:v>15.204837489487414</c:v>
                </c:pt>
                <c:pt idx="57">
                  <c:v>15.484258102250266</c:v>
                </c:pt>
                <c:pt idx="58">
                  <c:v>15.54696756631887</c:v>
                </c:pt>
                <c:pt idx="59">
                  <c:v>15.455320022399651</c:v>
                </c:pt>
                <c:pt idx="60">
                  <c:v>15.616618802451649</c:v>
                </c:pt>
                <c:pt idx="61">
                  <c:v>15.776144439641048</c:v>
                </c:pt>
              </c:numCache>
            </c:numRef>
          </c:val>
          <c:smooth val="0"/>
          <c:extLst>
            <c:ext xmlns:c16="http://schemas.microsoft.com/office/drawing/2014/chart" uri="{C3380CC4-5D6E-409C-BE32-E72D297353CC}">
              <c16:uniqueId val="{00000008-74CB-4BFF-88A7-DFBD3740FE92}"/>
            </c:ext>
          </c:extLst>
        </c:ser>
        <c:ser>
          <c:idx val="4"/>
          <c:order val="4"/>
          <c:tx>
            <c:v>Asia emergente (excl. China)</c:v>
          </c:tx>
          <c:spPr>
            <a:ln w="19050">
              <a:solidFill>
                <a:srgbClr val="7030A0"/>
              </a:solidFill>
            </a:ln>
          </c:spPr>
          <c:marker>
            <c:symbol val="none"/>
          </c:marker>
          <c:dLbls>
            <c:dLbl>
              <c:idx val="61"/>
              <c:layout>
                <c:manualLayout>
                  <c:x val="1.0712175034345607E-2"/>
                  <c:y val="3.4712061701507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CB-4BFF-88A7-DFBD3740FE92}"/>
                </c:ext>
              </c:extLst>
            </c:dLbl>
            <c:numFmt formatCode="#,##0.0" sourceLinked="0"/>
            <c:spPr>
              <a:noFill/>
              <a:ln>
                <a:noFill/>
              </a:ln>
              <a:effectLst/>
            </c:spPr>
            <c:txPr>
              <a:bodyPr wrap="square" lIns="38100" tIns="19050" rIns="38100" bIns="19050" anchor="ctr">
                <a:spAutoFit/>
              </a:bodyPr>
              <a:lstStyle/>
              <a:p>
                <a:pPr>
                  <a:defRPr>
                    <a:solidFill>
                      <a:srgbClr val="7030A0"/>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Data5a!$C$130:$C$191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Data5a!$Q$130:$Q$191</c:f>
              <c:numCache>
                <c:formatCode>General</c:formatCode>
                <c:ptCount val="62"/>
                <c:pt idx="0">
                  <c:v>6.9473602474565386</c:v>
                </c:pt>
                <c:pt idx="1">
                  <c:v>6.7516985819753508</c:v>
                </c:pt>
                <c:pt idx="2">
                  <c:v>6.5983284807295703</c:v>
                </c:pt>
                <c:pt idx="3">
                  <c:v>6.5846168597062738</c:v>
                </c:pt>
                <c:pt idx="4">
                  <c:v>6.7443209047742672</c:v>
                </c:pt>
                <c:pt idx="5">
                  <c:v>6.7471228346752259</c:v>
                </c:pt>
                <c:pt idx="6">
                  <c:v>6.6738196852568183</c:v>
                </c:pt>
                <c:pt idx="7">
                  <c:v>6.688819655989148</c:v>
                </c:pt>
                <c:pt idx="8">
                  <c:v>6.5685050002612542</c:v>
                </c:pt>
                <c:pt idx="9">
                  <c:v>6.6478029407940387</c:v>
                </c:pt>
                <c:pt idx="10">
                  <c:v>6.4766885298073174</c:v>
                </c:pt>
                <c:pt idx="11">
                  <c:v>6.2438748882310788</c:v>
                </c:pt>
                <c:pt idx="12">
                  <c:v>6.5794187184488884</c:v>
                </c:pt>
                <c:pt idx="13">
                  <c:v>6.4946932667952586</c:v>
                </c:pt>
                <c:pt idx="14">
                  <c:v>6.9023343106217654</c:v>
                </c:pt>
                <c:pt idx="15">
                  <c:v>6.5927547742623727</c:v>
                </c:pt>
                <c:pt idx="16">
                  <c:v>6.9257079882579804</c:v>
                </c:pt>
                <c:pt idx="17">
                  <c:v>7.0184241581842493</c:v>
                </c:pt>
                <c:pt idx="18">
                  <c:v>7.0368902403843707</c:v>
                </c:pt>
                <c:pt idx="19">
                  <c:v>7.1454997703552072</c:v>
                </c:pt>
                <c:pt idx="20">
                  <c:v>7.2851620009378246</c:v>
                </c:pt>
                <c:pt idx="21">
                  <c:v>7.1464731564950439</c:v>
                </c:pt>
                <c:pt idx="22">
                  <c:v>7.4733719538139693</c:v>
                </c:pt>
                <c:pt idx="23">
                  <c:v>7.8245223147404008</c:v>
                </c:pt>
                <c:pt idx="24">
                  <c:v>8.0954511761177894</c:v>
                </c:pt>
                <c:pt idx="25">
                  <c:v>8.5128256066589874</c:v>
                </c:pt>
                <c:pt idx="26">
                  <c:v>8.404802413498075</c:v>
                </c:pt>
                <c:pt idx="27">
                  <c:v>8.4613773092337077</c:v>
                </c:pt>
                <c:pt idx="28">
                  <c:v>8.9688370780690114</c:v>
                </c:pt>
                <c:pt idx="29">
                  <c:v>8.9454421677932014</c:v>
                </c:pt>
                <c:pt idx="30">
                  <c:v>8.9284880557679394</c:v>
                </c:pt>
                <c:pt idx="31">
                  <c:v>8.9681704227485426</c:v>
                </c:pt>
                <c:pt idx="32">
                  <c:v>8.674011903522274</c:v>
                </c:pt>
                <c:pt idx="33">
                  <c:v>9.1135676266671304</c:v>
                </c:pt>
                <c:pt idx="34">
                  <c:v>8.9312274989869547</c:v>
                </c:pt>
                <c:pt idx="35">
                  <c:v>8.8658992877525726</c:v>
                </c:pt>
                <c:pt idx="36">
                  <c:v>8.5550947431667961</c:v>
                </c:pt>
                <c:pt idx="37">
                  <c:v>8.9334149055358694</c:v>
                </c:pt>
                <c:pt idx="38">
                  <c:v>8.7079148164558262</c:v>
                </c:pt>
                <c:pt idx="39">
                  <c:v>8.7585021079789858</c:v>
                </c:pt>
                <c:pt idx="40">
                  <c:v>9.9369681670312726</c:v>
                </c:pt>
                <c:pt idx="41">
                  <c:v>9.4585088653363787</c:v>
                </c:pt>
                <c:pt idx="42">
                  <c:v>9.8209289493260581</c:v>
                </c:pt>
                <c:pt idx="43">
                  <c:v>10.41788193040998</c:v>
                </c:pt>
                <c:pt idx="44">
                  <c:v>11.477584934964934</c:v>
                </c:pt>
                <c:pt idx="45">
                  <c:v>10.365519641569019</c:v>
                </c:pt>
                <c:pt idx="46">
                  <c:v>11.279375361257117</c:v>
                </c:pt>
                <c:pt idx="47">
                  <c:v>11.44757555256427</c:v>
                </c:pt>
                <c:pt idx="48">
                  <c:v>12.008533977447428</c:v>
                </c:pt>
                <c:pt idx="49">
                  <c:v>12.391927045160038</c:v>
                </c:pt>
                <c:pt idx="50">
                  <c:v>11.744253151538055</c:v>
                </c:pt>
                <c:pt idx="51">
                  <c:v>12.109586174700992</c:v>
                </c:pt>
                <c:pt idx="52">
                  <c:v>12.476761096035668</c:v>
                </c:pt>
                <c:pt idx="53">
                  <c:v>13.140250762889529</c:v>
                </c:pt>
                <c:pt idx="54">
                  <c:v>12.421234690566139</c:v>
                </c:pt>
                <c:pt idx="55">
                  <c:v>11.928292766710335</c:v>
                </c:pt>
                <c:pt idx="56">
                  <c:v>12.250503270776218</c:v>
                </c:pt>
                <c:pt idx="57">
                  <c:v>11.716052475753518</c:v>
                </c:pt>
                <c:pt idx="58">
                  <c:v>11.636126893570236</c:v>
                </c:pt>
                <c:pt idx="59">
                  <c:v>11.829450530133945</c:v>
                </c:pt>
                <c:pt idx="60">
                  <c:v>12.340931365434779</c:v>
                </c:pt>
                <c:pt idx="61">
                  <c:v>12.555732274795067</c:v>
                </c:pt>
              </c:numCache>
            </c:numRef>
          </c:val>
          <c:smooth val="0"/>
          <c:extLst xmlns:c15="http://schemas.microsoft.com/office/drawing/2012/chart">
            <c:ext xmlns:c16="http://schemas.microsoft.com/office/drawing/2014/chart" uri="{C3380CC4-5D6E-409C-BE32-E72D297353CC}">
              <c16:uniqueId val="{0000000A-74CB-4BFF-88A7-DFBD3740FE92}"/>
            </c:ext>
          </c:extLst>
        </c:ser>
        <c:ser>
          <c:idx val="8"/>
          <c:order val="8"/>
          <c:tx>
            <c:v>Otros emergentes</c:v>
          </c:tx>
          <c:spPr>
            <a:ln w="19050">
              <a:solidFill>
                <a:srgbClr val="FBB040"/>
              </a:solidFill>
            </a:ln>
          </c:spPr>
          <c:marker>
            <c:symbol val="none"/>
          </c:marker>
          <c:dLbls>
            <c:dLbl>
              <c:idx val="61"/>
              <c:layout>
                <c:manualLayout>
                  <c:x val="8.2581834461327788E-3"/>
                  <c:y val="3.1528116507560447E-2"/>
                </c:manualLayout>
              </c:layout>
              <c:numFmt formatCode="#,##0.0" sourceLinked="0"/>
              <c:spPr>
                <a:noFill/>
                <a:ln>
                  <a:noFill/>
                </a:ln>
                <a:effectLst/>
              </c:spPr>
              <c:txPr>
                <a:bodyPr wrap="square" lIns="38100" tIns="19050" rIns="38100" bIns="19050" anchor="ctr">
                  <a:noAutofit/>
                </a:bodyPr>
                <a:lstStyle/>
                <a:p>
                  <a:pPr>
                    <a:defRPr>
                      <a:solidFill>
                        <a:srgbClr val="FBB040"/>
                      </a:solidFill>
                      <a:effectLst/>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7729070655465729E-2"/>
                      <c:h val="5.381720205328315E-2"/>
                    </c:manualLayout>
                  </c15:layout>
                </c:ext>
                <c:ext xmlns:c16="http://schemas.microsoft.com/office/drawing/2014/chart" uri="{C3380CC4-5D6E-409C-BE32-E72D297353CC}">
                  <c16:uniqueId val="{0000000B-74CB-4BFF-88A7-DFBD3740FE92}"/>
                </c:ext>
              </c:extLst>
            </c:dLbl>
            <c:numFmt formatCode="#,##0.0" sourceLinked="0"/>
            <c:spPr>
              <a:noFill/>
              <a:ln>
                <a:noFill/>
              </a:ln>
              <a:effectLst/>
            </c:spPr>
            <c:txPr>
              <a:bodyPr wrap="square" lIns="38100" tIns="19050" rIns="38100" bIns="19050" anchor="ctr">
                <a:spAutoFit/>
              </a:bodyPr>
              <a:lstStyle/>
              <a:p>
                <a:pPr>
                  <a:defRPr>
                    <a:solidFill>
                      <a:srgbClr val="FBB040"/>
                    </a:solidFill>
                    <a:effectLst/>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Data5a!$T$130:$T$191</c:f>
              <c:numCache>
                <c:formatCode>General</c:formatCode>
                <c:ptCount val="62"/>
                <c:pt idx="0">
                  <c:v>15.204318404105223</c:v>
                </c:pt>
                <c:pt idx="1">
                  <c:v>15.385978737683907</c:v>
                </c:pt>
                <c:pt idx="2">
                  <c:v>16.519685250803445</c:v>
                </c:pt>
                <c:pt idx="3">
                  <c:v>16.810439882327856</c:v>
                </c:pt>
                <c:pt idx="4">
                  <c:v>17.191219109017347</c:v>
                </c:pt>
                <c:pt idx="5">
                  <c:v>16.556736885540225</c:v>
                </c:pt>
                <c:pt idx="6">
                  <c:v>16.390669659944351</c:v>
                </c:pt>
                <c:pt idx="7">
                  <c:v>16.541599687759138</c:v>
                </c:pt>
                <c:pt idx="8">
                  <c:v>17.874277287013484</c:v>
                </c:pt>
                <c:pt idx="9">
                  <c:v>18.630601961720004</c:v>
                </c:pt>
                <c:pt idx="10">
                  <c:v>18.500808411432875</c:v>
                </c:pt>
                <c:pt idx="11">
                  <c:v>18.509750282418612</c:v>
                </c:pt>
                <c:pt idx="12">
                  <c:v>17.533224485825162</c:v>
                </c:pt>
                <c:pt idx="13">
                  <c:v>17.49883433584359</c:v>
                </c:pt>
                <c:pt idx="14">
                  <c:v>16.287094935569733</c:v>
                </c:pt>
                <c:pt idx="15">
                  <c:v>16.616650104309596</c:v>
                </c:pt>
                <c:pt idx="16">
                  <c:v>15.718990024520027</c:v>
                </c:pt>
                <c:pt idx="17">
                  <c:v>15.36284295410929</c:v>
                </c:pt>
                <c:pt idx="18">
                  <c:v>15.3419324347044</c:v>
                </c:pt>
                <c:pt idx="19">
                  <c:v>14.494545417151416</c:v>
                </c:pt>
                <c:pt idx="20">
                  <c:v>14.955803508167001</c:v>
                </c:pt>
                <c:pt idx="21">
                  <c:v>13.620859244152225</c:v>
                </c:pt>
                <c:pt idx="22">
                  <c:v>13.148765313363311</c:v>
                </c:pt>
                <c:pt idx="23">
                  <c:v>12.506261350300061</c:v>
                </c:pt>
                <c:pt idx="24">
                  <c:v>10.757968523155135</c:v>
                </c:pt>
                <c:pt idx="25">
                  <c:v>10.015042906879774</c:v>
                </c:pt>
                <c:pt idx="26">
                  <c:v>9.6762811630420131</c:v>
                </c:pt>
                <c:pt idx="27">
                  <c:v>9.6432123717833846</c:v>
                </c:pt>
                <c:pt idx="28">
                  <c:v>9.065829702284752</c:v>
                </c:pt>
                <c:pt idx="29">
                  <c:v>9.3787723034042223</c:v>
                </c:pt>
                <c:pt idx="30">
                  <c:v>9.7961058176559028</c:v>
                </c:pt>
                <c:pt idx="31">
                  <c:v>10.298954430046741</c:v>
                </c:pt>
                <c:pt idx="32">
                  <c:v>10.809147785308479</c:v>
                </c:pt>
                <c:pt idx="33">
                  <c:v>10.082653823601248</c:v>
                </c:pt>
                <c:pt idx="34">
                  <c:v>9.9152775444720103</c:v>
                </c:pt>
                <c:pt idx="35">
                  <c:v>10.270821810944735</c:v>
                </c:pt>
                <c:pt idx="36">
                  <c:v>10.375520916346538</c:v>
                </c:pt>
                <c:pt idx="37">
                  <c:v>10.216841553239696</c:v>
                </c:pt>
                <c:pt idx="38">
                  <c:v>10.627071082695856</c:v>
                </c:pt>
                <c:pt idx="39">
                  <c:v>10.313570037827619</c:v>
                </c:pt>
                <c:pt idx="40">
                  <c:v>9.4569764091508759</c:v>
                </c:pt>
                <c:pt idx="41">
                  <c:v>9.2114787392058801</c:v>
                </c:pt>
                <c:pt idx="42">
                  <c:v>9.0539562619145944</c:v>
                </c:pt>
                <c:pt idx="43">
                  <c:v>9.0468898994312053</c:v>
                </c:pt>
                <c:pt idx="44">
                  <c:v>9.0941509736532637</c:v>
                </c:pt>
                <c:pt idx="45">
                  <c:v>7.4359995423759901</c:v>
                </c:pt>
                <c:pt idx="46">
                  <c:v>7.9306308896922726</c:v>
                </c:pt>
                <c:pt idx="47">
                  <c:v>8.0227479237295611</c:v>
                </c:pt>
                <c:pt idx="48">
                  <c:v>8.4110668352620177</c:v>
                </c:pt>
                <c:pt idx="49">
                  <c:v>9.1907053749327634</c:v>
                </c:pt>
                <c:pt idx="50">
                  <c:v>10.219586839140581</c:v>
                </c:pt>
                <c:pt idx="51">
                  <c:v>10.03816298051624</c:v>
                </c:pt>
                <c:pt idx="52">
                  <c:v>9.3287854757816397</c:v>
                </c:pt>
                <c:pt idx="53">
                  <c:v>9.5236363232847889</c:v>
                </c:pt>
                <c:pt idx="54">
                  <c:v>9.9738212411558962</c:v>
                </c:pt>
                <c:pt idx="55">
                  <c:v>9.8214124200536546</c:v>
                </c:pt>
                <c:pt idx="56">
                  <c:v>9.4447499156411965</c:v>
                </c:pt>
                <c:pt idx="57">
                  <c:v>9.097046043138139</c:v>
                </c:pt>
                <c:pt idx="58">
                  <c:v>9.1921019327221298</c:v>
                </c:pt>
                <c:pt idx="59">
                  <c:v>9.222127804441353</c:v>
                </c:pt>
                <c:pt idx="60">
                  <c:v>9.0677326132023666</c:v>
                </c:pt>
                <c:pt idx="61">
                  <c:v>9.0109987719264097</c:v>
                </c:pt>
              </c:numCache>
            </c:numRef>
          </c:val>
          <c:smooth val="0"/>
          <c:extLst>
            <c:ext xmlns:c16="http://schemas.microsoft.com/office/drawing/2014/chart" uri="{C3380CC4-5D6E-409C-BE32-E72D297353CC}">
              <c16:uniqueId val="{0000000C-74CB-4BFF-88A7-DFBD3740FE92}"/>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5"/>
                <c:order val="5"/>
                <c:tx>
                  <c:strRef>
                    <c:extLst>
                      <c:ext uri="{02D57815-91ED-43cb-92C2-25804820EDAC}">
                        <c15:formulaRef>
                          <c15:sqref>Data5a!$S$13</c15:sqref>
                        </c15:formulaRef>
                      </c:ext>
                    </c:extLst>
                    <c:strCache>
                      <c:ptCount val="1"/>
                      <c:pt idx="0">
                        <c:v>Other emerging and developing countries share</c:v>
                      </c:pt>
                    </c:strCache>
                  </c:strRef>
                </c:tx>
                <c:spPr>
                  <a:ln>
                    <a:solidFill>
                      <a:schemeClr val="accent6">
                        <a:lumMod val="75000"/>
                      </a:schemeClr>
                    </a:solidFill>
                  </a:ln>
                </c:spPr>
                <c:marker>
                  <c:symbol val="none"/>
                </c:marker>
                <c:cat>
                  <c:strRef>
                    <c:extLst>
                      <c:ext uri="{02D57815-91ED-43cb-92C2-25804820EDAC}">
                        <c15:formulaRef>
                          <c15:sqref>Data5a!$C$130:$C$191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c:ext uri="{02D57815-91ED-43cb-92C2-25804820EDAC}">
                        <c15:formulaRef>
                          <c15:sqref>Data5a!$S$130:$S$191</c15:sqref>
                        </c15:formulaRef>
                      </c:ext>
                    </c:extLst>
                    <c:numCache>
                      <c:formatCode>General</c:formatCode>
                      <c:ptCount val="62"/>
                      <c:pt idx="0">
                        <c:v>8.205184638550838</c:v>
                      </c:pt>
                      <c:pt idx="1">
                        <c:v>8.3204981895976253</c:v>
                      </c:pt>
                      <c:pt idx="2">
                        <c:v>9.3904783087232371</c:v>
                      </c:pt>
                      <c:pt idx="3">
                        <c:v>9.7021687374462733</c:v>
                      </c:pt>
                      <c:pt idx="4">
                        <c:v>10.022146357136913</c:v>
                      </c:pt>
                      <c:pt idx="5">
                        <c:v>9.7349467515061452</c:v>
                      </c:pt>
                      <c:pt idx="6">
                        <c:v>9.6556403405086932</c:v>
                      </c:pt>
                      <c:pt idx="7">
                        <c:v>9.5581291639131702</c:v>
                      </c:pt>
                      <c:pt idx="8">
                        <c:v>10.358813778333861</c:v>
                      </c:pt>
                      <c:pt idx="9">
                        <c:v>10.596458869120296</c:v>
                      </c:pt>
                      <c:pt idx="10">
                        <c:v>10.70793895533814</c:v>
                      </c:pt>
                      <c:pt idx="11">
                        <c:v>10.537166249126194</c:v>
                      </c:pt>
                      <c:pt idx="12">
                        <c:v>9.6733733666198276</c:v>
                      </c:pt>
                      <c:pt idx="13">
                        <c:v>10.09709996817646</c:v>
                      </c:pt>
                      <c:pt idx="14">
                        <c:v>8.9347541910246324</c:v>
                      </c:pt>
                      <c:pt idx="15">
                        <c:v>9.2213861577384666</c:v>
                      </c:pt>
                      <c:pt idx="16">
                        <c:v>8.6233081583823399</c:v>
                      </c:pt>
                      <c:pt idx="17">
                        <c:v>8.3296474548444408</c:v>
                      </c:pt>
                      <c:pt idx="18">
                        <c:v>8.3230690502465361</c:v>
                      </c:pt>
                      <c:pt idx="19">
                        <c:v>7.7963772850195259</c:v>
                      </c:pt>
                      <c:pt idx="20">
                        <c:v>8.301167287271813</c:v>
                      </c:pt>
                      <c:pt idx="21">
                        <c:v>7.2009928333694919</c:v>
                      </c:pt>
                      <c:pt idx="22">
                        <c:v>6.7472010276343539</c:v>
                      </c:pt>
                      <c:pt idx="23">
                        <c:v>6.3903237848258865</c:v>
                      </c:pt>
                      <c:pt idx="24">
                        <c:v>5.2519831405113999</c:v>
                      </c:pt>
                      <c:pt idx="25">
                        <c:v>4.7458627820351058</c:v>
                      </c:pt>
                      <c:pt idx="26">
                        <c:v>4.7003252725633109</c:v>
                      </c:pt>
                      <c:pt idx="27">
                        <c:v>4.8012671094831747</c:v>
                      </c:pt>
                      <c:pt idx="28">
                        <c:v>4.4982862534572767</c:v>
                      </c:pt>
                      <c:pt idx="29">
                        <c:v>4.5048150926108246</c:v>
                      </c:pt>
                      <c:pt idx="30">
                        <c:v>4.7035524047040758</c:v>
                      </c:pt>
                      <c:pt idx="31">
                        <c:v>5.2038494124538079</c:v>
                      </c:pt>
                      <c:pt idx="32">
                        <c:v>5.6492932038615784</c:v>
                      </c:pt>
                      <c:pt idx="33">
                        <c:v>5.0321658910914637</c:v>
                      </c:pt>
                      <c:pt idx="34">
                        <c:v>5.0121862249516731</c:v>
                      </c:pt>
                      <c:pt idx="35">
                        <c:v>5.5485169525402007</c:v>
                      </c:pt>
                      <c:pt idx="36">
                        <c:v>5.4562649022607008</c:v>
                      </c:pt>
                      <c:pt idx="37">
                        <c:v>5.443996228215612</c:v>
                      </c:pt>
                      <c:pt idx="38">
                        <c:v>5.8028380992526873</c:v>
                      </c:pt>
                      <c:pt idx="39">
                        <c:v>5.560278511856473</c:v>
                      </c:pt>
                      <c:pt idx="40">
                        <c:v>4.8813168876459399</c:v>
                      </c:pt>
                      <c:pt idx="41">
                        <c:v>4.7688238796801636</c:v>
                      </c:pt>
                      <c:pt idx="42">
                        <c:v>4.8515552781226576</c:v>
                      </c:pt>
                      <c:pt idx="43">
                        <c:v>4.8005948425801508</c:v>
                      </c:pt>
                      <c:pt idx="44">
                        <c:v>4.8492672057940087</c:v>
                      </c:pt>
                      <c:pt idx="45">
                        <c:v>3.7789537905671686</c:v>
                      </c:pt>
                      <c:pt idx="46">
                        <c:v>4.2171287820179062</c:v>
                      </c:pt>
                      <c:pt idx="47">
                        <c:v>4.102947062616499</c:v>
                      </c:pt>
                      <c:pt idx="48">
                        <c:v>4.44625568421616</c:v>
                      </c:pt>
                      <c:pt idx="49">
                        <c:v>4.9062797145754207</c:v>
                      </c:pt>
                      <c:pt idx="50">
                        <c:v>5.8110811606455952</c:v>
                      </c:pt>
                      <c:pt idx="51">
                        <c:v>5.6256157817539441</c:v>
                      </c:pt>
                      <c:pt idx="52">
                        <c:v>4.9153520918869873</c:v>
                      </c:pt>
                      <c:pt idx="53">
                        <c:v>4.9155177073949856</c:v>
                      </c:pt>
                      <c:pt idx="54">
                        <c:v>5.2666603635507823</c:v>
                      </c:pt>
                      <c:pt idx="55">
                        <c:v>5.1480174625430806</c:v>
                      </c:pt>
                      <c:pt idx="56">
                        <c:v>4.6397886663188297</c:v>
                      </c:pt>
                      <c:pt idx="57">
                        <c:v>4.3906334334213684</c:v>
                      </c:pt>
                      <c:pt idx="58">
                        <c:v>4.5816887089650624</c:v>
                      </c:pt>
                      <c:pt idx="59">
                        <c:v>4.4793674418054676</c:v>
                      </c:pt>
                      <c:pt idx="60">
                        <c:v>4.1594315731682423</c:v>
                      </c:pt>
                      <c:pt idx="61">
                        <c:v>4.1792180621959867</c:v>
                      </c:pt>
                    </c:numCache>
                  </c:numRef>
                </c:val>
                <c:smooth val="0"/>
                <c:extLst>
                  <c:ext xmlns:c16="http://schemas.microsoft.com/office/drawing/2014/chart" uri="{C3380CC4-5D6E-409C-BE32-E72D297353CC}">
                    <c16:uniqueId val="{0000000D-74CB-4BFF-88A7-DFBD3740FE9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Data5a!$R$13</c15:sqref>
                        </c15:formulaRef>
                      </c:ext>
                    </c:extLst>
                    <c:strCache>
                      <c:ptCount val="1"/>
                      <c:pt idx="0">
                        <c:v>Western hemisphere (ex. Mexico) share</c:v>
                      </c:pt>
                    </c:strCache>
                  </c:strRef>
                </c:tx>
                <c:spPr>
                  <a:ln w="38100"/>
                </c:spPr>
                <c:marker>
                  <c:symbol val="none"/>
                </c:marker>
                <c:cat>
                  <c:strRef>
                    <c:extLst xmlns:c15="http://schemas.microsoft.com/office/drawing/2012/chart">
                      <c:ext xmlns:c15="http://schemas.microsoft.com/office/drawing/2012/chart" uri="{02D57815-91ED-43cb-92C2-25804820EDAC}">
                        <c15:formulaRef>
                          <c15:sqref>Data5a!$C$130:$C$191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xmlns:c15="http://schemas.microsoft.com/office/drawing/2012/chart">
                      <c:ext xmlns:c15="http://schemas.microsoft.com/office/drawing/2012/chart" uri="{02D57815-91ED-43cb-92C2-25804820EDAC}">
                        <c15:formulaRef>
                          <c15:sqref>Data5a!$R$130:$R$191</c15:sqref>
                        </c15:formulaRef>
                      </c:ext>
                    </c:extLst>
                    <c:numCache>
                      <c:formatCode>General</c:formatCode>
                      <c:ptCount val="62"/>
                      <c:pt idx="0">
                        <c:v>6.9991337655543848</c:v>
                      </c:pt>
                      <c:pt idx="1">
                        <c:v>7.0654805480862803</c:v>
                      </c:pt>
                      <c:pt idx="2">
                        <c:v>7.1292069420802076</c:v>
                      </c:pt>
                      <c:pt idx="3">
                        <c:v>7.1082711448815834</c:v>
                      </c:pt>
                      <c:pt idx="4">
                        <c:v>7.1690727518804351</c:v>
                      </c:pt>
                      <c:pt idx="5">
                        <c:v>6.8217901340340816</c:v>
                      </c:pt>
                      <c:pt idx="6">
                        <c:v>6.7350293194356556</c:v>
                      </c:pt>
                      <c:pt idx="7">
                        <c:v>6.983470523845968</c:v>
                      </c:pt>
                      <c:pt idx="8">
                        <c:v>7.5154635086796233</c:v>
                      </c:pt>
                      <c:pt idx="9">
                        <c:v>8.0341430925997095</c:v>
                      </c:pt>
                      <c:pt idx="10">
                        <c:v>7.7928694560947349</c:v>
                      </c:pt>
                      <c:pt idx="11">
                        <c:v>7.9725840332924172</c:v>
                      </c:pt>
                      <c:pt idx="12">
                        <c:v>7.8598511192053335</c:v>
                      </c:pt>
                      <c:pt idx="13">
                        <c:v>7.4017343676671299</c:v>
                      </c:pt>
                      <c:pt idx="14">
                        <c:v>7.3523407445451001</c:v>
                      </c:pt>
                      <c:pt idx="15">
                        <c:v>7.395263946571129</c:v>
                      </c:pt>
                      <c:pt idx="16">
                        <c:v>7.0956818661376868</c:v>
                      </c:pt>
                      <c:pt idx="17">
                        <c:v>7.0331954992648491</c:v>
                      </c:pt>
                      <c:pt idx="18">
                        <c:v>7.0188633844578652</c:v>
                      </c:pt>
                      <c:pt idx="19">
                        <c:v>6.6981681321318902</c:v>
                      </c:pt>
                      <c:pt idx="20">
                        <c:v>6.6546362208951875</c:v>
                      </c:pt>
                      <c:pt idx="21">
                        <c:v>6.4198664107827339</c:v>
                      </c:pt>
                      <c:pt idx="22">
                        <c:v>6.4015642857289574</c:v>
                      </c:pt>
                      <c:pt idx="23">
                        <c:v>6.1159375654741757</c:v>
                      </c:pt>
                      <c:pt idx="24">
                        <c:v>5.5059853826437353</c:v>
                      </c:pt>
                      <c:pt idx="25">
                        <c:v>5.2691801248446692</c:v>
                      </c:pt>
                      <c:pt idx="26">
                        <c:v>4.9759558904787031</c:v>
                      </c:pt>
                      <c:pt idx="27">
                        <c:v>4.8419452623002099</c:v>
                      </c:pt>
                      <c:pt idx="28">
                        <c:v>4.5675434488274753</c:v>
                      </c:pt>
                      <c:pt idx="29">
                        <c:v>4.8739572107933977</c:v>
                      </c:pt>
                      <c:pt idx="30">
                        <c:v>5.092553412951828</c:v>
                      </c:pt>
                      <c:pt idx="31">
                        <c:v>5.0951050175929344</c:v>
                      </c:pt>
                      <c:pt idx="32">
                        <c:v>5.1598545814469006</c:v>
                      </c:pt>
                      <c:pt idx="33">
                        <c:v>5.0504879325097836</c:v>
                      </c:pt>
                      <c:pt idx="34">
                        <c:v>4.9030913195203372</c:v>
                      </c:pt>
                      <c:pt idx="35">
                        <c:v>4.7223048584045335</c:v>
                      </c:pt>
                      <c:pt idx="36">
                        <c:v>4.9192560140858363</c:v>
                      </c:pt>
                      <c:pt idx="37">
                        <c:v>4.7728453250240834</c:v>
                      </c:pt>
                      <c:pt idx="38">
                        <c:v>4.8242329834431681</c:v>
                      </c:pt>
                      <c:pt idx="39">
                        <c:v>4.7532915259711457</c:v>
                      </c:pt>
                      <c:pt idx="40">
                        <c:v>4.575659521504936</c:v>
                      </c:pt>
                      <c:pt idx="41">
                        <c:v>4.4426548595257156</c:v>
                      </c:pt>
                      <c:pt idx="42">
                        <c:v>4.2024009837919367</c:v>
                      </c:pt>
                      <c:pt idx="43">
                        <c:v>4.2462950568510545</c:v>
                      </c:pt>
                      <c:pt idx="44">
                        <c:v>4.2448837678592559</c:v>
                      </c:pt>
                      <c:pt idx="45">
                        <c:v>3.6570457518088211</c:v>
                      </c:pt>
                      <c:pt idx="46">
                        <c:v>3.7135021076743664</c:v>
                      </c:pt>
                      <c:pt idx="47">
                        <c:v>3.9198008611130626</c:v>
                      </c:pt>
                      <c:pt idx="48">
                        <c:v>3.9648111510458577</c:v>
                      </c:pt>
                      <c:pt idx="49">
                        <c:v>4.2844256603573427</c:v>
                      </c:pt>
                      <c:pt idx="50">
                        <c:v>4.4085056784949854</c:v>
                      </c:pt>
                      <c:pt idx="51">
                        <c:v>4.4125471987622955</c:v>
                      </c:pt>
                      <c:pt idx="52">
                        <c:v>4.4134333838946533</c:v>
                      </c:pt>
                      <c:pt idx="53">
                        <c:v>4.6081186158898033</c:v>
                      </c:pt>
                      <c:pt idx="54">
                        <c:v>4.707160877605113</c:v>
                      </c:pt>
                      <c:pt idx="55">
                        <c:v>4.6733949575105749</c:v>
                      </c:pt>
                      <c:pt idx="56">
                        <c:v>4.8049612493223659</c:v>
                      </c:pt>
                      <c:pt idx="57">
                        <c:v>4.7064126097167707</c:v>
                      </c:pt>
                      <c:pt idx="58">
                        <c:v>4.6104132237570674</c:v>
                      </c:pt>
                      <c:pt idx="59">
                        <c:v>4.7427603626358854</c:v>
                      </c:pt>
                      <c:pt idx="60">
                        <c:v>4.9083010400341252</c:v>
                      </c:pt>
                      <c:pt idx="61">
                        <c:v>4.8317807097304222</c:v>
                      </c:pt>
                    </c:numCache>
                  </c:numRef>
                </c:val>
                <c:smooth val="0"/>
                <c:extLst xmlns:c15="http://schemas.microsoft.com/office/drawing/2012/chart">
                  <c:ext xmlns:c16="http://schemas.microsoft.com/office/drawing/2014/chart" uri="{C3380CC4-5D6E-409C-BE32-E72D297353CC}">
                    <c16:uniqueId val="{0000000E-74CB-4BFF-88A7-DFBD3740FE92}"/>
                  </c:ext>
                </c:extLst>
              </c15:ser>
            </c15:filteredLineSeries>
          </c:ext>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a:effectLst/>
              </a:defRPr>
            </a:pPr>
            <a:endParaRPr lang="en-US"/>
          </a:p>
        </c:txPr>
        <c:crossAx val="181673448"/>
        <c:crosses val="autoZero"/>
        <c:auto val="1"/>
        <c:lblAlgn val="ctr"/>
        <c:lblOffset val="100"/>
        <c:tickLblSkip val="12"/>
        <c:tickMarkSkip val="12"/>
        <c:noMultiLvlLbl val="0"/>
      </c:catAx>
      <c:valAx>
        <c:axId val="181673448"/>
        <c:scaling>
          <c:orientation val="minMax"/>
          <c:max val="100.4"/>
          <c:min val="0"/>
        </c:scaling>
        <c:delete val="0"/>
        <c:axPos val="l"/>
        <c:numFmt formatCode="#,##0" sourceLinked="0"/>
        <c:majorTickMark val="out"/>
        <c:minorTickMark val="none"/>
        <c:tickLblPos val="low"/>
        <c:spPr>
          <a:ln w="12700">
            <a:solidFill>
              <a:srgbClr val="000000"/>
            </a:solidFill>
          </a:ln>
        </c:spPr>
        <c:txPr>
          <a:bodyPr/>
          <a:lstStyle/>
          <a:p>
            <a:pPr>
              <a:defRPr sz="1200">
                <a:effectLst/>
              </a:defRPr>
            </a:pPr>
            <a:endParaRPr lang="en-US"/>
          </a:p>
        </c:txPr>
        <c:crossAx val="181672664"/>
        <c:crosses val="autoZero"/>
        <c:crossBetween val="midCat"/>
      </c:valAx>
      <c:valAx>
        <c:axId val="981714368"/>
        <c:scaling>
          <c:orientation val="minMax"/>
          <c:max val="1"/>
        </c:scaling>
        <c:delete val="0"/>
        <c:axPos val="r"/>
        <c:numFmt formatCode="General" sourceLinked="1"/>
        <c:majorTickMark val="none"/>
        <c:minorTickMark val="none"/>
        <c:tickLblPos val="none"/>
        <c:spPr>
          <a:ln>
            <a:solidFill>
              <a:schemeClr val="bg1"/>
            </a:solidFill>
          </a:ln>
        </c:spPr>
        <c:crossAx val="953194272"/>
        <c:crosses val="max"/>
        <c:crossBetween val="between"/>
      </c:valAx>
      <c:catAx>
        <c:axId val="953194272"/>
        <c:scaling>
          <c:orientation val="minMax"/>
        </c:scaling>
        <c:delete val="1"/>
        <c:axPos val="b"/>
        <c:majorTickMark val="out"/>
        <c:minorTickMark val="none"/>
        <c:tickLblPos val="nextTo"/>
        <c:crossAx val="981714368"/>
        <c:crosses val="autoZero"/>
        <c:auto val="1"/>
        <c:lblAlgn val="ctr"/>
        <c:lblOffset val="100"/>
        <c:noMultiLvlLbl val="0"/>
      </c:catAx>
      <c:spPr>
        <a:noFill/>
      </c:spPr>
    </c:plotArea>
    <c:legend>
      <c:legendPos val="r"/>
      <c:legendEntry>
        <c:idx val="0"/>
        <c:delete val="1"/>
      </c:legendEntry>
      <c:layout>
        <c:manualLayout>
          <c:xMode val="edge"/>
          <c:yMode val="edge"/>
          <c:x val="8.3268729587096125E-3"/>
          <c:y val="0.6368052957948962"/>
          <c:w val="0.36809440067366406"/>
          <c:h val="0.18118746661092142"/>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99749832113834E-2"/>
          <c:y val="0.17920553736092723"/>
          <c:w val="0.83123793579286165"/>
          <c:h val="0.64849650430864281"/>
        </c:manualLayout>
      </c:layout>
      <c:barChart>
        <c:barDir val="col"/>
        <c:grouping val="stacked"/>
        <c:varyColors val="0"/>
        <c:ser>
          <c:idx val="7"/>
          <c:order val="6"/>
          <c:tx>
            <c:v>Mexico recessions</c:v>
          </c:tx>
          <c:spPr>
            <a:solidFill>
              <a:schemeClr val="bg1">
                <a:lumMod val="85000"/>
              </a:schemeClr>
            </a:solidFill>
          </c:spPr>
          <c:invertIfNegative val="0"/>
          <c:val>
            <c:numRef>
              <c:f>Data5b!$W$130:$W$191</c:f>
              <c:numCache>
                <c:formatCode>General</c:formatCode>
                <c:ptCount val="62"/>
                <c:pt idx="0">
                  <c:v>300</c:v>
                </c:pt>
                <c:pt idx="1">
                  <c:v>300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300</c:v>
                </c:pt>
                <c:pt idx="43">
                  <c:v>300</c:v>
                </c:pt>
                <c:pt idx="44">
                  <c:v>300</c:v>
                </c:pt>
                <c:pt idx="45">
                  <c:v>300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11D9-424C-B237-36AF34FA469C}"/>
            </c:ext>
          </c:extLst>
        </c:ser>
        <c:dLbls>
          <c:showLegendKey val="0"/>
          <c:showVal val="0"/>
          <c:showCatName val="0"/>
          <c:showSerName val="0"/>
          <c:showPercent val="0"/>
          <c:showBubbleSize val="0"/>
        </c:dLbls>
        <c:gapWidth val="0"/>
        <c:overlap val="100"/>
        <c:axId val="834575312"/>
        <c:axId val="834577232"/>
      </c:barChart>
      <c:lineChart>
        <c:grouping val="stacked"/>
        <c:varyColors val="0"/>
        <c:ser>
          <c:idx val="3"/>
          <c:order val="0"/>
          <c:tx>
            <c:v>Avanzadas (excl. EE. UU. y Canadá)</c:v>
          </c:tx>
          <c:spPr>
            <a:ln w="19050">
              <a:solidFill>
                <a:srgbClr val="059F9F"/>
              </a:solidFill>
            </a:ln>
          </c:spPr>
          <c:marker>
            <c:symbol val="none"/>
          </c:marker>
          <c:dLbls>
            <c:dLbl>
              <c:idx val="61"/>
              <c:layout>
                <c:manualLayout>
                  <c:x val="0"/>
                  <c:y val="0.139603558404756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rgbClr val="059F9F"/>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Data5b!$P$130:$P$191</c:f>
              <c:numCache>
                <c:formatCode>General</c:formatCode>
                <c:ptCount val="62"/>
                <c:pt idx="0">
                  <c:v>51.364667007517305</c:v>
                </c:pt>
                <c:pt idx="1">
                  <c:v>51.71959328883446</c:v>
                </c:pt>
                <c:pt idx="2">
                  <c:v>52.363035379962888</c:v>
                </c:pt>
                <c:pt idx="3">
                  <c:v>51.944941838960496</c:v>
                </c:pt>
                <c:pt idx="4">
                  <c:v>51.270186802046176</c:v>
                </c:pt>
                <c:pt idx="5">
                  <c:v>51.061837073173315</c:v>
                </c:pt>
                <c:pt idx="6">
                  <c:v>50.891600393115212</c:v>
                </c:pt>
                <c:pt idx="7">
                  <c:v>51.041833734570545</c:v>
                </c:pt>
                <c:pt idx="8">
                  <c:v>51.349446995566225</c:v>
                </c:pt>
                <c:pt idx="9">
                  <c:v>51.329102101085361</c:v>
                </c:pt>
                <c:pt idx="10">
                  <c:v>50.3982869703758</c:v>
                </c:pt>
                <c:pt idx="11">
                  <c:v>49.041991469378239</c:v>
                </c:pt>
                <c:pt idx="12">
                  <c:v>49.413454540652943</c:v>
                </c:pt>
                <c:pt idx="13">
                  <c:v>49.363630278295226</c:v>
                </c:pt>
                <c:pt idx="14">
                  <c:v>49.327577558430427</c:v>
                </c:pt>
                <c:pt idx="15">
                  <c:v>49.235901768661392</c:v>
                </c:pt>
                <c:pt idx="16">
                  <c:v>51.494908826928146</c:v>
                </c:pt>
                <c:pt idx="17">
                  <c:v>49.440628292783359</c:v>
                </c:pt>
                <c:pt idx="18">
                  <c:v>48.253555189904723</c:v>
                </c:pt>
                <c:pt idx="19">
                  <c:v>47.868282664947543</c:v>
                </c:pt>
                <c:pt idx="20">
                  <c:v>48.101230441638073</c:v>
                </c:pt>
                <c:pt idx="21">
                  <c:v>47.749892123455417</c:v>
                </c:pt>
                <c:pt idx="22">
                  <c:v>47.764482876544626</c:v>
                </c:pt>
                <c:pt idx="23">
                  <c:v>46.973621454030791</c:v>
                </c:pt>
                <c:pt idx="24">
                  <c:v>45.200508952335277</c:v>
                </c:pt>
                <c:pt idx="25">
                  <c:v>46.420908044104245</c:v>
                </c:pt>
                <c:pt idx="26">
                  <c:v>46.646806320139433</c:v>
                </c:pt>
                <c:pt idx="27">
                  <c:v>48.321258623941304</c:v>
                </c:pt>
                <c:pt idx="28">
                  <c:v>46.389867170617947</c:v>
                </c:pt>
                <c:pt idx="29">
                  <c:v>46.645593288724186</c:v>
                </c:pt>
                <c:pt idx="30">
                  <c:v>45.998188959400458</c:v>
                </c:pt>
                <c:pt idx="31">
                  <c:v>45.845398510237494</c:v>
                </c:pt>
                <c:pt idx="32">
                  <c:v>45.298063614938513</c:v>
                </c:pt>
                <c:pt idx="33">
                  <c:v>44.567666382142853</c:v>
                </c:pt>
                <c:pt idx="34">
                  <c:v>44.748491093429465</c:v>
                </c:pt>
                <c:pt idx="35">
                  <c:v>45.015247933017598</c:v>
                </c:pt>
                <c:pt idx="36">
                  <c:v>44.124999843614312</c:v>
                </c:pt>
                <c:pt idx="37">
                  <c:v>44.534641494215904</c:v>
                </c:pt>
                <c:pt idx="38">
                  <c:v>44.650396151964358</c:v>
                </c:pt>
                <c:pt idx="39">
                  <c:v>44.372149389477777</c:v>
                </c:pt>
                <c:pt idx="40">
                  <c:v>45.185770567198333</c:v>
                </c:pt>
                <c:pt idx="41">
                  <c:v>44.62054484000047</c:v>
                </c:pt>
                <c:pt idx="42">
                  <c:v>44.174929524204103</c:v>
                </c:pt>
                <c:pt idx="43">
                  <c:v>43.883862546997221</c:v>
                </c:pt>
                <c:pt idx="44">
                  <c:v>44.468273075896285</c:v>
                </c:pt>
                <c:pt idx="45">
                  <c:v>47.050213036248827</c:v>
                </c:pt>
                <c:pt idx="46">
                  <c:v>43.744654865062799</c:v>
                </c:pt>
                <c:pt idx="47">
                  <c:v>43.15874126741646</c:v>
                </c:pt>
                <c:pt idx="48">
                  <c:v>43.31444978076189</c:v>
                </c:pt>
                <c:pt idx="49">
                  <c:v>43.81665442323375</c:v>
                </c:pt>
                <c:pt idx="50">
                  <c:v>42.878936726667717</c:v>
                </c:pt>
                <c:pt idx="51">
                  <c:v>42.998339774145677</c:v>
                </c:pt>
                <c:pt idx="52">
                  <c:v>42.020780711444417</c:v>
                </c:pt>
                <c:pt idx="53">
                  <c:v>41.747885328743699</c:v>
                </c:pt>
                <c:pt idx="54">
                  <c:v>41.823192853559689</c:v>
                </c:pt>
                <c:pt idx="55">
                  <c:v>41.915152562350443</c:v>
                </c:pt>
                <c:pt idx="56">
                  <c:v>40.820737913889175</c:v>
                </c:pt>
                <c:pt idx="57">
                  <c:v>40.181169763075246</c:v>
                </c:pt>
                <c:pt idx="58">
                  <c:v>39.829292086176395</c:v>
                </c:pt>
                <c:pt idx="59">
                  <c:v>39.741698901681431</c:v>
                </c:pt>
                <c:pt idx="60">
                  <c:v>39.102614620784379</c:v>
                </c:pt>
                <c:pt idx="61">
                  <c:v>39.371592205319345</c:v>
                </c:pt>
              </c:numCache>
            </c:numRef>
          </c:val>
          <c:smooth val="0"/>
          <c:extLst xmlns:c15="http://schemas.microsoft.com/office/drawing/2012/chart">
            <c:ext xmlns:c16="http://schemas.microsoft.com/office/drawing/2014/chart" uri="{C3380CC4-5D6E-409C-BE32-E72D297353CC}">
              <c16:uniqueId val="{00000002-11D9-424C-B237-36AF34FA469C}"/>
            </c:ext>
          </c:extLst>
        </c:ser>
        <c:ser>
          <c:idx val="2"/>
          <c:order val="1"/>
          <c:tx>
            <c:v>Canadá</c:v>
          </c:tx>
          <c:spPr>
            <a:ln w="19050">
              <a:solidFill>
                <a:schemeClr val="bg1">
                  <a:lumMod val="50000"/>
                </a:schemeClr>
              </a:solidFill>
            </a:ln>
          </c:spPr>
          <c:marker>
            <c:symbol val="none"/>
          </c:marker>
          <c:dLbls>
            <c:dLbl>
              <c:idx val="61"/>
              <c:layout>
                <c:manualLayout>
                  <c:x val="1.4352328867055604E-3"/>
                  <c:y val="7.8801477248972157E-3"/>
                </c:manualLayout>
              </c:layout>
              <c:showLegendKey val="0"/>
              <c:showVal val="1"/>
              <c:showCatName val="0"/>
              <c:showSerName val="0"/>
              <c:showPercent val="0"/>
              <c:showBubbleSize val="0"/>
              <c:extLst>
                <c:ext xmlns:c15="http://schemas.microsoft.com/office/drawing/2012/chart" uri="{CE6537A1-D6FC-4f65-9D91-7224C49458BB}">
                  <c15:layout>
                    <c:manualLayout>
                      <c:w val="7.464888280070836E-2"/>
                      <c:h val="3.9657910017884927E-2"/>
                    </c:manualLayout>
                  </c15:layout>
                </c:ext>
                <c:ext xmlns:c16="http://schemas.microsoft.com/office/drawing/2014/chart" uri="{C3380CC4-5D6E-409C-BE32-E72D297353CC}">
                  <c16:uniqueId val="{00000003-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chemeClr val="bg1">
                        <a:lumMod val="50000"/>
                      </a:schemeClr>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extLst xmlns:c15="http://schemas.microsoft.com/office/drawing/2012/chart"/>
            </c:strRef>
          </c:cat>
          <c:val>
            <c:numRef>
              <c:f>Data5b!$M$130:$M$191</c:f>
              <c:numCache>
                <c:formatCode>General</c:formatCode>
                <c:ptCount val="62"/>
                <c:pt idx="0">
                  <c:v>1.6242098506304896</c:v>
                </c:pt>
                <c:pt idx="1">
                  <c:v>1.4432939668229325</c:v>
                </c:pt>
                <c:pt idx="2">
                  <c:v>1.4196577975976288</c:v>
                </c:pt>
                <c:pt idx="3">
                  <c:v>1.4341556921651957</c:v>
                </c:pt>
                <c:pt idx="4">
                  <c:v>1.4368014003227618</c:v>
                </c:pt>
                <c:pt idx="5">
                  <c:v>1.4089303878683492</c:v>
                </c:pt>
                <c:pt idx="6">
                  <c:v>1.4278911972682318</c:v>
                </c:pt>
                <c:pt idx="7">
                  <c:v>1.3613229237355802</c:v>
                </c:pt>
                <c:pt idx="8">
                  <c:v>1.3242341137838864</c:v>
                </c:pt>
                <c:pt idx="9">
                  <c:v>1.3203409241414272</c:v>
                </c:pt>
                <c:pt idx="10">
                  <c:v>1.3341280350429929</c:v>
                </c:pt>
                <c:pt idx="11">
                  <c:v>1.3341476949065822</c:v>
                </c:pt>
                <c:pt idx="12">
                  <c:v>1.4005236978044335</c:v>
                </c:pt>
                <c:pt idx="13">
                  <c:v>1.3678691548166442</c:v>
                </c:pt>
                <c:pt idx="14">
                  <c:v>1.3528745131381243</c:v>
                </c:pt>
                <c:pt idx="15">
                  <c:v>1.370979782673867</c:v>
                </c:pt>
                <c:pt idx="16">
                  <c:v>1.237476747227833</c:v>
                </c:pt>
                <c:pt idx="17">
                  <c:v>1.3109326002078903</c:v>
                </c:pt>
                <c:pt idx="18">
                  <c:v>1.3351575169205845</c:v>
                </c:pt>
                <c:pt idx="19">
                  <c:v>1.390729376056745</c:v>
                </c:pt>
                <c:pt idx="20">
                  <c:v>1.2874881910757281</c:v>
                </c:pt>
                <c:pt idx="21">
                  <c:v>1.2575491211850589</c:v>
                </c:pt>
                <c:pt idx="22">
                  <c:v>1.26788509193388</c:v>
                </c:pt>
                <c:pt idx="23">
                  <c:v>1.3054502508461245</c:v>
                </c:pt>
                <c:pt idx="24">
                  <c:v>1.3935170454471486</c:v>
                </c:pt>
                <c:pt idx="25">
                  <c:v>1.2838147271892064</c:v>
                </c:pt>
                <c:pt idx="26">
                  <c:v>1.2708326266000314</c:v>
                </c:pt>
                <c:pt idx="27">
                  <c:v>1.2234255824788105</c:v>
                </c:pt>
                <c:pt idx="28">
                  <c:v>1.2936852193258617</c:v>
                </c:pt>
                <c:pt idx="29">
                  <c:v>1.2863963851181837</c:v>
                </c:pt>
                <c:pt idx="30">
                  <c:v>1.2966939262123205</c:v>
                </c:pt>
                <c:pt idx="31">
                  <c:v>1.3335003977420217</c:v>
                </c:pt>
                <c:pt idx="32">
                  <c:v>1.3530478459602076</c:v>
                </c:pt>
                <c:pt idx="33">
                  <c:v>1.4008273136960543</c:v>
                </c:pt>
                <c:pt idx="34">
                  <c:v>1.421464159248788</c:v>
                </c:pt>
                <c:pt idx="35">
                  <c:v>1.3867748034520839</c:v>
                </c:pt>
                <c:pt idx="36">
                  <c:v>1.3257082304265566</c:v>
                </c:pt>
                <c:pt idx="37">
                  <c:v>1.3753182897327936</c:v>
                </c:pt>
                <c:pt idx="38">
                  <c:v>1.4293710123958527</c:v>
                </c:pt>
                <c:pt idx="39">
                  <c:v>1.5507109352334096</c:v>
                </c:pt>
                <c:pt idx="40">
                  <c:v>1.5821231532476718</c:v>
                </c:pt>
                <c:pt idx="41">
                  <c:v>1.4632057031719461</c:v>
                </c:pt>
                <c:pt idx="42">
                  <c:v>1.439609189150248</c:v>
                </c:pt>
                <c:pt idx="43">
                  <c:v>1.4348634807896805</c:v>
                </c:pt>
                <c:pt idx="44">
                  <c:v>1.3496747655888504</c:v>
                </c:pt>
                <c:pt idx="45">
                  <c:v>1.655447233824775</c:v>
                </c:pt>
                <c:pt idx="46">
                  <c:v>1.6834465918641563</c:v>
                </c:pt>
                <c:pt idx="47">
                  <c:v>1.7020621534289775</c:v>
                </c:pt>
                <c:pt idx="48">
                  <c:v>1.5796414997446828</c:v>
                </c:pt>
                <c:pt idx="49">
                  <c:v>1.4349276714053401</c:v>
                </c:pt>
                <c:pt idx="50">
                  <c:v>1.5671385291058855</c:v>
                </c:pt>
                <c:pt idx="51">
                  <c:v>1.552215855037868</c:v>
                </c:pt>
                <c:pt idx="52">
                  <c:v>1.592332338060525</c:v>
                </c:pt>
                <c:pt idx="53">
                  <c:v>1.5883808401659849</c:v>
                </c:pt>
                <c:pt idx="54">
                  <c:v>1.4131803731626316</c:v>
                </c:pt>
                <c:pt idx="55">
                  <c:v>1.3808701942633823</c:v>
                </c:pt>
                <c:pt idx="56">
                  <c:v>1.3128813330386222</c:v>
                </c:pt>
                <c:pt idx="57">
                  <c:v>1.3308972023534533</c:v>
                </c:pt>
                <c:pt idx="58">
                  <c:v>1.3083790195047675</c:v>
                </c:pt>
                <c:pt idx="59">
                  <c:v>1.3744031287538367</c:v>
                </c:pt>
                <c:pt idx="60">
                  <c:v>1.3472769798793733</c:v>
                </c:pt>
                <c:pt idx="61">
                  <c:v>1.2889690341573734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11D9-424C-B237-36AF34FA469C}"/>
            </c:ext>
          </c:extLst>
        </c:ser>
        <c:ser>
          <c:idx val="1"/>
          <c:order val="2"/>
          <c:tx>
            <c:v>EE. UU.</c:v>
          </c:tx>
          <c:spPr>
            <a:ln w="19050">
              <a:solidFill>
                <a:schemeClr val="tx1"/>
              </a:solidFill>
            </a:ln>
          </c:spPr>
          <c:marker>
            <c:symbol val="none"/>
          </c:marker>
          <c:dLbls>
            <c:dLbl>
              <c:idx val="61"/>
              <c:layout>
                <c:manualLayout>
                  <c:x val="9.0678597209239882E-3"/>
                  <c:y val="5.0476722324602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ysClr val="windowText" lastClr="000000"/>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Data5b!$O$130:$O$191</c:f>
              <c:numCache>
                <c:formatCode>General</c:formatCode>
                <c:ptCount val="62"/>
                <c:pt idx="0">
                  <c:v>19.14828710419475</c:v>
                </c:pt>
                <c:pt idx="1">
                  <c:v>18.70949654151849</c:v>
                </c:pt>
                <c:pt idx="2">
                  <c:v>18.117451906092061</c:v>
                </c:pt>
                <c:pt idx="3">
                  <c:v>17.947519146689064</c:v>
                </c:pt>
                <c:pt idx="4">
                  <c:v>17.777355091736322</c:v>
                </c:pt>
                <c:pt idx="5">
                  <c:v>18.029241590511262</c:v>
                </c:pt>
                <c:pt idx="6">
                  <c:v>18.420435791718656</c:v>
                </c:pt>
                <c:pt idx="7">
                  <c:v>17.562975535687691</c:v>
                </c:pt>
                <c:pt idx="8">
                  <c:v>17.077306253675744</c:v>
                </c:pt>
                <c:pt idx="9">
                  <c:v>16.740332704200522</c:v>
                </c:pt>
                <c:pt idx="10">
                  <c:v>16.99018371340512</c:v>
                </c:pt>
                <c:pt idx="11">
                  <c:v>17.56607715799835</c:v>
                </c:pt>
                <c:pt idx="12">
                  <c:v>17.900434328731215</c:v>
                </c:pt>
                <c:pt idx="13">
                  <c:v>17.339471210866449</c:v>
                </c:pt>
                <c:pt idx="14">
                  <c:v>16.771883352289176</c:v>
                </c:pt>
                <c:pt idx="15">
                  <c:v>16.949436346131467</c:v>
                </c:pt>
                <c:pt idx="16">
                  <c:v>16.128243226461969</c:v>
                </c:pt>
                <c:pt idx="17">
                  <c:v>16.318481990366692</c:v>
                </c:pt>
                <c:pt idx="18">
                  <c:v>16.961298160414096</c:v>
                </c:pt>
                <c:pt idx="19">
                  <c:v>17.28197025594779</c:v>
                </c:pt>
                <c:pt idx="20">
                  <c:v>16.933745009105753</c:v>
                </c:pt>
                <c:pt idx="21">
                  <c:v>16.938488846767672</c:v>
                </c:pt>
                <c:pt idx="22">
                  <c:v>16.705589029620608</c:v>
                </c:pt>
                <c:pt idx="23">
                  <c:v>17.167117483800464</c:v>
                </c:pt>
                <c:pt idx="24">
                  <c:v>18.01881578233197</c:v>
                </c:pt>
                <c:pt idx="25">
                  <c:v>18.69226794206822</c:v>
                </c:pt>
                <c:pt idx="26">
                  <c:v>17.948892753586783</c:v>
                </c:pt>
                <c:pt idx="27">
                  <c:v>17.417552901356764</c:v>
                </c:pt>
                <c:pt idx="28">
                  <c:v>18.238733669260796</c:v>
                </c:pt>
                <c:pt idx="29">
                  <c:v>17.484605403826439</c:v>
                </c:pt>
                <c:pt idx="30">
                  <c:v>18.400098796890912</c:v>
                </c:pt>
                <c:pt idx="31">
                  <c:v>18.709527885956685</c:v>
                </c:pt>
                <c:pt idx="32">
                  <c:v>19.016486707906996</c:v>
                </c:pt>
                <c:pt idx="33">
                  <c:v>18.839319809725858</c:v>
                </c:pt>
                <c:pt idx="34">
                  <c:v>19.095713210157633</c:v>
                </c:pt>
                <c:pt idx="35">
                  <c:v>19.040350804702232</c:v>
                </c:pt>
                <c:pt idx="36">
                  <c:v>19.259046016414651</c:v>
                </c:pt>
                <c:pt idx="37">
                  <c:v>18.899670425941249</c:v>
                </c:pt>
                <c:pt idx="38">
                  <c:v>19.261637991116995</c:v>
                </c:pt>
                <c:pt idx="39">
                  <c:v>19.405251787813633</c:v>
                </c:pt>
                <c:pt idx="40">
                  <c:v>17.419953355836704</c:v>
                </c:pt>
                <c:pt idx="41">
                  <c:v>17.573347419129238</c:v>
                </c:pt>
                <c:pt idx="42">
                  <c:v>16.463013872336351</c:v>
                </c:pt>
                <c:pt idx="43">
                  <c:v>15.794709197991487</c:v>
                </c:pt>
                <c:pt idx="44">
                  <c:v>15.058038761049627</c:v>
                </c:pt>
                <c:pt idx="45">
                  <c:v>17.622078731726717</c:v>
                </c:pt>
                <c:pt idx="46">
                  <c:v>17.80033529020421</c:v>
                </c:pt>
                <c:pt idx="47">
                  <c:v>18.217801983561223</c:v>
                </c:pt>
                <c:pt idx="48">
                  <c:v>17.644585898997732</c:v>
                </c:pt>
                <c:pt idx="49">
                  <c:v>16.504313030705479</c:v>
                </c:pt>
                <c:pt idx="50">
                  <c:v>17.265759203422611</c:v>
                </c:pt>
                <c:pt idx="51">
                  <c:v>17.267387059220781</c:v>
                </c:pt>
                <c:pt idx="52">
                  <c:v>17.690636383803206</c:v>
                </c:pt>
                <c:pt idx="53">
                  <c:v>16.776108698189507</c:v>
                </c:pt>
                <c:pt idx="54">
                  <c:v>15.420644455792624</c:v>
                </c:pt>
                <c:pt idx="55">
                  <c:v>15.028723967209558</c:v>
                </c:pt>
                <c:pt idx="56">
                  <c:v>14.61935815874897</c:v>
                </c:pt>
                <c:pt idx="57">
                  <c:v>14.735371948751357</c:v>
                </c:pt>
                <c:pt idx="58">
                  <c:v>14.842242285262646</c:v>
                </c:pt>
                <c:pt idx="59">
                  <c:v>15.102910994569923</c:v>
                </c:pt>
                <c:pt idx="60">
                  <c:v>14.190629082728931</c:v>
                </c:pt>
                <c:pt idx="61">
                  <c:v>14.432360161311992</c:v>
                </c:pt>
              </c:numCache>
            </c:numRef>
          </c:val>
          <c:smooth val="0"/>
          <c:extLst>
            <c:ext xmlns:c16="http://schemas.microsoft.com/office/drawing/2014/chart" uri="{C3380CC4-5D6E-409C-BE32-E72D297353CC}">
              <c16:uniqueId val="{00000006-11D9-424C-B237-36AF34FA469C}"/>
            </c:ext>
          </c:extLst>
        </c:ser>
        <c:ser>
          <c:idx val="0"/>
          <c:order val="5"/>
          <c:tx>
            <c:v>México</c:v>
          </c:tx>
          <c:spPr>
            <a:ln w="19050">
              <a:solidFill>
                <a:schemeClr val="accent5"/>
              </a:solidFill>
            </a:ln>
          </c:spPr>
          <c:marker>
            <c:symbol val="none"/>
          </c:marker>
          <c:dLbls>
            <c:dLbl>
              <c:idx val="61"/>
              <c:layout>
                <c:manualLayout>
                  <c:x val="1.0884144882978199E-2"/>
                  <c:y val="6.30851994564503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chemeClr val="accent5"/>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extLst xmlns:c15="http://schemas.microsoft.com/office/drawing/2012/chart"/>
            </c:strRef>
          </c:cat>
          <c:val>
            <c:numRef>
              <c:f>Data5b!$N$130:$N$191</c:f>
              <c:numCache>
                <c:formatCode>General</c:formatCode>
                <c:ptCount val="62"/>
                <c:pt idx="0">
                  <c:v>0.98804422326687569</c:v>
                </c:pt>
                <c:pt idx="1">
                  <c:v>0.99530307601984769</c:v>
                </c:pt>
                <c:pt idx="2">
                  <c:v>1.0173817432462331</c:v>
                </c:pt>
                <c:pt idx="3">
                  <c:v>1.0761563491539268</c:v>
                </c:pt>
                <c:pt idx="4">
                  <c:v>1.1073324868747108</c:v>
                </c:pt>
                <c:pt idx="5">
                  <c:v>1.1027477285476366</c:v>
                </c:pt>
                <c:pt idx="6">
                  <c:v>1.1744826339938619</c:v>
                </c:pt>
                <c:pt idx="7">
                  <c:v>1.1316034012177407</c:v>
                </c:pt>
                <c:pt idx="8">
                  <c:v>1.2443370806195002</c:v>
                </c:pt>
                <c:pt idx="9">
                  <c:v>1.2399198754447218</c:v>
                </c:pt>
                <c:pt idx="10">
                  <c:v>1.2172373389313258</c:v>
                </c:pt>
                <c:pt idx="11">
                  <c:v>1.3501097918394398</c:v>
                </c:pt>
                <c:pt idx="12">
                  <c:v>1.3460285114020578</c:v>
                </c:pt>
                <c:pt idx="13">
                  <c:v>1.2957825614280567</c:v>
                </c:pt>
                <c:pt idx="14">
                  <c:v>1.3887750241194343</c:v>
                </c:pt>
                <c:pt idx="15">
                  <c:v>1.3400008250429187</c:v>
                </c:pt>
                <c:pt idx="16">
                  <c:v>1.2642934937404033</c:v>
                </c:pt>
                <c:pt idx="17">
                  <c:v>1.3133581811594242</c:v>
                </c:pt>
                <c:pt idx="18">
                  <c:v>1.3314066426142379</c:v>
                </c:pt>
                <c:pt idx="19">
                  <c:v>1.3362859471211104</c:v>
                </c:pt>
                <c:pt idx="20">
                  <c:v>1.3472846423173683</c:v>
                </c:pt>
                <c:pt idx="21">
                  <c:v>1.3865720914047475</c:v>
                </c:pt>
                <c:pt idx="22">
                  <c:v>1.3854639192752554</c:v>
                </c:pt>
                <c:pt idx="23">
                  <c:v>1.3812057072557904</c:v>
                </c:pt>
                <c:pt idx="24">
                  <c:v>1.4748248009798486</c:v>
                </c:pt>
                <c:pt idx="25">
                  <c:v>1.5354473690864396</c:v>
                </c:pt>
                <c:pt idx="26">
                  <c:v>1.4732117021475326</c:v>
                </c:pt>
                <c:pt idx="27">
                  <c:v>1.4498440501369496</c:v>
                </c:pt>
                <c:pt idx="28">
                  <c:v>1.5226857166532295</c:v>
                </c:pt>
                <c:pt idx="29">
                  <c:v>1.4849564158774122</c:v>
                </c:pt>
                <c:pt idx="30">
                  <c:v>1.5575994237860005</c:v>
                </c:pt>
                <c:pt idx="31">
                  <c:v>1.5232755872217372</c:v>
                </c:pt>
                <c:pt idx="32">
                  <c:v>1.5333510108519421</c:v>
                </c:pt>
                <c:pt idx="33">
                  <c:v>1.5335390545604213</c:v>
                </c:pt>
                <c:pt idx="34">
                  <c:v>1.620484461103205</c:v>
                </c:pt>
                <c:pt idx="35">
                  <c:v>1.619134550949441</c:v>
                </c:pt>
                <c:pt idx="36">
                  <c:v>1.6424199749396553</c:v>
                </c:pt>
                <c:pt idx="37">
                  <c:v>1.7581000530709781</c:v>
                </c:pt>
                <c:pt idx="38">
                  <c:v>1.7774687879905795</c:v>
                </c:pt>
                <c:pt idx="39">
                  <c:v>1.8652840120403602</c:v>
                </c:pt>
                <c:pt idx="40">
                  <c:v>1.8616301854172492</c:v>
                </c:pt>
                <c:pt idx="41">
                  <c:v>1.7881399530043747</c:v>
                </c:pt>
                <c:pt idx="42">
                  <c:v>1.9284211223963359</c:v>
                </c:pt>
                <c:pt idx="43">
                  <c:v>1.844944253196642</c:v>
                </c:pt>
                <c:pt idx="44">
                  <c:v>1.9326294173223266</c:v>
                </c:pt>
                <c:pt idx="45">
                  <c:v>1.6714862900461036</c:v>
                </c:pt>
                <c:pt idx="46">
                  <c:v>1.626200229521001</c:v>
                </c:pt>
                <c:pt idx="47">
                  <c:v>1.7546628027327777</c:v>
                </c:pt>
                <c:pt idx="48">
                  <c:v>1.9252222567896797</c:v>
                </c:pt>
                <c:pt idx="49">
                  <c:v>1.9645404454099831</c:v>
                </c:pt>
                <c:pt idx="50">
                  <c:v>2.0561520124292185</c:v>
                </c:pt>
                <c:pt idx="51">
                  <c:v>2.0559484271307582</c:v>
                </c:pt>
                <c:pt idx="52">
                  <c:v>2.1343511321400719</c:v>
                </c:pt>
                <c:pt idx="53">
                  <c:v>2.1055539835586465</c:v>
                </c:pt>
                <c:pt idx="54">
                  <c:v>2.1515717578528988</c:v>
                </c:pt>
                <c:pt idx="55">
                  <c:v>2.2020605500859731</c:v>
                </c:pt>
                <c:pt idx="56">
                  <c:v>2.2488132363051405</c:v>
                </c:pt>
                <c:pt idx="57">
                  <c:v>2.4095015244578177</c:v>
                </c:pt>
                <c:pt idx="58">
                  <c:v>2.4434871914285146</c:v>
                </c:pt>
                <c:pt idx="59">
                  <c:v>2.4616056434219651</c:v>
                </c:pt>
                <c:pt idx="60">
                  <c:v>2.5210135492983388</c:v>
                </c:pt>
                <c:pt idx="61">
                  <c:v>2.6266136434940162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8-11D9-424C-B237-36AF34FA469C}"/>
            </c:ext>
          </c:extLst>
        </c:ser>
        <c:ser>
          <c:idx val="4"/>
          <c:order val="7"/>
          <c:tx>
            <c:v>Asia emergente</c:v>
          </c:tx>
          <c:spPr>
            <a:ln w="19050">
              <a:solidFill>
                <a:srgbClr val="7030A0"/>
              </a:solidFill>
            </a:ln>
          </c:spPr>
          <c:marker>
            <c:symbol val="none"/>
          </c:marker>
          <c:dLbls>
            <c:dLbl>
              <c:idx val="61"/>
              <c:layout>
                <c:manualLayout>
                  <c:x val="7.2542877767391642E-3"/>
                  <c:y val="5.8369973256888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rgbClr val="7030A0"/>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Data5b!$C$130:$C$191</c:f>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f>Data5b!$Q$130:$Q$191</c:f>
              <c:numCache>
                <c:formatCode>General</c:formatCode>
                <c:ptCount val="62"/>
                <c:pt idx="0">
                  <c:v>8.8191559909002724</c:v>
                </c:pt>
                <c:pt idx="1">
                  <c:v>9.4350136571899323</c:v>
                </c:pt>
                <c:pt idx="2">
                  <c:v>9.934896540860441</c:v>
                </c:pt>
                <c:pt idx="3">
                  <c:v>10.09587927359224</c:v>
                </c:pt>
                <c:pt idx="4">
                  <c:v>10.1022248348768</c:v>
                </c:pt>
                <c:pt idx="5">
                  <c:v>10.117842813399049</c:v>
                </c:pt>
                <c:pt idx="6">
                  <c:v>10.005473456362958</c:v>
                </c:pt>
                <c:pt idx="7">
                  <c:v>10.498018947496325</c:v>
                </c:pt>
                <c:pt idx="8">
                  <c:v>10.521189121237196</c:v>
                </c:pt>
                <c:pt idx="9">
                  <c:v>10.403948941535221</c:v>
                </c:pt>
                <c:pt idx="10">
                  <c:v>10.825506921437915</c:v>
                </c:pt>
                <c:pt idx="11">
                  <c:v>10.995965149526498</c:v>
                </c:pt>
                <c:pt idx="12">
                  <c:v>10.969329188589189</c:v>
                </c:pt>
                <c:pt idx="13">
                  <c:v>10.960509142190507</c:v>
                </c:pt>
                <c:pt idx="14">
                  <c:v>11.149133399301357</c:v>
                </c:pt>
                <c:pt idx="15">
                  <c:v>11.809598318513121</c:v>
                </c:pt>
                <c:pt idx="16">
                  <c:v>11.186208297316309</c:v>
                </c:pt>
                <c:pt idx="17">
                  <c:v>12.229124167998229</c:v>
                </c:pt>
                <c:pt idx="18">
                  <c:v>12.674160610878952</c:v>
                </c:pt>
                <c:pt idx="19">
                  <c:v>12.268220626835944</c:v>
                </c:pt>
                <c:pt idx="20">
                  <c:v>12.465123405308821</c:v>
                </c:pt>
                <c:pt idx="21">
                  <c:v>12.65240907465143</c:v>
                </c:pt>
                <c:pt idx="22">
                  <c:v>12.646263711719685</c:v>
                </c:pt>
                <c:pt idx="23">
                  <c:v>13.44757078646915</c:v>
                </c:pt>
                <c:pt idx="24">
                  <c:v>14.211852551380927</c:v>
                </c:pt>
                <c:pt idx="25">
                  <c:v>13.135712762040882</c:v>
                </c:pt>
                <c:pt idx="26">
                  <c:v>13.616467217951524</c:v>
                </c:pt>
                <c:pt idx="27">
                  <c:v>13.536123172012884</c:v>
                </c:pt>
                <c:pt idx="28">
                  <c:v>14.166296310579197</c:v>
                </c:pt>
                <c:pt idx="29">
                  <c:v>14.10756682982157</c:v>
                </c:pt>
                <c:pt idx="30">
                  <c:v>14.265972512519976</c:v>
                </c:pt>
                <c:pt idx="31">
                  <c:v>14.242301737590539</c:v>
                </c:pt>
                <c:pt idx="32">
                  <c:v>14.493563507401765</c:v>
                </c:pt>
                <c:pt idx="33">
                  <c:v>14.381884595503392</c:v>
                </c:pt>
                <c:pt idx="34">
                  <c:v>14.60269687577898</c:v>
                </c:pt>
                <c:pt idx="35">
                  <c:v>14.645967933682355</c:v>
                </c:pt>
                <c:pt idx="36">
                  <c:v>14.995546832657199</c:v>
                </c:pt>
                <c:pt idx="37">
                  <c:v>15.183337403847327</c:v>
                </c:pt>
                <c:pt idx="38">
                  <c:v>15.23754504375859</c:v>
                </c:pt>
                <c:pt idx="39">
                  <c:v>14.989412284961229</c:v>
                </c:pt>
                <c:pt idx="40">
                  <c:v>15.698753754528504</c:v>
                </c:pt>
                <c:pt idx="41">
                  <c:v>16.059246523335847</c:v>
                </c:pt>
                <c:pt idx="42">
                  <c:v>16.755381526970311</c:v>
                </c:pt>
                <c:pt idx="43">
                  <c:v>16.935927801526212</c:v>
                </c:pt>
                <c:pt idx="44">
                  <c:v>17.822266406971497</c:v>
                </c:pt>
                <c:pt idx="45">
                  <c:v>14.270567376002688</c:v>
                </c:pt>
                <c:pt idx="46">
                  <c:v>16.668466760206808</c:v>
                </c:pt>
                <c:pt idx="47">
                  <c:v>16.45426687634037</c:v>
                </c:pt>
                <c:pt idx="48">
                  <c:v>16.889765088113901</c:v>
                </c:pt>
                <c:pt idx="49">
                  <c:v>17.026040423168606</c:v>
                </c:pt>
                <c:pt idx="50">
                  <c:v>16.605951439750207</c:v>
                </c:pt>
                <c:pt idx="51">
                  <c:v>16.770733447577001</c:v>
                </c:pt>
                <c:pt idx="52">
                  <c:v>17.030826954453165</c:v>
                </c:pt>
                <c:pt idx="53">
                  <c:v>18.390545240863428</c:v>
                </c:pt>
                <c:pt idx="54">
                  <c:v>18.225788748794873</c:v>
                </c:pt>
                <c:pt idx="55">
                  <c:v>18.466798993854571</c:v>
                </c:pt>
                <c:pt idx="56">
                  <c:v>18.440151690368076</c:v>
                </c:pt>
                <c:pt idx="57">
                  <c:v>17.182999739137749</c:v>
                </c:pt>
                <c:pt idx="58">
                  <c:v>18.06842146166537</c:v>
                </c:pt>
                <c:pt idx="59">
                  <c:v>18.318498201588458</c:v>
                </c:pt>
                <c:pt idx="60">
                  <c:v>18.755336869971302</c:v>
                </c:pt>
                <c:pt idx="61">
                  <c:v>18.572078167145374</c:v>
                </c:pt>
              </c:numCache>
            </c:numRef>
          </c:val>
          <c:smooth val="0"/>
          <c:extLst xmlns:c15="http://schemas.microsoft.com/office/drawing/2012/chart">
            <c:ext xmlns:c16="http://schemas.microsoft.com/office/drawing/2014/chart" uri="{C3380CC4-5D6E-409C-BE32-E72D297353CC}">
              <c16:uniqueId val="{0000000A-11D9-424C-B237-36AF34FA469C}"/>
            </c:ext>
          </c:extLst>
        </c:ser>
        <c:ser>
          <c:idx val="8"/>
          <c:order val="8"/>
          <c:tx>
            <c:v>Otros emergentes</c:v>
          </c:tx>
          <c:spPr>
            <a:ln w="19050">
              <a:solidFill>
                <a:srgbClr val="FBB040"/>
              </a:solidFill>
            </a:ln>
          </c:spPr>
          <c:marker>
            <c:symbol val="none"/>
          </c:marker>
          <c:dLbls>
            <c:dLbl>
              <c:idx val="61"/>
              <c:layout>
                <c:manualLayout>
                  <c:x val="0"/>
                  <c:y val="8.51922164214522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D9-424C-B237-36AF34FA469C}"/>
                </c:ext>
              </c:extLst>
            </c:dLbl>
            <c:numFmt formatCode="#,##0.0" sourceLinked="0"/>
            <c:spPr>
              <a:noFill/>
              <a:ln>
                <a:noFill/>
              </a:ln>
              <a:effectLst/>
            </c:spPr>
            <c:txPr>
              <a:bodyPr wrap="square" lIns="38100" tIns="19050" rIns="38100" bIns="19050" anchor="ctr" anchorCtr="0">
                <a:spAutoFit/>
              </a:bodyPr>
              <a:lstStyle/>
              <a:p>
                <a:pPr algn="ctr">
                  <a:defRPr lang="en-US" sz="1200" b="0" i="0" u="none" strike="noStrike" kern="1200" cap="none" spc="0" baseline="0">
                    <a:ln w="0"/>
                    <a:solidFill>
                      <a:srgbClr val="FBB040"/>
                    </a:solidFill>
                    <a:effectLst/>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Data5b!$T$130:$T$191</c:f>
              <c:numCache>
                <c:formatCode>General</c:formatCode>
                <c:ptCount val="62"/>
                <c:pt idx="0">
                  <c:v>18.055635823490316</c:v>
                </c:pt>
                <c:pt idx="1">
                  <c:v>17.697299469614354</c:v>
                </c:pt>
                <c:pt idx="2">
                  <c:v>17.147576632240746</c:v>
                </c:pt>
                <c:pt idx="3">
                  <c:v>17.501347699439073</c:v>
                </c:pt>
                <c:pt idx="4">
                  <c:v>18.306099384143231</c:v>
                </c:pt>
                <c:pt idx="5">
                  <c:v>18.279400406500375</c:v>
                </c:pt>
                <c:pt idx="6">
                  <c:v>18.080116527541072</c:v>
                </c:pt>
                <c:pt idx="7">
                  <c:v>18.404245457292113</c:v>
                </c:pt>
                <c:pt idx="8">
                  <c:v>18.48348643511747</c:v>
                </c:pt>
                <c:pt idx="9">
                  <c:v>18.966355453592755</c:v>
                </c:pt>
                <c:pt idx="10">
                  <c:v>19.234657020806843</c:v>
                </c:pt>
                <c:pt idx="11">
                  <c:v>19.711708736350889</c:v>
                </c:pt>
                <c:pt idx="12">
                  <c:v>18.970229732820165</c:v>
                </c:pt>
                <c:pt idx="13">
                  <c:v>19.672737652403129</c:v>
                </c:pt>
                <c:pt idx="14">
                  <c:v>20.00975615272149</c:v>
                </c:pt>
                <c:pt idx="15">
                  <c:v>19.294082958977235</c:v>
                </c:pt>
                <c:pt idx="16">
                  <c:v>18.688869408325345</c:v>
                </c:pt>
                <c:pt idx="17">
                  <c:v>19.387474767484399</c:v>
                </c:pt>
                <c:pt idx="18">
                  <c:v>19.444421879267406</c:v>
                </c:pt>
                <c:pt idx="19">
                  <c:v>19.854511129090881</c:v>
                </c:pt>
                <c:pt idx="20">
                  <c:v>19.865128310554255</c:v>
                </c:pt>
                <c:pt idx="21">
                  <c:v>20.015088742535696</c:v>
                </c:pt>
                <c:pt idx="22">
                  <c:v>20.230315370905952</c:v>
                </c:pt>
                <c:pt idx="23">
                  <c:v>19.725034317597665</c:v>
                </c:pt>
                <c:pt idx="24">
                  <c:v>19.700480867524831</c:v>
                </c:pt>
                <c:pt idx="25">
                  <c:v>18.931849155510996</c:v>
                </c:pt>
                <c:pt idx="26">
                  <c:v>19.043789379574694</c:v>
                </c:pt>
                <c:pt idx="27">
                  <c:v>18.051795670073297</c:v>
                </c:pt>
                <c:pt idx="28">
                  <c:v>18.388731913562978</c:v>
                </c:pt>
                <c:pt idx="29">
                  <c:v>18.99088167663221</c:v>
                </c:pt>
                <c:pt idx="30">
                  <c:v>18.481446381190324</c:v>
                </c:pt>
                <c:pt idx="31">
                  <c:v>18.345995881251529</c:v>
                </c:pt>
                <c:pt idx="32">
                  <c:v>18.305487312940578</c:v>
                </c:pt>
                <c:pt idx="33">
                  <c:v>19.276762844371408</c:v>
                </c:pt>
                <c:pt idx="34">
                  <c:v>18.511150200281936</c:v>
                </c:pt>
                <c:pt idx="35">
                  <c:v>18.292523974196286</c:v>
                </c:pt>
                <c:pt idx="36">
                  <c:v>18.652279101947624</c:v>
                </c:pt>
                <c:pt idx="37">
                  <c:v>18.248932333191732</c:v>
                </c:pt>
                <c:pt idx="38">
                  <c:v>17.643581012773616</c:v>
                </c:pt>
                <c:pt idx="39">
                  <c:v>17.817191590473577</c:v>
                </c:pt>
                <c:pt idx="40">
                  <c:v>18.251768983771555</c:v>
                </c:pt>
                <c:pt idx="41">
                  <c:v>18.495515561358104</c:v>
                </c:pt>
                <c:pt idx="42">
                  <c:v>19.238644764942642</c:v>
                </c:pt>
                <c:pt idx="43">
                  <c:v>20.105692719498752</c:v>
                </c:pt>
                <c:pt idx="44">
                  <c:v>19.369117573171415</c:v>
                </c:pt>
                <c:pt idx="45">
                  <c:v>17.73020733215089</c:v>
                </c:pt>
                <c:pt idx="46">
                  <c:v>18.476896263141011</c:v>
                </c:pt>
                <c:pt idx="47">
                  <c:v>18.712464916520183</c:v>
                </c:pt>
                <c:pt idx="48">
                  <c:v>18.646335475592124</c:v>
                </c:pt>
                <c:pt idx="49">
                  <c:v>19.253524006076848</c:v>
                </c:pt>
                <c:pt idx="50">
                  <c:v>19.626062088624359</c:v>
                </c:pt>
                <c:pt idx="51">
                  <c:v>19.355375436887918</c:v>
                </c:pt>
                <c:pt idx="52">
                  <c:v>19.531072480098622</c:v>
                </c:pt>
                <c:pt idx="53">
                  <c:v>19.391525908478734</c:v>
                </c:pt>
                <c:pt idx="54">
                  <c:v>20.965621810837298</c:v>
                </c:pt>
                <c:pt idx="55">
                  <c:v>21.006393732236063</c:v>
                </c:pt>
                <c:pt idx="56">
                  <c:v>22.558057667650022</c:v>
                </c:pt>
                <c:pt idx="57">
                  <c:v>24.160059822224376</c:v>
                </c:pt>
                <c:pt idx="58">
                  <c:v>23.508177955962296</c:v>
                </c:pt>
                <c:pt idx="59">
                  <c:v>23.000883129984381</c:v>
                </c:pt>
                <c:pt idx="60">
                  <c:v>24.08312889733768</c:v>
                </c:pt>
                <c:pt idx="61">
                  <c:v>23.708386788571904</c:v>
                </c:pt>
              </c:numCache>
            </c:numRef>
          </c:val>
          <c:smooth val="0"/>
          <c:extLst>
            <c:ext xmlns:c16="http://schemas.microsoft.com/office/drawing/2014/chart" uri="{C3380CC4-5D6E-409C-BE32-E72D297353CC}">
              <c16:uniqueId val="{0000000C-11D9-424C-B237-36AF34FA469C}"/>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5"/>
                <c:order val="3"/>
                <c:tx>
                  <c:strRef>
                    <c:extLst>
                      <c:ext uri="{02D57815-91ED-43cb-92C2-25804820EDAC}">
                        <c15:formulaRef>
                          <c15:sqref>Data5b!$S$13</c15:sqref>
                        </c15:formulaRef>
                      </c:ext>
                    </c:extLst>
                    <c:strCache>
                      <c:ptCount val="1"/>
                      <c:pt idx="0">
                        <c:v>Other emerging and developing countries share</c:v>
                      </c:pt>
                    </c:strCache>
                  </c:strRef>
                </c:tx>
                <c:spPr>
                  <a:ln w="38100">
                    <a:solidFill>
                      <a:srgbClr val="6F4A99"/>
                    </a:solidFill>
                  </a:ln>
                </c:spPr>
                <c:marker>
                  <c:symbol val="none"/>
                </c:marker>
                <c:cat>
                  <c:strRef>
                    <c:extLst>
                      <c:ext uri="{02D57815-91ED-43cb-92C2-25804820EDAC}">
                        <c15:formulaRef>
                          <c15:sqref>Data5b!$C$130:$C$191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c:ext uri="{02D57815-91ED-43cb-92C2-25804820EDAC}">
                        <c15:formulaRef>
                          <c15:sqref>Data5b!$S$130:$S$191</c15:sqref>
                        </c15:formulaRef>
                      </c:ext>
                    </c:extLst>
                    <c:numCache>
                      <c:formatCode>General</c:formatCode>
                      <c:ptCount val="62"/>
                      <c:pt idx="0">
                        <c:v>14.671416632145819</c:v>
                      </c:pt>
                      <c:pt idx="1">
                        <c:v>14.367138728815089</c:v>
                      </c:pt>
                      <c:pt idx="2">
                        <c:v>13.541369253370702</c:v>
                      </c:pt>
                      <c:pt idx="3">
                        <c:v>13.517953821696793</c:v>
                      </c:pt>
                      <c:pt idx="4">
                        <c:v>13.998343393505953</c:v>
                      </c:pt>
                      <c:pt idx="5">
                        <c:v>13.771480677355767</c:v>
                      </c:pt>
                      <c:pt idx="6">
                        <c:v>13.404801350719085</c:v>
                      </c:pt>
                      <c:pt idx="7">
                        <c:v>13.599075224259918</c:v>
                      </c:pt>
                      <c:pt idx="8">
                        <c:v>13.658445017224475</c:v>
                      </c:pt>
                      <c:pt idx="9">
                        <c:v>13.882116677949464</c:v>
                      </c:pt>
                      <c:pt idx="10">
                        <c:v>14.126610077797746</c:v>
                      </c:pt>
                      <c:pt idx="11">
                        <c:v>14.490906481279978</c:v>
                      </c:pt>
                      <c:pt idx="12">
                        <c:v>13.7802369675848</c:v>
                      </c:pt>
                      <c:pt idx="13">
                        <c:v>14.487270617185727</c:v>
                      </c:pt>
                      <c:pt idx="14">
                        <c:v>14.732323273007424</c:v>
                      </c:pt>
                      <c:pt idx="15">
                        <c:v>14.25503375964959</c:v>
                      </c:pt>
                      <c:pt idx="16">
                        <c:v>13.956849940466427</c:v>
                      </c:pt>
                      <c:pt idx="17">
                        <c:v>14.739434326471912</c:v>
                      </c:pt>
                      <c:pt idx="18">
                        <c:v>14.75927698622443</c:v>
                      </c:pt>
                      <c:pt idx="19">
                        <c:v>15.188913879485638</c:v>
                      </c:pt>
                      <c:pt idx="20">
                        <c:v>15.290258083647103</c:v>
                      </c:pt>
                      <c:pt idx="21">
                        <c:v>15.727822894491519</c:v>
                      </c:pt>
                      <c:pt idx="22">
                        <c:v>16.0385045399888</c:v>
                      </c:pt>
                      <c:pt idx="23">
                        <c:v>15.305824069184224</c:v>
                      </c:pt>
                      <c:pt idx="24">
                        <c:v>15.012098686808427</c:v>
                      </c:pt>
                      <c:pt idx="25">
                        <c:v>14.743115202893916</c:v>
                      </c:pt>
                      <c:pt idx="26">
                        <c:v>14.780852346190164</c:v>
                      </c:pt>
                      <c:pt idx="27">
                        <c:v>14.27161047353267</c:v>
                      </c:pt>
                      <c:pt idx="28">
                        <c:v>14.726419122081664</c:v>
                      </c:pt>
                      <c:pt idx="29">
                        <c:v>15.377290845795127</c:v>
                      </c:pt>
                      <c:pt idx="30">
                        <c:v>14.668335561212794</c:v>
                      </c:pt>
                      <c:pt idx="31">
                        <c:v>14.426127983976283</c:v>
                      </c:pt>
                      <c:pt idx="32">
                        <c:v>14.338177669098055</c:v>
                      </c:pt>
                      <c:pt idx="33">
                        <c:v>15.106721416983634</c:v>
                      </c:pt>
                      <c:pt idx="34">
                        <c:v>14.355511980229714</c:v>
                      </c:pt>
                      <c:pt idx="35">
                        <c:v>14.203298266730672</c:v>
                      </c:pt>
                      <c:pt idx="36">
                        <c:v>14.422865126662188</c:v>
                      </c:pt>
                      <c:pt idx="37">
                        <c:v>13.857544061140764</c:v>
                      </c:pt>
                      <c:pt idx="38">
                        <c:v>13.655868710533897</c:v>
                      </c:pt>
                      <c:pt idx="39">
                        <c:v>13.891471576961672</c:v>
                      </c:pt>
                      <c:pt idx="40">
                        <c:v>14.246215455220577</c:v>
                      </c:pt>
                      <c:pt idx="41">
                        <c:v>14.408815207043698</c:v>
                      </c:pt>
                      <c:pt idx="42">
                        <c:v>15.009407050845562</c:v>
                      </c:pt>
                      <c:pt idx="43">
                        <c:v>15.827433537435109</c:v>
                      </c:pt>
                      <c:pt idx="44">
                        <c:v>15.060968781892639</c:v>
                      </c:pt>
                      <c:pt idx="45">
                        <c:v>14.048915904032018</c:v>
                      </c:pt>
                      <c:pt idx="46">
                        <c:v>14.653739506968479</c:v>
                      </c:pt>
                      <c:pt idx="47">
                        <c:v>14.411996629355613</c:v>
                      </c:pt>
                      <c:pt idx="48">
                        <c:v>13.998375208267589</c:v>
                      </c:pt>
                      <c:pt idx="49">
                        <c:v>14.569818320219891</c:v>
                      </c:pt>
                      <c:pt idx="50">
                        <c:v>14.75677814429719</c:v>
                      </c:pt>
                      <c:pt idx="51">
                        <c:v>14.613337956227408</c:v>
                      </c:pt>
                      <c:pt idx="52">
                        <c:v>14.774072883904834</c:v>
                      </c:pt>
                      <c:pt idx="53">
                        <c:v>14.462171433702649</c:v>
                      </c:pt>
                      <c:pt idx="54">
                        <c:v>15.795808153882795</c:v>
                      </c:pt>
                      <c:pt idx="55">
                        <c:v>16.624815171406905</c:v>
                      </c:pt>
                      <c:pt idx="56">
                        <c:v>17.870645675043459</c:v>
                      </c:pt>
                      <c:pt idx="57">
                        <c:v>19.27868942296908</c:v>
                      </c:pt>
                      <c:pt idx="58">
                        <c:v>18.48547788068004</c:v>
                      </c:pt>
                      <c:pt idx="59">
                        <c:v>18.528174052783744</c:v>
                      </c:pt>
                      <c:pt idx="60">
                        <c:v>19.011983052134774</c:v>
                      </c:pt>
                      <c:pt idx="61">
                        <c:v>18.495027359336362</c:v>
                      </c:pt>
                    </c:numCache>
                  </c:numRef>
                </c:val>
                <c:smooth val="0"/>
                <c:extLst>
                  <c:ext xmlns:c16="http://schemas.microsoft.com/office/drawing/2014/chart" uri="{C3380CC4-5D6E-409C-BE32-E72D297353CC}">
                    <c16:uniqueId val="{0000000D-11D9-424C-B237-36AF34FA469C}"/>
                  </c:ext>
                </c:extLst>
              </c15:ser>
            </c15:filteredLineSeries>
            <c15:filteredLineSeries>
              <c15:ser>
                <c:idx val="6"/>
                <c:order val="4"/>
                <c:tx>
                  <c:strRef>
                    <c:extLst xmlns:c15="http://schemas.microsoft.com/office/drawing/2012/chart">
                      <c:ext xmlns:c15="http://schemas.microsoft.com/office/drawing/2012/chart" uri="{02D57815-91ED-43cb-92C2-25804820EDAC}">
                        <c15:formulaRef>
                          <c15:sqref>Data5b!$R$13</c15:sqref>
                        </c15:formulaRef>
                      </c:ext>
                    </c:extLst>
                    <c:strCache>
                      <c:ptCount val="1"/>
                      <c:pt idx="0">
                        <c:v>Western hemisphere (ex. Mexico) share</c:v>
                      </c:pt>
                    </c:strCache>
                  </c:strRef>
                </c:tx>
                <c:spPr>
                  <a:ln w="38100"/>
                </c:spPr>
                <c:marker>
                  <c:symbol val="none"/>
                </c:marker>
                <c:cat>
                  <c:strRef>
                    <c:extLst xmlns:c15="http://schemas.microsoft.com/office/drawing/2012/chart">
                      <c:ext xmlns:c15="http://schemas.microsoft.com/office/drawing/2012/chart" uri="{02D57815-91ED-43cb-92C2-25804820EDAC}">
                        <c15:formulaRef>
                          <c15:sqref>Data5b!$C$130:$C$191</c15:sqref>
                        </c15:formulaRef>
                      </c:ext>
                    </c:extLst>
                    <c:strCache>
                      <c:ptCount val="62"/>
                      <c:pt idx="0">
                        <c:v>2009</c:v>
                      </c:pt>
                      <c:pt idx="1">
                        <c:v>2009</c:v>
                      </c:pt>
                      <c:pt idx="2">
                        <c:v>2009</c:v>
                      </c:pt>
                      <c:pt idx="3">
                        <c:v>2009</c:v>
                      </c:pt>
                      <c:pt idx="4">
                        <c:v>2010</c:v>
                      </c:pt>
                      <c:pt idx="5">
                        <c:v>2010</c:v>
                      </c:pt>
                      <c:pt idx="6">
                        <c:v>2010</c:v>
                      </c:pt>
                      <c:pt idx="7">
                        <c:v>2010</c:v>
                      </c:pt>
                      <c:pt idx="8">
                        <c:v>2011</c:v>
                      </c:pt>
                      <c:pt idx="9">
                        <c:v>2011</c:v>
                      </c:pt>
                      <c:pt idx="10">
                        <c:v>2011</c:v>
                      </c:pt>
                      <c:pt idx="11">
                        <c:v>2011</c:v>
                      </c:pt>
                      <c:pt idx="12">
                        <c:v>2012</c:v>
                      </c:pt>
                      <c:pt idx="13">
                        <c:v>2012</c:v>
                      </c:pt>
                      <c:pt idx="14">
                        <c:v>2012</c:v>
                      </c:pt>
                      <c:pt idx="15">
                        <c:v>2012</c:v>
                      </c:pt>
                      <c:pt idx="16">
                        <c:v>2013</c:v>
                      </c:pt>
                      <c:pt idx="17">
                        <c:v>2013</c:v>
                      </c:pt>
                      <c:pt idx="18">
                        <c:v>2013</c:v>
                      </c:pt>
                      <c:pt idx="19">
                        <c:v>2013</c:v>
                      </c:pt>
                      <c:pt idx="20">
                        <c:v>2014</c:v>
                      </c:pt>
                      <c:pt idx="21">
                        <c:v>2014</c:v>
                      </c:pt>
                      <c:pt idx="22">
                        <c:v>2014</c:v>
                      </c:pt>
                      <c:pt idx="23">
                        <c:v>2014</c:v>
                      </c:pt>
                      <c:pt idx="24">
                        <c:v>2015</c:v>
                      </c:pt>
                      <c:pt idx="25">
                        <c:v>2015</c:v>
                      </c:pt>
                      <c:pt idx="26">
                        <c:v>2015</c:v>
                      </c:pt>
                      <c:pt idx="27">
                        <c:v>2015</c:v>
                      </c:pt>
                      <c:pt idx="28">
                        <c:v>2016</c:v>
                      </c:pt>
                      <c:pt idx="29">
                        <c:v>2016</c:v>
                      </c:pt>
                      <c:pt idx="30">
                        <c:v>2016</c:v>
                      </c:pt>
                      <c:pt idx="31">
                        <c:v>2016</c:v>
                      </c:pt>
                      <c:pt idx="32">
                        <c:v>2017</c:v>
                      </c:pt>
                      <c:pt idx="33">
                        <c:v>2017</c:v>
                      </c:pt>
                      <c:pt idx="34">
                        <c:v>2017</c:v>
                      </c:pt>
                      <c:pt idx="35">
                        <c:v>2017</c:v>
                      </c:pt>
                      <c:pt idx="36">
                        <c:v>2018</c:v>
                      </c:pt>
                      <c:pt idx="37">
                        <c:v>2018</c:v>
                      </c:pt>
                      <c:pt idx="38">
                        <c:v>2018</c:v>
                      </c:pt>
                      <c:pt idx="39">
                        <c:v>2018</c:v>
                      </c:pt>
                      <c:pt idx="40">
                        <c:v>2019</c:v>
                      </c:pt>
                      <c:pt idx="41">
                        <c:v>2019</c:v>
                      </c:pt>
                      <c:pt idx="42">
                        <c:v>2019</c:v>
                      </c:pt>
                      <c:pt idx="43">
                        <c:v>2019</c:v>
                      </c:pt>
                      <c:pt idx="44">
                        <c:v>2020</c:v>
                      </c:pt>
                      <c:pt idx="45">
                        <c:v>2020</c:v>
                      </c:pt>
                      <c:pt idx="46">
                        <c:v>2020</c:v>
                      </c:pt>
                      <c:pt idx="47">
                        <c:v>2020</c:v>
                      </c:pt>
                      <c:pt idx="48">
                        <c:v>2021</c:v>
                      </c:pt>
                      <c:pt idx="49">
                        <c:v>2021</c:v>
                      </c:pt>
                      <c:pt idx="50">
                        <c:v>2021</c:v>
                      </c:pt>
                      <c:pt idx="51">
                        <c:v>2021</c:v>
                      </c:pt>
                      <c:pt idx="52">
                        <c:v>2022</c:v>
                      </c:pt>
                      <c:pt idx="53">
                        <c:v>2022</c:v>
                      </c:pt>
                      <c:pt idx="54">
                        <c:v>2022</c:v>
                      </c:pt>
                      <c:pt idx="55">
                        <c:v>2022</c:v>
                      </c:pt>
                      <c:pt idx="56">
                        <c:v>2023</c:v>
                      </c:pt>
                      <c:pt idx="57">
                        <c:v>2023</c:v>
                      </c:pt>
                      <c:pt idx="58">
                        <c:v>2023</c:v>
                      </c:pt>
                      <c:pt idx="59">
                        <c:v>2023</c:v>
                      </c:pt>
                      <c:pt idx="60">
                        <c:v>2024</c:v>
                      </c:pt>
                      <c:pt idx="61">
                        <c:v>2024</c:v>
                      </c:pt>
                    </c:strCache>
                  </c:strRef>
                </c:cat>
                <c:val>
                  <c:numRef>
                    <c:extLst xmlns:c15="http://schemas.microsoft.com/office/drawing/2012/chart">
                      <c:ext xmlns:c15="http://schemas.microsoft.com/office/drawing/2012/chart" uri="{02D57815-91ED-43cb-92C2-25804820EDAC}">
                        <c15:formulaRef>
                          <c15:sqref>Data5b!$R$130:$R$191</c15:sqref>
                        </c15:formulaRef>
                      </c:ext>
                    </c:extLst>
                    <c:numCache>
                      <c:formatCode>General</c:formatCode>
                      <c:ptCount val="62"/>
                      <c:pt idx="0">
                        <c:v>3.3842191913444974</c:v>
                      </c:pt>
                      <c:pt idx="1">
                        <c:v>3.3301607407992644</c:v>
                      </c:pt>
                      <c:pt idx="2">
                        <c:v>3.6062073788700428</c:v>
                      </c:pt>
                      <c:pt idx="3">
                        <c:v>3.9833938777422802</c:v>
                      </c:pt>
                      <c:pt idx="4">
                        <c:v>4.3077559906372791</c:v>
                      </c:pt>
                      <c:pt idx="5">
                        <c:v>4.507919729144608</c:v>
                      </c:pt>
                      <c:pt idx="6">
                        <c:v>4.6753151768219858</c:v>
                      </c:pt>
                      <c:pt idx="7">
                        <c:v>4.8051702330321939</c:v>
                      </c:pt>
                      <c:pt idx="8">
                        <c:v>4.8250414178929937</c:v>
                      </c:pt>
                      <c:pt idx="9">
                        <c:v>5.0842387756432901</c:v>
                      </c:pt>
                      <c:pt idx="10">
                        <c:v>5.1080469430090947</c:v>
                      </c:pt>
                      <c:pt idx="11">
                        <c:v>5.220802255070911</c:v>
                      </c:pt>
                      <c:pt idx="12">
                        <c:v>5.189992765235365</c:v>
                      </c:pt>
                      <c:pt idx="13">
                        <c:v>5.1854670352174015</c:v>
                      </c:pt>
                      <c:pt idx="14">
                        <c:v>5.277432879714067</c:v>
                      </c:pt>
                      <c:pt idx="15">
                        <c:v>5.0390491993276427</c:v>
                      </c:pt>
                      <c:pt idx="16">
                        <c:v>4.7320194678589207</c:v>
                      </c:pt>
                      <c:pt idx="17">
                        <c:v>4.648040441012486</c:v>
                      </c:pt>
                      <c:pt idx="18">
                        <c:v>4.6851448930429767</c:v>
                      </c:pt>
                      <c:pt idx="19">
                        <c:v>4.6655972496052414</c:v>
                      </c:pt>
                      <c:pt idx="20">
                        <c:v>4.5748702269071515</c:v>
                      </c:pt>
                      <c:pt idx="21">
                        <c:v>4.2872658480441785</c:v>
                      </c:pt>
                      <c:pt idx="22">
                        <c:v>4.1918108309171531</c:v>
                      </c:pt>
                      <c:pt idx="23">
                        <c:v>4.4192102484134397</c:v>
                      </c:pt>
                      <c:pt idx="24">
                        <c:v>4.6883821807164043</c:v>
                      </c:pt>
                      <c:pt idx="25">
                        <c:v>4.1887339526170804</c:v>
                      </c:pt>
                      <c:pt idx="26">
                        <c:v>4.2629370333845298</c:v>
                      </c:pt>
                      <c:pt idx="27">
                        <c:v>3.7801851965406255</c:v>
                      </c:pt>
                      <c:pt idx="28">
                        <c:v>3.6623127914813143</c:v>
                      </c:pt>
                      <c:pt idx="29">
                        <c:v>3.6135908308370843</c:v>
                      </c:pt>
                      <c:pt idx="30">
                        <c:v>3.8131108199775294</c:v>
                      </c:pt>
                      <c:pt idx="31">
                        <c:v>3.919867897275247</c:v>
                      </c:pt>
                      <c:pt idx="32">
                        <c:v>3.9673096438425222</c:v>
                      </c:pt>
                      <c:pt idx="33">
                        <c:v>4.1700414273877744</c:v>
                      </c:pt>
                      <c:pt idx="34">
                        <c:v>4.1556382200522206</c:v>
                      </c:pt>
                      <c:pt idx="35">
                        <c:v>4.0892257074656122</c:v>
                      </c:pt>
                      <c:pt idx="36">
                        <c:v>4.2294139752854365</c:v>
                      </c:pt>
                      <c:pt idx="37">
                        <c:v>4.3913882720509667</c:v>
                      </c:pt>
                      <c:pt idx="38">
                        <c:v>3.987712302239721</c:v>
                      </c:pt>
                      <c:pt idx="39">
                        <c:v>3.9257200135119064</c:v>
                      </c:pt>
                      <c:pt idx="40">
                        <c:v>4.0055535285509771</c:v>
                      </c:pt>
                      <c:pt idx="41">
                        <c:v>4.0867003543144067</c:v>
                      </c:pt>
                      <c:pt idx="42">
                        <c:v>4.2292377140970805</c:v>
                      </c:pt>
                      <c:pt idx="43">
                        <c:v>4.2782591820636435</c:v>
                      </c:pt>
                      <c:pt idx="44">
                        <c:v>4.3081487912787786</c:v>
                      </c:pt>
                      <c:pt idx="45">
                        <c:v>3.6812914281188727</c:v>
                      </c:pt>
                      <c:pt idx="46">
                        <c:v>3.8231567561725321</c:v>
                      </c:pt>
                      <c:pt idx="47">
                        <c:v>4.3004682871645716</c:v>
                      </c:pt>
                      <c:pt idx="48">
                        <c:v>4.6479602673245335</c:v>
                      </c:pt>
                      <c:pt idx="49">
                        <c:v>4.6837056858569577</c:v>
                      </c:pt>
                      <c:pt idx="50">
                        <c:v>4.8692839443271678</c:v>
                      </c:pt>
                      <c:pt idx="51">
                        <c:v>4.7420374806605112</c:v>
                      </c:pt>
                      <c:pt idx="52">
                        <c:v>4.7569995961937881</c:v>
                      </c:pt>
                      <c:pt idx="53">
                        <c:v>4.9293544747760834</c:v>
                      </c:pt>
                      <c:pt idx="54">
                        <c:v>5.1698136569545037</c:v>
                      </c:pt>
                      <c:pt idx="55">
                        <c:v>4.3815785608291566</c:v>
                      </c:pt>
                      <c:pt idx="56">
                        <c:v>4.6874119926065623</c:v>
                      </c:pt>
                      <c:pt idx="57">
                        <c:v>4.881370399255295</c:v>
                      </c:pt>
                      <c:pt idx="58">
                        <c:v>5.0227000752822573</c:v>
                      </c:pt>
                      <c:pt idx="59">
                        <c:v>4.472709077200637</c:v>
                      </c:pt>
                      <c:pt idx="60">
                        <c:v>5.0711458452029063</c:v>
                      </c:pt>
                      <c:pt idx="61">
                        <c:v>5.2133594292355427</c:v>
                      </c:pt>
                    </c:numCache>
                  </c:numRef>
                </c:val>
                <c:smooth val="0"/>
                <c:extLst xmlns:c15="http://schemas.microsoft.com/office/drawing/2012/chart">
                  <c:ext xmlns:c16="http://schemas.microsoft.com/office/drawing/2014/chart" uri="{C3380CC4-5D6E-409C-BE32-E72D297353CC}">
                    <c16:uniqueId val="{0000000E-11D9-424C-B237-36AF34FA469C}"/>
                  </c:ext>
                </c:extLst>
              </c15:ser>
            </c15:filteredLineSeries>
          </c:ext>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sz="1200">
                <a:effectLst/>
              </a:defRPr>
            </a:pPr>
            <a:endParaRPr lang="en-US"/>
          </a:p>
        </c:txPr>
        <c:crossAx val="181673448"/>
        <c:crosses val="autoZero"/>
        <c:auto val="1"/>
        <c:lblAlgn val="ctr"/>
        <c:lblOffset val="100"/>
        <c:tickLblSkip val="12"/>
        <c:tickMarkSkip val="12"/>
        <c:noMultiLvlLbl val="0"/>
      </c:catAx>
      <c:valAx>
        <c:axId val="181673448"/>
        <c:scaling>
          <c:orientation val="minMax"/>
          <c:max val="100.4"/>
          <c:min val="0"/>
        </c:scaling>
        <c:delete val="0"/>
        <c:axPos val="l"/>
        <c:numFmt formatCode="#,##0" sourceLinked="0"/>
        <c:majorTickMark val="out"/>
        <c:minorTickMark val="none"/>
        <c:tickLblPos val="low"/>
        <c:spPr>
          <a:ln w="12700">
            <a:solidFill>
              <a:srgbClr val="000000"/>
            </a:solidFill>
          </a:ln>
        </c:spPr>
        <c:txPr>
          <a:bodyPr/>
          <a:lstStyle/>
          <a:p>
            <a:pPr>
              <a:defRPr sz="1200">
                <a:effectLst/>
              </a:defRPr>
            </a:pPr>
            <a:endParaRPr lang="en-US"/>
          </a:p>
        </c:txPr>
        <c:crossAx val="181672664"/>
        <c:crosses val="autoZero"/>
        <c:crossBetween val="between"/>
      </c:valAx>
      <c:valAx>
        <c:axId val="834577232"/>
        <c:scaling>
          <c:orientation val="minMax"/>
          <c:max val="1"/>
        </c:scaling>
        <c:delete val="0"/>
        <c:axPos val="r"/>
        <c:numFmt formatCode="General" sourceLinked="1"/>
        <c:majorTickMark val="none"/>
        <c:minorTickMark val="none"/>
        <c:tickLblPos val="none"/>
        <c:spPr>
          <a:ln>
            <a:noFill/>
          </a:ln>
        </c:spPr>
        <c:crossAx val="834575312"/>
        <c:crosses val="max"/>
        <c:crossBetween val="between"/>
      </c:valAx>
      <c:catAx>
        <c:axId val="834575312"/>
        <c:scaling>
          <c:orientation val="minMax"/>
        </c:scaling>
        <c:delete val="1"/>
        <c:axPos val="b"/>
        <c:numFmt formatCode="General" sourceLinked="1"/>
        <c:majorTickMark val="out"/>
        <c:minorTickMark val="none"/>
        <c:tickLblPos val="nextTo"/>
        <c:crossAx val="834577232"/>
        <c:crosses val="autoZero"/>
        <c:auto val="1"/>
        <c:lblAlgn val="ctr"/>
        <c:lblOffset val="100"/>
        <c:noMultiLvlLbl val="0"/>
      </c:catAx>
      <c:spPr>
        <a:noFill/>
      </c:spPr>
    </c:plotArea>
    <c:legend>
      <c:legendPos val="r"/>
      <c:legendEntry>
        <c:idx val="0"/>
        <c:delete val="1"/>
      </c:legendEntry>
      <c:layout>
        <c:manualLayout>
          <c:xMode val="edge"/>
          <c:yMode val="edge"/>
          <c:x val="4.5323164842154574E-2"/>
          <c:y val="0.62105942335455844"/>
          <c:w val="0.78428028922292015"/>
          <c:h val="0.20565077235105753"/>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24569756281831E-2"/>
          <c:y val="0.16268641072853707"/>
          <c:w val="0.93819395621166768"/>
          <c:h val="0.69333434546006278"/>
        </c:manualLayout>
      </c:layout>
      <c:barChart>
        <c:barDir val="col"/>
        <c:grouping val="stacked"/>
        <c:varyColors val="0"/>
        <c:ser>
          <c:idx val="7"/>
          <c:order val="7"/>
          <c:tx>
            <c:v>Mexico recessions</c:v>
          </c:tx>
          <c:spPr>
            <a:solidFill>
              <a:schemeClr val="bg1">
                <a:lumMod val="85000"/>
              </a:schemeClr>
            </a:solidFill>
            <a:ln>
              <a:solidFill>
                <a:schemeClr val="bg1">
                  <a:lumMod val="85000"/>
                </a:schemeClr>
              </a:solidFill>
            </a:ln>
          </c:spPr>
          <c:invertIfNegative val="0"/>
          <c:val>
            <c:numRef>
              <c:f>Data3!$F$14:$F$75</c:f>
              <c:numCache>
                <c:formatCode>0</c:formatCode>
                <c:ptCount val="62"/>
                <c:pt idx="0">
                  <c:v>1</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c:v>
                </c:pt>
                <c:pt idx="42">
                  <c:v>1</c:v>
                </c:pt>
                <c:pt idx="43">
                  <c:v>1</c:v>
                </c:pt>
                <c:pt idx="44">
                  <c:v>1</c:v>
                </c:pt>
                <c:pt idx="45">
                  <c:v>1</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7-6952-4D70-BD10-8CBAD8C8FFB1}"/>
            </c:ext>
          </c:extLst>
        </c:ser>
        <c:dLbls>
          <c:showLegendKey val="0"/>
          <c:showVal val="0"/>
          <c:showCatName val="0"/>
          <c:showSerName val="0"/>
          <c:showPercent val="0"/>
          <c:showBubbleSize val="0"/>
        </c:dLbls>
        <c:gapWidth val="0"/>
        <c:overlap val="100"/>
        <c:axId val="834575312"/>
        <c:axId val="834577232"/>
      </c:barChart>
      <c:lineChart>
        <c:grouping val="stacked"/>
        <c:varyColors val="0"/>
        <c:ser>
          <c:idx val="3"/>
          <c:order val="1"/>
          <c:tx>
            <c:strRef>
              <c:f>TradeChina!$P$13</c:f>
              <c:strCache>
                <c:ptCount val="1"/>
                <c:pt idx="0">
                  <c:v>Advanced economies (ex. U.S. and Canada) share</c:v>
                </c:pt>
              </c:strCache>
            </c:strRef>
          </c:tx>
          <c:spPr>
            <a:ln w="28575"/>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TradeChina!$P$130:$P$191</c:f>
              <c:numCache>
                <c:formatCode>General</c:formatCode>
                <c:ptCount val="62"/>
                <c:pt idx="0">
                  <c:v>51.364667007517305</c:v>
                </c:pt>
                <c:pt idx="1">
                  <c:v>51.71959328883446</c:v>
                </c:pt>
                <c:pt idx="2">
                  <c:v>52.363035379962888</c:v>
                </c:pt>
                <c:pt idx="3">
                  <c:v>51.944941838960496</c:v>
                </c:pt>
                <c:pt idx="4">
                  <c:v>51.270186802046176</c:v>
                </c:pt>
                <c:pt idx="5">
                  <c:v>51.061837073173315</c:v>
                </c:pt>
                <c:pt idx="6">
                  <c:v>50.891600393115212</c:v>
                </c:pt>
                <c:pt idx="7">
                  <c:v>51.041833734570545</c:v>
                </c:pt>
                <c:pt idx="8">
                  <c:v>51.349446995566225</c:v>
                </c:pt>
                <c:pt idx="9">
                  <c:v>51.329102101085361</c:v>
                </c:pt>
                <c:pt idx="10">
                  <c:v>50.3982869703758</c:v>
                </c:pt>
                <c:pt idx="11">
                  <c:v>49.041991469378239</c:v>
                </c:pt>
                <c:pt idx="12">
                  <c:v>49.413454540652943</c:v>
                </c:pt>
                <c:pt idx="13">
                  <c:v>49.363630278295226</c:v>
                </c:pt>
                <c:pt idx="14">
                  <c:v>49.327577558430427</c:v>
                </c:pt>
                <c:pt idx="15">
                  <c:v>49.235901768661392</c:v>
                </c:pt>
                <c:pt idx="16">
                  <c:v>51.494908826928146</c:v>
                </c:pt>
                <c:pt idx="17">
                  <c:v>49.440628292783359</c:v>
                </c:pt>
                <c:pt idx="18">
                  <c:v>48.253555189904723</c:v>
                </c:pt>
                <c:pt idx="19">
                  <c:v>47.868282664947543</c:v>
                </c:pt>
                <c:pt idx="20">
                  <c:v>48.101230441638073</c:v>
                </c:pt>
                <c:pt idx="21">
                  <c:v>47.749892123455417</c:v>
                </c:pt>
                <c:pt idx="22">
                  <c:v>47.764482876544626</c:v>
                </c:pt>
                <c:pt idx="23">
                  <c:v>46.973621454030791</c:v>
                </c:pt>
                <c:pt idx="24">
                  <c:v>45.200508952335277</c:v>
                </c:pt>
                <c:pt idx="25">
                  <c:v>46.420908044104245</c:v>
                </c:pt>
                <c:pt idx="26">
                  <c:v>46.646806320139433</c:v>
                </c:pt>
                <c:pt idx="27">
                  <c:v>48.321258623941304</c:v>
                </c:pt>
                <c:pt idx="28">
                  <c:v>46.389867170617947</c:v>
                </c:pt>
                <c:pt idx="29">
                  <c:v>46.645593288724186</c:v>
                </c:pt>
                <c:pt idx="30">
                  <c:v>45.998188959400458</c:v>
                </c:pt>
                <c:pt idx="31">
                  <c:v>45.845398510237494</c:v>
                </c:pt>
                <c:pt idx="32">
                  <c:v>45.298063614938513</c:v>
                </c:pt>
                <c:pt idx="33">
                  <c:v>44.567666382142853</c:v>
                </c:pt>
                <c:pt idx="34">
                  <c:v>44.748491093429465</c:v>
                </c:pt>
                <c:pt idx="35">
                  <c:v>45.015247933017598</c:v>
                </c:pt>
                <c:pt idx="36">
                  <c:v>44.124999843614312</c:v>
                </c:pt>
                <c:pt idx="37">
                  <c:v>44.534641494215904</c:v>
                </c:pt>
                <c:pt idx="38">
                  <c:v>44.650396151964358</c:v>
                </c:pt>
                <c:pt idx="39">
                  <c:v>44.372149389477777</c:v>
                </c:pt>
                <c:pt idx="40">
                  <c:v>45.185770567198333</c:v>
                </c:pt>
                <c:pt idx="41">
                  <c:v>44.62054484000047</c:v>
                </c:pt>
                <c:pt idx="42">
                  <c:v>44.174929524204103</c:v>
                </c:pt>
                <c:pt idx="43">
                  <c:v>43.883862546997221</c:v>
                </c:pt>
                <c:pt idx="44">
                  <c:v>44.468273075896285</c:v>
                </c:pt>
                <c:pt idx="45">
                  <c:v>47.050213036248827</c:v>
                </c:pt>
                <c:pt idx="46">
                  <c:v>43.744654865062799</c:v>
                </c:pt>
                <c:pt idx="47">
                  <c:v>43.15874126741646</c:v>
                </c:pt>
                <c:pt idx="48">
                  <c:v>43.31444978076189</c:v>
                </c:pt>
                <c:pt idx="49">
                  <c:v>43.81665442323375</c:v>
                </c:pt>
                <c:pt idx="50">
                  <c:v>42.878936726667717</c:v>
                </c:pt>
                <c:pt idx="51">
                  <c:v>42.998339774145677</c:v>
                </c:pt>
                <c:pt idx="52">
                  <c:v>42.020780711444417</c:v>
                </c:pt>
                <c:pt idx="53">
                  <c:v>41.747885328743699</c:v>
                </c:pt>
                <c:pt idx="54">
                  <c:v>41.823192853559689</c:v>
                </c:pt>
                <c:pt idx="55">
                  <c:v>41.915152562350443</c:v>
                </c:pt>
                <c:pt idx="56">
                  <c:v>40.820737913889175</c:v>
                </c:pt>
                <c:pt idx="57">
                  <c:v>40.181169763075246</c:v>
                </c:pt>
                <c:pt idx="58">
                  <c:v>39.829292086176395</c:v>
                </c:pt>
                <c:pt idx="59">
                  <c:v>39.741698901681431</c:v>
                </c:pt>
                <c:pt idx="60">
                  <c:v>39.102614620784379</c:v>
                </c:pt>
                <c:pt idx="61">
                  <c:v>39.371592205319345</c:v>
                </c:pt>
              </c:numCache>
            </c:numRef>
          </c:val>
          <c:smooth val="0"/>
          <c:extLst xmlns:c15="http://schemas.microsoft.com/office/drawing/2012/chart">
            <c:ext xmlns:c16="http://schemas.microsoft.com/office/drawing/2014/chart" uri="{C3380CC4-5D6E-409C-BE32-E72D297353CC}">
              <c16:uniqueId val="{00000001-6952-4D70-BD10-8CBAD8C8FFB1}"/>
            </c:ext>
          </c:extLst>
        </c:ser>
        <c:ser>
          <c:idx val="1"/>
          <c:order val="3"/>
          <c:tx>
            <c:strRef>
              <c:f>TradeChina!$O$13</c:f>
              <c:strCache>
                <c:ptCount val="1"/>
                <c:pt idx="0">
                  <c:v>U.S. share</c:v>
                </c:pt>
              </c:strCache>
            </c:strRef>
          </c:tx>
          <c:spPr>
            <a:ln w="28575">
              <a:solidFill>
                <a:schemeClr val="tx1"/>
              </a:solidFill>
            </a:ln>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TradeChina!$O$130:$O$191</c:f>
              <c:numCache>
                <c:formatCode>General</c:formatCode>
                <c:ptCount val="62"/>
                <c:pt idx="0">
                  <c:v>19.14828710419475</c:v>
                </c:pt>
                <c:pt idx="1">
                  <c:v>18.70949654151849</c:v>
                </c:pt>
                <c:pt idx="2">
                  <c:v>18.117451906092061</c:v>
                </c:pt>
                <c:pt idx="3">
                  <c:v>17.947519146689064</c:v>
                </c:pt>
                <c:pt idx="4">
                  <c:v>17.777355091736322</c:v>
                </c:pt>
                <c:pt idx="5">
                  <c:v>18.029241590511262</c:v>
                </c:pt>
                <c:pt idx="6">
                  <c:v>18.420435791718656</c:v>
                </c:pt>
                <c:pt idx="7">
                  <c:v>17.562975535687691</c:v>
                </c:pt>
                <c:pt idx="8">
                  <c:v>17.077306253675744</c:v>
                </c:pt>
                <c:pt idx="9">
                  <c:v>16.740332704200522</c:v>
                </c:pt>
                <c:pt idx="10">
                  <c:v>16.99018371340512</c:v>
                </c:pt>
                <c:pt idx="11">
                  <c:v>17.56607715799835</c:v>
                </c:pt>
                <c:pt idx="12">
                  <c:v>17.900434328731215</c:v>
                </c:pt>
                <c:pt idx="13">
                  <c:v>17.339471210866449</c:v>
                </c:pt>
                <c:pt idx="14">
                  <c:v>16.771883352289176</c:v>
                </c:pt>
                <c:pt idx="15">
                  <c:v>16.949436346131467</c:v>
                </c:pt>
                <c:pt idx="16">
                  <c:v>16.128243226461969</c:v>
                </c:pt>
                <c:pt idx="17">
                  <c:v>16.318481990366692</c:v>
                </c:pt>
                <c:pt idx="18">
                  <c:v>16.961298160414096</c:v>
                </c:pt>
                <c:pt idx="19">
                  <c:v>17.28197025594779</c:v>
                </c:pt>
                <c:pt idx="20">
                  <c:v>16.933745009105753</c:v>
                </c:pt>
                <c:pt idx="21">
                  <c:v>16.938488846767672</c:v>
                </c:pt>
                <c:pt idx="22">
                  <c:v>16.705589029620608</c:v>
                </c:pt>
                <c:pt idx="23">
                  <c:v>17.167117483800464</c:v>
                </c:pt>
                <c:pt idx="24">
                  <c:v>18.01881578233197</c:v>
                </c:pt>
                <c:pt idx="25">
                  <c:v>18.69226794206822</c:v>
                </c:pt>
                <c:pt idx="26">
                  <c:v>17.948892753586783</c:v>
                </c:pt>
                <c:pt idx="27">
                  <c:v>17.417552901356764</c:v>
                </c:pt>
                <c:pt idx="28">
                  <c:v>18.238733669260796</c:v>
                </c:pt>
                <c:pt idx="29">
                  <c:v>17.484605403826439</c:v>
                </c:pt>
                <c:pt idx="30">
                  <c:v>18.400098796890912</c:v>
                </c:pt>
                <c:pt idx="31">
                  <c:v>18.709527885956685</c:v>
                </c:pt>
                <c:pt idx="32">
                  <c:v>19.016486707906996</c:v>
                </c:pt>
                <c:pt idx="33">
                  <c:v>18.839319809725858</c:v>
                </c:pt>
                <c:pt idx="34">
                  <c:v>19.095713210157633</c:v>
                </c:pt>
                <c:pt idx="35">
                  <c:v>19.040350804702232</c:v>
                </c:pt>
                <c:pt idx="36">
                  <c:v>19.259046016414651</c:v>
                </c:pt>
                <c:pt idx="37">
                  <c:v>18.899670425941249</c:v>
                </c:pt>
                <c:pt idx="38">
                  <c:v>19.261637991116995</c:v>
                </c:pt>
                <c:pt idx="39">
                  <c:v>19.405251787813633</c:v>
                </c:pt>
                <c:pt idx="40">
                  <c:v>17.419953355836704</c:v>
                </c:pt>
                <c:pt idx="41">
                  <c:v>17.573347419129238</c:v>
                </c:pt>
                <c:pt idx="42">
                  <c:v>16.463013872336351</c:v>
                </c:pt>
                <c:pt idx="43">
                  <c:v>15.794709197991487</c:v>
                </c:pt>
                <c:pt idx="44">
                  <c:v>15.058038761049627</c:v>
                </c:pt>
                <c:pt idx="45">
                  <c:v>17.622078731726717</c:v>
                </c:pt>
                <c:pt idx="46">
                  <c:v>17.80033529020421</c:v>
                </c:pt>
                <c:pt idx="47">
                  <c:v>18.217801983561223</c:v>
                </c:pt>
                <c:pt idx="48">
                  <c:v>17.644585898997732</c:v>
                </c:pt>
                <c:pt idx="49">
                  <c:v>16.504313030705479</c:v>
                </c:pt>
                <c:pt idx="50">
                  <c:v>17.265759203422611</c:v>
                </c:pt>
                <c:pt idx="51">
                  <c:v>17.267387059220781</c:v>
                </c:pt>
                <c:pt idx="52">
                  <c:v>17.690636383803206</c:v>
                </c:pt>
                <c:pt idx="53">
                  <c:v>16.776108698189507</c:v>
                </c:pt>
                <c:pt idx="54">
                  <c:v>15.420644455792624</c:v>
                </c:pt>
                <c:pt idx="55">
                  <c:v>15.028723967209558</c:v>
                </c:pt>
                <c:pt idx="56">
                  <c:v>14.61935815874897</c:v>
                </c:pt>
                <c:pt idx="57">
                  <c:v>14.735371948751357</c:v>
                </c:pt>
                <c:pt idx="58">
                  <c:v>14.842242285262646</c:v>
                </c:pt>
                <c:pt idx="59">
                  <c:v>15.102910994569923</c:v>
                </c:pt>
                <c:pt idx="60">
                  <c:v>14.190629082728931</c:v>
                </c:pt>
                <c:pt idx="61">
                  <c:v>14.432360161311992</c:v>
                </c:pt>
              </c:numCache>
            </c:numRef>
          </c:val>
          <c:smooth val="0"/>
          <c:extLst>
            <c:ext xmlns:c16="http://schemas.microsoft.com/office/drawing/2014/chart" uri="{C3380CC4-5D6E-409C-BE32-E72D297353CC}">
              <c16:uniqueId val="{00000004-6952-4D70-BD10-8CBAD8C8FFB1}"/>
            </c:ext>
          </c:extLst>
        </c:ser>
        <c:ser>
          <c:idx val="4"/>
          <c:order val="4"/>
          <c:tx>
            <c:strRef>
              <c:f>TradeChina!$Q$13</c:f>
              <c:strCache>
                <c:ptCount val="1"/>
                <c:pt idx="0">
                  <c:v>Emerging and developing Asia share</c:v>
                </c:pt>
              </c:strCache>
            </c:strRef>
          </c:tx>
          <c:spPr>
            <a:ln w="28575">
              <a:solidFill>
                <a:schemeClr val="accent6"/>
              </a:solidFill>
            </a:ln>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TradeChina!$Q$130:$Q$191</c:f>
              <c:numCache>
                <c:formatCode>General</c:formatCode>
                <c:ptCount val="62"/>
                <c:pt idx="0">
                  <c:v>8.8191559909002724</c:v>
                </c:pt>
                <c:pt idx="1">
                  <c:v>9.4350136571899323</c:v>
                </c:pt>
                <c:pt idx="2">
                  <c:v>9.934896540860441</c:v>
                </c:pt>
                <c:pt idx="3">
                  <c:v>10.09587927359224</c:v>
                </c:pt>
                <c:pt idx="4">
                  <c:v>10.1022248348768</c:v>
                </c:pt>
                <c:pt idx="5">
                  <c:v>10.117842813399049</c:v>
                </c:pt>
                <c:pt idx="6">
                  <c:v>10.005473456362958</c:v>
                </c:pt>
                <c:pt idx="7">
                  <c:v>10.498018947496325</c:v>
                </c:pt>
                <c:pt idx="8">
                  <c:v>10.521189121237196</c:v>
                </c:pt>
                <c:pt idx="9">
                  <c:v>10.403948941535221</c:v>
                </c:pt>
                <c:pt idx="10">
                  <c:v>10.825506921437915</c:v>
                </c:pt>
                <c:pt idx="11">
                  <c:v>10.995965149526498</c:v>
                </c:pt>
                <c:pt idx="12">
                  <c:v>10.969329188589189</c:v>
                </c:pt>
                <c:pt idx="13">
                  <c:v>10.960509142190507</c:v>
                </c:pt>
                <c:pt idx="14">
                  <c:v>11.149133399301357</c:v>
                </c:pt>
                <c:pt idx="15">
                  <c:v>11.809598318513121</c:v>
                </c:pt>
                <c:pt idx="16">
                  <c:v>11.186208297316309</c:v>
                </c:pt>
                <c:pt idx="17">
                  <c:v>12.229124167998229</c:v>
                </c:pt>
                <c:pt idx="18">
                  <c:v>12.674160610878952</c:v>
                </c:pt>
                <c:pt idx="19">
                  <c:v>12.268220626835944</c:v>
                </c:pt>
                <c:pt idx="20">
                  <c:v>12.465123405308821</c:v>
                </c:pt>
                <c:pt idx="21">
                  <c:v>12.65240907465143</c:v>
                </c:pt>
                <c:pt idx="22">
                  <c:v>12.646263711719685</c:v>
                </c:pt>
                <c:pt idx="23">
                  <c:v>13.44757078646915</c:v>
                </c:pt>
                <c:pt idx="24">
                  <c:v>14.211852551380927</c:v>
                </c:pt>
                <c:pt idx="25">
                  <c:v>13.135712762040882</c:v>
                </c:pt>
                <c:pt idx="26">
                  <c:v>13.616467217951524</c:v>
                </c:pt>
                <c:pt idx="27">
                  <c:v>13.536123172012884</c:v>
                </c:pt>
                <c:pt idx="28">
                  <c:v>14.166296310579197</c:v>
                </c:pt>
                <c:pt idx="29">
                  <c:v>14.10756682982157</c:v>
                </c:pt>
                <c:pt idx="30">
                  <c:v>14.265972512519976</c:v>
                </c:pt>
                <c:pt idx="31">
                  <c:v>14.242301737590539</c:v>
                </c:pt>
                <c:pt idx="32">
                  <c:v>14.493563507401765</c:v>
                </c:pt>
                <c:pt idx="33">
                  <c:v>14.381884595503392</c:v>
                </c:pt>
                <c:pt idx="34">
                  <c:v>14.60269687577898</c:v>
                </c:pt>
                <c:pt idx="35">
                  <c:v>14.645967933682355</c:v>
                </c:pt>
                <c:pt idx="36">
                  <c:v>14.995546832657199</c:v>
                </c:pt>
                <c:pt idx="37">
                  <c:v>15.183337403847327</c:v>
                </c:pt>
                <c:pt idx="38">
                  <c:v>15.23754504375859</c:v>
                </c:pt>
                <c:pt idx="39">
                  <c:v>14.989412284961229</c:v>
                </c:pt>
                <c:pt idx="40">
                  <c:v>15.698753754528504</c:v>
                </c:pt>
                <c:pt idx="41">
                  <c:v>16.059246523335847</c:v>
                </c:pt>
                <c:pt idx="42">
                  <c:v>16.755381526970311</c:v>
                </c:pt>
                <c:pt idx="43">
                  <c:v>16.935927801526212</c:v>
                </c:pt>
                <c:pt idx="44">
                  <c:v>17.822266406971497</c:v>
                </c:pt>
                <c:pt idx="45">
                  <c:v>14.270567376002688</c:v>
                </c:pt>
                <c:pt idx="46">
                  <c:v>16.668466760206808</c:v>
                </c:pt>
                <c:pt idx="47">
                  <c:v>16.45426687634037</c:v>
                </c:pt>
                <c:pt idx="48">
                  <c:v>16.889765088113901</c:v>
                </c:pt>
                <c:pt idx="49">
                  <c:v>17.026040423168606</c:v>
                </c:pt>
                <c:pt idx="50">
                  <c:v>16.605951439750207</c:v>
                </c:pt>
                <c:pt idx="51">
                  <c:v>16.770733447577001</c:v>
                </c:pt>
                <c:pt idx="52">
                  <c:v>17.030826954453165</c:v>
                </c:pt>
                <c:pt idx="53">
                  <c:v>18.390545240863428</c:v>
                </c:pt>
                <c:pt idx="54">
                  <c:v>18.225788748794873</c:v>
                </c:pt>
                <c:pt idx="55">
                  <c:v>18.466798993854571</c:v>
                </c:pt>
                <c:pt idx="56">
                  <c:v>18.440151690368076</c:v>
                </c:pt>
                <c:pt idx="57">
                  <c:v>17.182999739137749</c:v>
                </c:pt>
                <c:pt idx="58">
                  <c:v>18.06842146166537</c:v>
                </c:pt>
                <c:pt idx="59">
                  <c:v>18.318498201588458</c:v>
                </c:pt>
                <c:pt idx="60">
                  <c:v>18.755336869971302</c:v>
                </c:pt>
                <c:pt idx="61">
                  <c:v>18.572078167145374</c:v>
                </c:pt>
              </c:numCache>
            </c:numRef>
          </c:val>
          <c:smooth val="0"/>
          <c:extLst xmlns:c15="http://schemas.microsoft.com/office/drawing/2012/chart">
            <c:ext xmlns:c16="http://schemas.microsoft.com/office/drawing/2014/chart" uri="{C3380CC4-5D6E-409C-BE32-E72D297353CC}">
              <c16:uniqueId val="{00000003-6952-4D70-BD10-8CBAD8C8FFB1}"/>
            </c:ext>
          </c:extLst>
        </c:ser>
        <c:ser>
          <c:idx val="5"/>
          <c:order val="5"/>
          <c:tx>
            <c:strRef>
              <c:f>TradeChina!$S$13</c:f>
              <c:strCache>
                <c:ptCount val="1"/>
                <c:pt idx="0">
                  <c:v>Other emerging and developing countries share</c:v>
                </c:pt>
              </c:strCache>
            </c:strRef>
          </c:tx>
          <c:spPr>
            <a:ln w="28575">
              <a:solidFill>
                <a:schemeClr val="accent1"/>
              </a:solidFill>
            </a:ln>
          </c:spPr>
          <c:marker>
            <c:symbol val="none"/>
          </c:marker>
          <c:cat>
            <c:strRef>
              <c:f>TradeChina!$A$130:$A$191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TradeChina!$S$130:$S$191</c:f>
              <c:numCache>
                <c:formatCode>General</c:formatCode>
                <c:ptCount val="62"/>
                <c:pt idx="0">
                  <c:v>14.671416632145819</c:v>
                </c:pt>
                <c:pt idx="1">
                  <c:v>14.367138728815089</c:v>
                </c:pt>
                <c:pt idx="2">
                  <c:v>13.541369253370702</c:v>
                </c:pt>
                <c:pt idx="3">
                  <c:v>13.517953821696793</c:v>
                </c:pt>
                <c:pt idx="4">
                  <c:v>13.998343393505953</c:v>
                </c:pt>
                <c:pt idx="5">
                  <c:v>13.771480677355767</c:v>
                </c:pt>
                <c:pt idx="6">
                  <c:v>13.404801350719085</c:v>
                </c:pt>
                <c:pt idx="7">
                  <c:v>13.599075224259918</c:v>
                </c:pt>
                <c:pt idx="8">
                  <c:v>13.658445017224475</c:v>
                </c:pt>
                <c:pt idx="9">
                  <c:v>13.882116677949464</c:v>
                </c:pt>
                <c:pt idx="10">
                  <c:v>14.126610077797746</c:v>
                </c:pt>
                <c:pt idx="11">
                  <c:v>14.490906481279978</c:v>
                </c:pt>
                <c:pt idx="12">
                  <c:v>13.7802369675848</c:v>
                </c:pt>
                <c:pt idx="13">
                  <c:v>14.487270617185727</c:v>
                </c:pt>
                <c:pt idx="14">
                  <c:v>14.732323273007424</c:v>
                </c:pt>
                <c:pt idx="15">
                  <c:v>14.25503375964959</c:v>
                </c:pt>
                <c:pt idx="16">
                  <c:v>13.956849940466427</c:v>
                </c:pt>
                <c:pt idx="17">
                  <c:v>14.739434326471912</c:v>
                </c:pt>
                <c:pt idx="18">
                  <c:v>14.75927698622443</c:v>
                </c:pt>
                <c:pt idx="19">
                  <c:v>15.188913879485638</c:v>
                </c:pt>
                <c:pt idx="20">
                  <c:v>15.290258083647103</c:v>
                </c:pt>
                <c:pt idx="21">
                  <c:v>15.727822894491519</c:v>
                </c:pt>
                <c:pt idx="22">
                  <c:v>16.0385045399888</c:v>
                </c:pt>
                <c:pt idx="23">
                  <c:v>15.305824069184224</c:v>
                </c:pt>
                <c:pt idx="24">
                  <c:v>15.012098686808427</c:v>
                </c:pt>
                <c:pt idx="25">
                  <c:v>14.743115202893916</c:v>
                </c:pt>
                <c:pt idx="26">
                  <c:v>14.780852346190164</c:v>
                </c:pt>
                <c:pt idx="27">
                  <c:v>14.27161047353267</c:v>
                </c:pt>
                <c:pt idx="28">
                  <c:v>14.726419122081664</c:v>
                </c:pt>
                <c:pt idx="29">
                  <c:v>15.377290845795127</c:v>
                </c:pt>
                <c:pt idx="30">
                  <c:v>14.668335561212794</c:v>
                </c:pt>
                <c:pt idx="31">
                  <c:v>14.426127983976283</c:v>
                </c:pt>
                <c:pt idx="32">
                  <c:v>14.338177669098055</c:v>
                </c:pt>
                <c:pt idx="33">
                  <c:v>15.106721416983634</c:v>
                </c:pt>
                <c:pt idx="34">
                  <c:v>14.355511980229714</c:v>
                </c:pt>
                <c:pt idx="35">
                  <c:v>14.203298266730672</c:v>
                </c:pt>
                <c:pt idx="36">
                  <c:v>14.422865126662188</c:v>
                </c:pt>
                <c:pt idx="37">
                  <c:v>13.857544061140764</c:v>
                </c:pt>
                <c:pt idx="38">
                  <c:v>13.655868710533897</c:v>
                </c:pt>
                <c:pt idx="39">
                  <c:v>13.891471576961672</c:v>
                </c:pt>
                <c:pt idx="40">
                  <c:v>14.246215455220577</c:v>
                </c:pt>
                <c:pt idx="41">
                  <c:v>14.408815207043698</c:v>
                </c:pt>
                <c:pt idx="42">
                  <c:v>15.009407050845562</c:v>
                </c:pt>
                <c:pt idx="43">
                  <c:v>15.827433537435109</c:v>
                </c:pt>
                <c:pt idx="44">
                  <c:v>15.060968781892639</c:v>
                </c:pt>
                <c:pt idx="45">
                  <c:v>14.048915904032018</c:v>
                </c:pt>
                <c:pt idx="46">
                  <c:v>14.653739506968479</c:v>
                </c:pt>
                <c:pt idx="47">
                  <c:v>14.411996629355613</c:v>
                </c:pt>
                <c:pt idx="48">
                  <c:v>13.998375208267589</c:v>
                </c:pt>
                <c:pt idx="49">
                  <c:v>14.569818320219891</c:v>
                </c:pt>
                <c:pt idx="50">
                  <c:v>14.75677814429719</c:v>
                </c:pt>
                <c:pt idx="51">
                  <c:v>14.613337956227408</c:v>
                </c:pt>
                <c:pt idx="52">
                  <c:v>14.774072883904834</c:v>
                </c:pt>
                <c:pt idx="53">
                  <c:v>14.462171433702649</c:v>
                </c:pt>
                <c:pt idx="54">
                  <c:v>15.795808153882795</c:v>
                </c:pt>
                <c:pt idx="55">
                  <c:v>16.624815171406905</c:v>
                </c:pt>
                <c:pt idx="56">
                  <c:v>17.870645675043459</c:v>
                </c:pt>
                <c:pt idx="57">
                  <c:v>19.27868942296908</c:v>
                </c:pt>
                <c:pt idx="58">
                  <c:v>18.48547788068004</c:v>
                </c:pt>
                <c:pt idx="59">
                  <c:v>18.528174052783744</c:v>
                </c:pt>
                <c:pt idx="60">
                  <c:v>19.011983052134774</c:v>
                </c:pt>
                <c:pt idx="61">
                  <c:v>18.495027359336362</c:v>
                </c:pt>
              </c:numCache>
            </c:numRef>
          </c:val>
          <c:smooth val="0"/>
          <c:extLst xmlns:c15="http://schemas.microsoft.com/office/drawing/2012/chart">
            <c:ext xmlns:c16="http://schemas.microsoft.com/office/drawing/2014/chart" uri="{C3380CC4-5D6E-409C-BE32-E72D297353CC}">
              <c16:uniqueId val="{00000005-6952-4D70-BD10-8CBAD8C8FFB1}"/>
            </c:ext>
          </c:extLst>
        </c:ser>
        <c:dLbls>
          <c:showLegendKey val="0"/>
          <c:showVal val="0"/>
          <c:showCatName val="0"/>
          <c:showSerName val="0"/>
          <c:showPercent val="0"/>
          <c:showBubbleSize val="0"/>
        </c:dLbls>
        <c:marker val="1"/>
        <c:smooth val="0"/>
        <c:axId val="181672664"/>
        <c:axId val="181673448"/>
        <c:extLst>
          <c:ext xmlns:c15="http://schemas.microsoft.com/office/drawing/2012/chart" uri="{02D57815-91ED-43cb-92C2-25804820EDAC}">
            <c15:filteredLineSeries>
              <c15:ser>
                <c:idx val="2"/>
                <c:order val="0"/>
                <c:tx>
                  <c:strRef>
                    <c:extLst>
                      <c:ext uri="{02D57815-91ED-43cb-92C2-25804820EDAC}">
                        <c15:formulaRef>
                          <c15:sqref>TradeChina!$M$13</c15:sqref>
                        </c15:formulaRef>
                      </c:ext>
                    </c:extLst>
                    <c:strCache>
                      <c:ptCount val="1"/>
                      <c:pt idx="0">
                        <c:v>Canada share</c:v>
                      </c:pt>
                    </c:strCache>
                  </c:strRef>
                </c:tx>
                <c:marker>
                  <c:symbol val="none"/>
                </c:marker>
                <c:cat>
                  <c:strRef>
                    <c:extLst>
                      <c:ext uri="{02D57815-91ED-43cb-92C2-25804820EDAC}">
                        <c15:formulaRef>
                          <c15:sqref>TradeChina!$A$130:$A$191</c15:sqref>
                        </c15:formulaRef>
                      </c:ext>
                    </c:extLst>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extLst>
                      <c:ext uri="{02D57815-91ED-43cb-92C2-25804820EDAC}">
                        <c15:formulaRef>
                          <c15:sqref>TradeChina!$M$130:$M$191</c15:sqref>
                        </c15:formulaRef>
                      </c:ext>
                    </c:extLst>
                    <c:numCache>
                      <c:formatCode>General</c:formatCode>
                      <c:ptCount val="62"/>
                      <c:pt idx="0">
                        <c:v>1.6242098506304896</c:v>
                      </c:pt>
                      <c:pt idx="1">
                        <c:v>1.4432939668229325</c:v>
                      </c:pt>
                      <c:pt idx="2">
                        <c:v>1.4196577975976288</c:v>
                      </c:pt>
                      <c:pt idx="3">
                        <c:v>1.4341556921651957</c:v>
                      </c:pt>
                      <c:pt idx="4">
                        <c:v>1.4368014003227618</c:v>
                      </c:pt>
                      <c:pt idx="5">
                        <c:v>1.4089303878683492</c:v>
                      </c:pt>
                      <c:pt idx="6">
                        <c:v>1.4278911972682318</c:v>
                      </c:pt>
                      <c:pt idx="7">
                        <c:v>1.3613229237355802</c:v>
                      </c:pt>
                      <c:pt idx="8">
                        <c:v>1.3242341137838864</c:v>
                      </c:pt>
                      <c:pt idx="9">
                        <c:v>1.3203409241414272</c:v>
                      </c:pt>
                      <c:pt idx="10">
                        <c:v>1.3341280350429929</c:v>
                      </c:pt>
                      <c:pt idx="11">
                        <c:v>1.3341476949065822</c:v>
                      </c:pt>
                      <c:pt idx="12">
                        <c:v>1.4005236978044335</c:v>
                      </c:pt>
                      <c:pt idx="13">
                        <c:v>1.3678691548166442</c:v>
                      </c:pt>
                      <c:pt idx="14">
                        <c:v>1.3528745131381243</c:v>
                      </c:pt>
                      <c:pt idx="15">
                        <c:v>1.370979782673867</c:v>
                      </c:pt>
                      <c:pt idx="16">
                        <c:v>1.237476747227833</c:v>
                      </c:pt>
                      <c:pt idx="17">
                        <c:v>1.3109326002078903</c:v>
                      </c:pt>
                      <c:pt idx="18">
                        <c:v>1.3351575169205845</c:v>
                      </c:pt>
                      <c:pt idx="19">
                        <c:v>1.390729376056745</c:v>
                      </c:pt>
                      <c:pt idx="20">
                        <c:v>1.2874881910757281</c:v>
                      </c:pt>
                      <c:pt idx="21">
                        <c:v>1.2575491211850589</c:v>
                      </c:pt>
                      <c:pt idx="22">
                        <c:v>1.26788509193388</c:v>
                      </c:pt>
                      <c:pt idx="23">
                        <c:v>1.3054502508461245</c:v>
                      </c:pt>
                      <c:pt idx="24">
                        <c:v>1.3935170454471486</c:v>
                      </c:pt>
                      <c:pt idx="25">
                        <c:v>1.2838147271892064</c:v>
                      </c:pt>
                      <c:pt idx="26">
                        <c:v>1.2708326266000314</c:v>
                      </c:pt>
                      <c:pt idx="27">
                        <c:v>1.2234255824788105</c:v>
                      </c:pt>
                      <c:pt idx="28">
                        <c:v>1.2936852193258617</c:v>
                      </c:pt>
                      <c:pt idx="29">
                        <c:v>1.2863963851181837</c:v>
                      </c:pt>
                      <c:pt idx="30">
                        <c:v>1.2966939262123205</c:v>
                      </c:pt>
                      <c:pt idx="31">
                        <c:v>1.3335003977420217</c:v>
                      </c:pt>
                      <c:pt idx="32">
                        <c:v>1.3530478459602076</c:v>
                      </c:pt>
                      <c:pt idx="33">
                        <c:v>1.4008273136960543</c:v>
                      </c:pt>
                      <c:pt idx="34">
                        <c:v>1.421464159248788</c:v>
                      </c:pt>
                      <c:pt idx="35">
                        <c:v>1.3867748034520839</c:v>
                      </c:pt>
                      <c:pt idx="36">
                        <c:v>1.3257082304265566</c:v>
                      </c:pt>
                      <c:pt idx="37">
                        <c:v>1.3753182897327936</c:v>
                      </c:pt>
                      <c:pt idx="38">
                        <c:v>1.4293710123958527</c:v>
                      </c:pt>
                      <c:pt idx="39">
                        <c:v>1.5507109352334096</c:v>
                      </c:pt>
                      <c:pt idx="40">
                        <c:v>1.5821231532476718</c:v>
                      </c:pt>
                      <c:pt idx="41">
                        <c:v>1.4632057031719461</c:v>
                      </c:pt>
                      <c:pt idx="42">
                        <c:v>1.439609189150248</c:v>
                      </c:pt>
                      <c:pt idx="43">
                        <c:v>1.4348634807896805</c:v>
                      </c:pt>
                      <c:pt idx="44">
                        <c:v>1.3496747655888504</c:v>
                      </c:pt>
                      <c:pt idx="45">
                        <c:v>1.655447233824775</c:v>
                      </c:pt>
                      <c:pt idx="46">
                        <c:v>1.6834465918641563</c:v>
                      </c:pt>
                      <c:pt idx="47">
                        <c:v>1.7020621534289775</c:v>
                      </c:pt>
                      <c:pt idx="48">
                        <c:v>1.5796414997446828</c:v>
                      </c:pt>
                      <c:pt idx="49">
                        <c:v>1.4349276714053401</c:v>
                      </c:pt>
                      <c:pt idx="50">
                        <c:v>1.5671385291058855</c:v>
                      </c:pt>
                      <c:pt idx="51">
                        <c:v>1.552215855037868</c:v>
                      </c:pt>
                      <c:pt idx="52">
                        <c:v>1.592332338060525</c:v>
                      </c:pt>
                      <c:pt idx="53">
                        <c:v>1.5883808401659849</c:v>
                      </c:pt>
                      <c:pt idx="54">
                        <c:v>1.4131803731626316</c:v>
                      </c:pt>
                      <c:pt idx="55">
                        <c:v>1.3808701942633823</c:v>
                      </c:pt>
                      <c:pt idx="56">
                        <c:v>1.3128813330386222</c:v>
                      </c:pt>
                      <c:pt idx="57">
                        <c:v>1.3308972023534533</c:v>
                      </c:pt>
                      <c:pt idx="58">
                        <c:v>1.3083790195047675</c:v>
                      </c:pt>
                      <c:pt idx="59">
                        <c:v>1.3744031287538367</c:v>
                      </c:pt>
                      <c:pt idx="60">
                        <c:v>1.3472769798793733</c:v>
                      </c:pt>
                      <c:pt idx="61">
                        <c:v>1.2889690341573734</c:v>
                      </c:pt>
                    </c:numCache>
                  </c:numRef>
                </c:val>
                <c:smooth val="0"/>
                <c:extLst>
                  <c:ext xmlns:c16="http://schemas.microsoft.com/office/drawing/2014/chart" uri="{C3380CC4-5D6E-409C-BE32-E72D297353CC}">
                    <c16:uniqueId val="{00000000-6952-4D70-BD10-8CBAD8C8FFB1}"/>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TradeChina!$N$13</c15:sqref>
                        </c15:formulaRef>
                      </c:ext>
                    </c:extLst>
                    <c:strCache>
                      <c:ptCount val="1"/>
                      <c:pt idx="0">
                        <c:v>Mexico share</c:v>
                      </c:pt>
                    </c:strCache>
                  </c:strRef>
                </c:tx>
                <c:marker>
                  <c:symbol val="none"/>
                </c:marker>
                <c:cat>
                  <c:strRef>
                    <c:extLst xmlns:c15="http://schemas.microsoft.com/office/drawing/2012/chart">
                      <c:ext xmlns:c15="http://schemas.microsoft.com/office/drawing/2012/chart" uri="{02D57815-91ED-43cb-92C2-25804820EDAC}">
                        <c15:formulaRef>
                          <c15:sqref>TradeChina!$A$130:$A$191</c15:sqref>
                        </c15:formulaRef>
                      </c:ext>
                    </c:extLst>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extLst xmlns:c15="http://schemas.microsoft.com/office/drawing/2012/chart">
                      <c:ext xmlns:c15="http://schemas.microsoft.com/office/drawing/2012/chart" uri="{02D57815-91ED-43cb-92C2-25804820EDAC}">
                        <c15:formulaRef>
                          <c15:sqref>TradeChina!$N$130:$N$191</c15:sqref>
                        </c15:formulaRef>
                      </c:ext>
                    </c:extLst>
                    <c:numCache>
                      <c:formatCode>General</c:formatCode>
                      <c:ptCount val="62"/>
                      <c:pt idx="0">
                        <c:v>0.98804422326687569</c:v>
                      </c:pt>
                      <c:pt idx="1">
                        <c:v>0.99530307601984769</c:v>
                      </c:pt>
                      <c:pt idx="2">
                        <c:v>1.0173817432462331</c:v>
                      </c:pt>
                      <c:pt idx="3">
                        <c:v>1.0761563491539268</c:v>
                      </c:pt>
                      <c:pt idx="4">
                        <c:v>1.1073324868747108</c:v>
                      </c:pt>
                      <c:pt idx="5">
                        <c:v>1.1027477285476366</c:v>
                      </c:pt>
                      <c:pt idx="6">
                        <c:v>1.1744826339938619</c:v>
                      </c:pt>
                      <c:pt idx="7">
                        <c:v>1.1316034012177407</c:v>
                      </c:pt>
                      <c:pt idx="8">
                        <c:v>1.2443370806195002</c:v>
                      </c:pt>
                      <c:pt idx="9">
                        <c:v>1.2399198754447218</c:v>
                      </c:pt>
                      <c:pt idx="10">
                        <c:v>1.2172373389313258</c:v>
                      </c:pt>
                      <c:pt idx="11">
                        <c:v>1.3501097918394398</c:v>
                      </c:pt>
                      <c:pt idx="12">
                        <c:v>1.3460285114020578</c:v>
                      </c:pt>
                      <c:pt idx="13">
                        <c:v>1.2957825614280567</c:v>
                      </c:pt>
                      <c:pt idx="14">
                        <c:v>1.3887750241194343</c:v>
                      </c:pt>
                      <c:pt idx="15">
                        <c:v>1.3400008250429187</c:v>
                      </c:pt>
                      <c:pt idx="16">
                        <c:v>1.2642934937404033</c:v>
                      </c:pt>
                      <c:pt idx="17">
                        <c:v>1.3133581811594242</c:v>
                      </c:pt>
                      <c:pt idx="18">
                        <c:v>1.3314066426142379</c:v>
                      </c:pt>
                      <c:pt idx="19">
                        <c:v>1.3362859471211104</c:v>
                      </c:pt>
                      <c:pt idx="20">
                        <c:v>1.3472846423173683</c:v>
                      </c:pt>
                      <c:pt idx="21">
                        <c:v>1.3865720914047475</c:v>
                      </c:pt>
                      <c:pt idx="22">
                        <c:v>1.3854639192752554</c:v>
                      </c:pt>
                      <c:pt idx="23">
                        <c:v>1.3812057072557904</c:v>
                      </c:pt>
                      <c:pt idx="24">
                        <c:v>1.4748248009798486</c:v>
                      </c:pt>
                      <c:pt idx="25">
                        <c:v>1.5354473690864396</c:v>
                      </c:pt>
                      <c:pt idx="26">
                        <c:v>1.4732117021475326</c:v>
                      </c:pt>
                      <c:pt idx="27">
                        <c:v>1.4498440501369496</c:v>
                      </c:pt>
                      <c:pt idx="28">
                        <c:v>1.5226857166532295</c:v>
                      </c:pt>
                      <c:pt idx="29">
                        <c:v>1.4849564158774122</c:v>
                      </c:pt>
                      <c:pt idx="30">
                        <c:v>1.5575994237860005</c:v>
                      </c:pt>
                      <c:pt idx="31">
                        <c:v>1.5232755872217372</c:v>
                      </c:pt>
                      <c:pt idx="32">
                        <c:v>1.5333510108519421</c:v>
                      </c:pt>
                      <c:pt idx="33">
                        <c:v>1.5335390545604213</c:v>
                      </c:pt>
                      <c:pt idx="34">
                        <c:v>1.620484461103205</c:v>
                      </c:pt>
                      <c:pt idx="35">
                        <c:v>1.619134550949441</c:v>
                      </c:pt>
                      <c:pt idx="36">
                        <c:v>1.6424199749396553</c:v>
                      </c:pt>
                      <c:pt idx="37">
                        <c:v>1.7581000530709781</c:v>
                      </c:pt>
                      <c:pt idx="38">
                        <c:v>1.7774687879905795</c:v>
                      </c:pt>
                      <c:pt idx="39">
                        <c:v>1.8652840120403602</c:v>
                      </c:pt>
                      <c:pt idx="40">
                        <c:v>1.8616301854172492</c:v>
                      </c:pt>
                      <c:pt idx="41">
                        <c:v>1.7881399530043747</c:v>
                      </c:pt>
                      <c:pt idx="42">
                        <c:v>1.9284211223963359</c:v>
                      </c:pt>
                      <c:pt idx="43">
                        <c:v>1.844944253196642</c:v>
                      </c:pt>
                      <c:pt idx="44">
                        <c:v>1.9326294173223266</c:v>
                      </c:pt>
                      <c:pt idx="45">
                        <c:v>1.6714862900461036</c:v>
                      </c:pt>
                      <c:pt idx="46">
                        <c:v>1.626200229521001</c:v>
                      </c:pt>
                      <c:pt idx="47">
                        <c:v>1.7546628027327777</c:v>
                      </c:pt>
                      <c:pt idx="48">
                        <c:v>1.9252222567896797</c:v>
                      </c:pt>
                      <c:pt idx="49">
                        <c:v>1.9645404454099831</c:v>
                      </c:pt>
                      <c:pt idx="50">
                        <c:v>2.0561520124292185</c:v>
                      </c:pt>
                      <c:pt idx="51">
                        <c:v>2.0559484271307582</c:v>
                      </c:pt>
                      <c:pt idx="52">
                        <c:v>2.1343511321400719</c:v>
                      </c:pt>
                      <c:pt idx="53">
                        <c:v>2.1055539835586465</c:v>
                      </c:pt>
                      <c:pt idx="54">
                        <c:v>2.1515717578528988</c:v>
                      </c:pt>
                      <c:pt idx="55">
                        <c:v>2.2020605500859731</c:v>
                      </c:pt>
                      <c:pt idx="56">
                        <c:v>2.2488132363051405</c:v>
                      </c:pt>
                      <c:pt idx="57">
                        <c:v>2.4095015244578177</c:v>
                      </c:pt>
                      <c:pt idx="58">
                        <c:v>2.4434871914285146</c:v>
                      </c:pt>
                      <c:pt idx="59">
                        <c:v>2.4616056434219651</c:v>
                      </c:pt>
                      <c:pt idx="60">
                        <c:v>2.5210135492983388</c:v>
                      </c:pt>
                      <c:pt idx="61">
                        <c:v>2.6266136434940162</c:v>
                      </c:pt>
                    </c:numCache>
                  </c:numRef>
                </c:val>
                <c:smooth val="0"/>
                <c:extLst xmlns:c15="http://schemas.microsoft.com/office/drawing/2012/chart">
                  <c:ext xmlns:c16="http://schemas.microsoft.com/office/drawing/2014/chart" uri="{C3380CC4-5D6E-409C-BE32-E72D297353CC}">
                    <c16:uniqueId val="{00000002-6952-4D70-BD10-8CBAD8C8FFB1}"/>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TradeChina!$R$13</c15:sqref>
                        </c15:formulaRef>
                      </c:ext>
                    </c:extLst>
                    <c:strCache>
                      <c:ptCount val="1"/>
                      <c:pt idx="0">
                        <c:v>Western hemisphere (ex. Mexico) share</c:v>
                      </c:pt>
                    </c:strCache>
                  </c:strRef>
                </c:tx>
                <c:marker>
                  <c:symbol val="none"/>
                </c:marker>
                <c:cat>
                  <c:strRef>
                    <c:extLst xmlns:c15="http://schemas.microsoft.com/office/drawing/2012/chart">
                      <c:ext xmlns:c15="http://schemas.microsoft.com/office/drawing/2012/chart" uri="{02D57815-91ED-43cb-92C2-25804820EDAC}">
                        <c15:formulaRef>
                          <c15:sqref>TradeChina!$A$130:$A$191</c15:sqref>
                        </c15:formulaRef>
                      </c:ext>
                    </c:extLst>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extLst xmlns:c15="http://schemas.microsoft.com/office/drawing/2012/chart">
                      <c:ext xmlns:c15="http://schemas.microsoft.com/office/drawing/2012/chart" uri="{02D57815-91ED-43cb-92C2-25804820EDAC}">
                        <c15:formulaRef>
                          <c15:sqref>TradeChina!$R$130:$R$191</c15:sqref>
                        </c15:formulaRef>
                      </c:ext>
                    </c:extLst>
                    <c:numCache>
                      <c:formatCode>General</c:formatCode>
                      <c:ptCount val="62"/>
                      <c:pt idx="0">
                        <c:v>3.3842191913444974</c:v>
                      </c:pt>
                      <c:pt idx="1">
                        <c:v>3.3301607407992644</c:v>
                      </c:pt>
                      <c:pt idx="2">
                        <c:v>3.6062073788700428</c:v>
                      </c:pt>
                      <c:pt idx="3">
                        <c:v>3.9833938777422802</c:v>
                      </c:pt>
                      <c:pt idx="4">
                        <c:v>4.3077559906372791</c:v>
                      </c:pt>
                      <c:pt idx="5">
                        <c:v>4.507919729144608</c:v>
                      </c:pt>
                      <c:pt idx="6">
                        <c:v>4.6753151768219858</c:v>
                      </c:pt>
                      <c:pt idx="7">
                        <c:v>4.8051702330321939</c:v>
                      </c:pt>
                      <c:pt idx="8">
                        <c:v>4.8250414178929937</c:v>
                      </c:pt>
                      <c:pt idx="9">
                        <c:v>5.0842387756432901</c:v>
                      </c:pt>
                      <c:pt idx="10">
                        <c:v>5.1080469430090947</c:v>
                      </c:pt>
                      <c:pt idx="11">
                        <c:v>5.220802255070911</c:v>
                      </c:pt>
                      <c:pt idx="12">
                        <c:v>5.189992765235365</c:v>
                      </c:pt>
                      <c:pt idx="13">
                        <c:v>5.1854670352174015</c:v>
                      </c:pt>
                      <c:pt idx="14">
                        <c:v>5.277432879714067</c:v>
                      </c:pt>
                      <c:pt idx="15">
                        <c:v>5.0390491993276427</c:v>
                      </c:pt>
                      <c:pt idx="16">
                        <c:v>4.7320194678589207</c:v>
                      </c:pt>
                      <c:pt idx="17">
                        <c:v>4.648040441012486</c:v>
                      </c:pt>
                      <c:pt idx="18">
                        <c:v>4.6851448930429767</c:v>
                      </c:pt>
                      <c:pt idx="19">
                        <c:v>4.6655972496052414</c:v>
                      </c:pt>
                      <c:pt idx="20">
                        <c:v>4.5748702269071515</c:v>
                      </c:pt>
                      <c:pt idx="21">
                        <c:v>4.2872658480441785</c:v>
                      </c:pt>
                      <c:pt idx="22">
                        <c:v>4.1918108309171531</c:v>
                      </c:pt>
                      <c:pt idx="23">
                        <c:v>4.4192102484134397</c:v>
                      </c:pt>
                      <c:pt idx="24">
                        <c:v>4.6883821807164043</c:v>
                      </c:pt>
                      <c:pt idx="25">
                        <c:v>4.1887339526170804</c:v>
                      </c:pt>
                      <c:pt idx="26">
                        <c:v>4.2629370333845298</c:v>
                      </c:pt>
                      <c:pt idx="27">
                        <c:v>3.7801851965406255</c:v>
                      </c:pt>
                      <c:pt idx="28">
                        <c:v>3.6623127914813143</c:v>
                      </c:pt>
                      <c:pt idx="29">
                        <c:v>3.6135908308370843</c:v>
                      </c:pt>
                      <c:pt idx="30">
                        <c:v>3.8131108199775294</c:v>
                      </c:pt>
                      <c:pt idx="31">
                        <c:v>3.919867897275247</c:v>
                      </c:pt>
                      <c:pt idx="32">
                        <c:v>3.9673096438425222</c:v>
                      </c:pt>
                      <c:pt idx="33">
                        <c:v>4.1700414273877744</c:v>
                      </c:pt>
                      <c:pt idx="34">
                        <c:v>4.1556382200522206</c:v>
                      </c:pt>
                      <c:pt idx="35">
                        <c:v>4.0892257074656122</c:v>
                      </c:pt>
                      <c:pt idx="36">
                        <c:v>4.2294139752854365</c:v>
                      </c:pt>
                      <c:pt idx="37">
                        <c:v>4.3913882720509667</c:v>
                      </c:pt>
                      <c:pt idx="38">
                        <c:v>3.987712302239721</c:v>
                      </c:pt>
                      <c:pt idx="39">
                        <c:v>3.9257200135119064</c:v>
                      </c:pt>
                      <c:pt idx="40">
                        <c:v>4.0055535285509771</c:v>
                      </c:pt>
                      <c:pt idx="41">
                        <c:v>4.0867003543144067</c:v>
                      </c:pt>
                      <c:pt idx="42">
                        <c:v>4.2292377140970805</c:v>
                      </c:pt>
                      <c:pt idx="43">
                        <c:v>4.2782591820636435</c:v>
                      </c:pt>
                      <c:pt idx="44">
                        <c:v>4.3081487912787786</c:v>
                      </c:pt>
                      <c:pt idx="45">
                        <c:v>3.6812914281188727</c:v>
                      </c:pt>
                      <c:pt idx="46">
                        <c:v>3.8231567561725321</c:v>
                      </c:pt>
                      <c:pt idx="47">
                        <c:v>4.3004682871645716</c:v>
                      </c:pt>
                      <c:pt idx="48">
                        <c:v>4.6479602673245335</c:v>
                      </c:pt>
                      <c:pt idx="49">
                        <c:v>4.6837056858569577</c:v>
                      </c:pt>
                      <c:pt idx="50">
                        <c:v>4.8692839443271678</c:v>
                      </c:pt>
                      <c:pt idx="51">
                        <c:v>4.7420374806605112</c:v>
                      </c:pt>
                      <c:pt idx="52">
                        <c:v>4.7569995961937881</c:v>
                      </c:pt>
                      <c:pt idx="53">
                        <c:v>4.9293544747760834</c:v>
                      </c:pt>
                      <c:pt idx="54">
                        <c:v>5.1698136569545037</c:v>
                      </c:pt>
                      <c:pt idx="55">
                        <c:v>4.3815785608291566</c:v>
                      </c:pt>
                      <c:pt idx="56">
                        <c:v>4.6874119926065623</c:v>
                      </c:pt>
                      <c:pt idx="57">
                        <c:v>4.881370399255295</c:v>
                      </c:pt>
                      <c:pt idx="58">
                        <c:v>5.0227000752822573</c:v>
                      </c:pt>
                      <c:pt idx="59">
                        <c:v>4.472709077200637</c:v>
                      </c:pt>
                      <c:pt idx="60">
                        <c:v>5.0711458452029063</c:v>
                      </c:pt>
                      <c:pt idx="61">
                        <c:v>5.2133594292355427</c:v>
                      </c:pt>
                    </c:numCache>
                  </c:numRef>
                </c:val>
                <c:smooth val="0"/>
                <c:extLst xmlns:c15="http://schemas.microsoft.com/office/drawing/2012/chart">
                  <c:ext xmlns:c16="http://schemas.microsoft.com/office/drawing/2014/chart" uri="{C3380CC4-5D6E-409C-BE32-E72D297353CC}">
                    <c16:uniqueId val="{00000006-6952-4D70-BD10-8CBAD8C8FFB1}"/>
                  </c:ext>
                </c:extLst>
              </c15:ser>
            </c15:filteredLineSeries>
          </c:ext>
        </c:extLst>
      </c:lineChart>
      <c:catAx>
        <c:axId val="181672664"/>
        <c:scaling>
          <c:orientation val="minMax"/>
        </c:scaling>
        <c:delete val="0"/>
        <c:axPos val="b"/>
        <c:numFmt formatCode="yyyy" sourceLinked="0"/>
        <c:majorTickMark val="out"/>
        <c:minorTickMark val="none"/>
        <c:tickLblPos val="low"/>
        <c:spPr>
          <a:ln w="12700">
            <a:solidFill>
              <a:srgbClr val="000000"/>
            </a:solidFill>
          </a:ln>
        </c:spPr>
        <c:txPr>
          <a:bodyPr/>
          <a:lstStyle/>
          <a:p>
            <a:pPr>
              <a:defRPr>
                <a:effectLst/>
              </a:defRPr>
            </a:pPr>
            <a:endParaRPr lang="en-US"/>
          </a:p>
        </c:txPr>
        <c:crossAx val="181673448"/>
        <c:crosses val="autoZero"/>
        <c:auto val="1"/>
        <c:lblAlgn val="ctr"/>
        <c:lblOffset val="100"/>
        <c:noMultiLvlLbl val="0"/>
      </c:catAx>
      <c:valAx>
        <c:axId val="181673448"/>
        <c:scaling>
          <c:orientation val="minMax"/>
          <c:min val="30"/>
        </c:scaling>
        <c:delete val="0"/>
        <c:axPos val="l"/>
        <c:numFmt formatCode="#,##0" sourceLinked="0"/>
        <c:majorTickMark val="out"/>
        <c:minorTickMark val="none"/>
        <c:tickLblPos val="low"/>
        <c:spPr>
          <a:ln w="12700">
            <a:solidFill>
              <a:srgbClr val="000000"/>
            </a:solidFill>
          </a:ln>
        </c:spPr>
        <c:txPr>
          <a:bodyPr/>
          <a:lstStyle/>
          <a:p>
            <a:pPr>
              <a:defRPr>
                <a:effectLst/>
              </a:defRPr>
            </a:pPr>
            <a:endParaRPr lang="en-US"/>
          </a:p>
        </c:txPr>
        <c:crossAx val="181672664"/>
        <c:crosses val="autoZero"/>
        <c:crossBetween val="between"/>
      </c:valAx>
      <c:valAx>
        <c:axId val="834577232"/>
        <c:scaling>
          <c:orientation val="minMax"/>
          <c:max val="1"/>
        </c:scaling>
        <c:delete val="0"/>
        <c:axPos val="r"/>
        <c:numFmt formatCode="0" sourceLinked="1"/>
        <c:majorTickMark val="out"/>
        <c:minorTickMark val="none"/>
        <c:tickLblPos val="nextTo"/>
        <c:crossAx val="834575312"/>
        <c:crosses val="max"/>
        <c:crossBetween val="between"/>
      </c:valAx>
      <c:catAx>
        <c:axId val="834575312"/>
        <c:scaling>
          <c:orientation val="minMax"/>
        </c:scaling>
        <c:delete val="1"/>
        <c:axPos val="b"/>
        <c:numFmt formatCode="General" sourceLinked="1"/>
        <c:majorTickMark val="out"/>
        <c:minorTickMark val="none"/>
        <c:tickLblPos val="nextTo"/>
        <c:crossAx val="834577232"/>
        <c:crosses val="autoZero"/>
        <c:auto val="1"/>
        <c:lblAlgn val="ctr"/>
        <c:lblOffset val="100"/>
        <c:noMultiLvlLbl val="0"/>
      </c:catAx>
      <c:spPr>
        <a:noFill/>
      </c:spPr>
    </c:plotArea>
    <c:legend>
      <c:legendPos val="r"/>
      <c:legendEntry>
        <c:idx val="0"/>
        <c:delete val="1"/>
      </c:legendEntry>
      <c:layout>
        <c:manualLayout>
          <c:xMode val="edge"/>
          <c:yMode val="edge"/>
          <c:x val="5.2507424960505533E-2"/>
          <c:y val="0.69811773444753955"/>
          <c:w val="0.4410507635597683"/>
          <c:h val="0.15061392757660166"/>
        </c:manualLayout>
      </c:layout>
      <c:overlay val="0"/>
      <c:txPr>
        <a:bodyPr/>
        <a:lstStyle/>
        <a:p>
          <a:pPr>
            <a:defRPr>
              <a:effectLst/>
            </a:defRPr>
          </a:pPr>
          <a:endParaRPr lang="en-US"/>
        </a:p>
      </c:txPr>
    </c:legend>
    <c:plotVisOnly val="1"/>
    <c:dispBlanksAs val="gap"/>
    <c:showDLblsOverMax val="0"/>
  </c:chart>
  <c:spPr>
    <a:solidFill>
      <a:srgbClr val="FFFFFF"/>
    </a:solidFill>
    <a:ln>
      <a:noFill/>
    </a:ln>
  </c:spPr>
  <c:txPr>
    <a:bodyPr/>
    <a:lstStyle/>
    <a:p>
      <a:pPr>
        <a:defRPr sz="1200" b="0" cap="none" spc="0">
          <a:ln w="0"/>
          <a:solidFill>
            <a:sysClr val="windowText" lastClr="000000"/>
          </a:solidFill>
          <a:effectLst>
            <a:outerShdw blurRad="38100" dist="25400" dir="5400000" algn="ctr" rotWithShape="0">
              <a:srgbClr val="6E747A">
                <a:alpha val="43000"/>
              </a:srgbClr>
            </a:outerShdw>
          </a:effectLst>
          <a:latin typeface="Arial" panose="020B0604020202020204" pitchFamily="34" charset="0"/>
          <a:cs typeface="Arial" panose="020B0604020202020204" pitchFamily="34" charset="0"/>
        </a:defRPr>
      </a:pPr>
      <a:endParaRPr lang="en-U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exports:</a:t>
            </a:r>
            <a:r>
              <a:rPr lang="en-US" baseline="0"/>
              <a:t> relative to pre-2022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Exports total</c:v>
          </c:tx>
          <c:spPr>
            <a:ln w="28575" cap="rnd">
              <a:solidFill>
                <a:schemeClr val="accent2"/>
              </a:solidFill>
              <a:round/>
            </a:ln>
            <a:effectLst/>
          </c:spPr>
          <c:marker>
            <c:symbol val="none"/>
          </c:marker>
          <c:cat>
            <c:strRef>
              <c:f>'Mexico Trade balance'!$O$14:$O$131</c:f>
              <c:strCache>
                <c:ptCount val="118"/>
                <c:pt idx="0">
                  <c:v>1995:Q1</c:v>
                </c:pt>
                <c:pt idx="1">
                  <c:v>1995:Q2</c:v>
                </c:pt>
                <c:pt idx="2">
                  <c:v>1995:Q3</c:v>
                </c:pt>
                <c:pt idx="3">
                  <c:v>1995:Q4</c:v>
                </c:pt>
                <c:pt idx="4">
                  <c:v>1996:Q1</c:v>
                </c:pt>
                <c:pt idx="5">
                  <c:v>1996:Q2</c:v>
                </c:pt>
                <c:pt idx="6">
                  <c:v>1996:Q3</c:v>
                </c:pt>
                <c:pt idx="7">
                  <c:v>1996:Q4</c:v>
                </c:pt>
                <c:pt idx="8">
                  <c:v>1997:Q1</c:v>
                </c:pt>
                <c:pt idx="9">
                  <c:v>1997:Q2</c:v>
                </c:pt>
                <c:pt idx="10">
                  <c:v>1997:Q3</c:v>
                </c:pt>
                <c:pt idx="11">
                  <c:v>1997:Q4</c:v>
                </c:pt>
                <c:pt idx="12">
                  <c:v>1998:Q1</c:v>
                </c:pt>
                <c:pt idx="13">
                  <c:v>1998:Q2</c:v>
                </c:pt>
                <c:pt idx="14">
                  <c:v>1998:Q3</c:v>
                </c:pt>
                <c:pt idx="15">
                  <c:v>1998:Q4</c:v>
                </c:pt>
                <c:pt idx="16">
                  <c:v>1999:Q1</c:v>
                </c:pt>
                <c:pt idx="17">
                  <c:v>1999:Q2</c:v>
                </c:pt>
                <c:pt idx="18">
                  <c:v>1999:Q3</c:v>
                </c:pt>
                <c:pt idx="19">
                  <c:v>1999:Q4</c:v>
                </c:pt>
                <c:pt idx="20">
                  <c:v>2000:Q1</c:v>
                </c:pt>
                <c:pt idx="21">
                  <c:v>2000:Q2</c:v>
                </c:pt>
                <c:pt idx="22">
                  <c:v>2000:Q3</c:v>
                </c:pt>
                <c:pt idx="23">
                  <c:v>2000:Q4</c:v>
                </c:pt>
                <c:pt idx="24">
                  <c:v>2001:Q1</c:v>
                </c:pt>
                <c:pt idx="25">
                  <c:v>2001:Q2</c:v>
                </c:pt>
                <c:pt idx="26">
                  <c:v>2001:Q3</c:v>
                </c:pt>
                <c:pt idx="27">
                  <c:v>2001:Q4</c:v>
                </c:pt>
                <c:pt idx="28">
                  <c:v>2002:Q1</c:v>
                </c:pt>
                <c:pt idx="29">
                  <c:v>2002:Q2</c:v>
                </c:pt>
                <c:pt idx="30">
                  <c:v>2002:Q3</c:v>
                </c:pt>
                <c:pt idx="31">
                  <c:v>2002:Q4</c:v>
                </c:pt>
                <c:pt idx="32">
                  <c:v>2003:Q1</c:v>
                </c:pt>
                <c:pt idx="33">
                  <c:v>2003:Q2</c:v>
                </c:pt>
                <c:pt idx="34">
                  <c:v>2003:Q3</c:v>
                </c:pt>
                <c:pt idx="35">
                  <c:v>2003:Q4</c:v>
                </c:pt>
                <c:pt idx="36">
                  <c:v>2004:Q1</c:v>
                </c:pt>
                <c:pt idx="37">
                  <c:v>2004:Q2</c:v>
                </c:pt>
                <c:pt idx="38">
                  <c:v>2004:Q3</c:v>
                </c:pt>
                <c:pt idx="39">
                  <c:v>2004:Q4</c:v>
                </c:pt>
                <c:pt idx="40">
                  <c:v>2005:Q1</c:v>
                </c:pt>
                <c:pt idx="41">
                  <c:v>2005:Q2</c:v>
                </c:pt>
                <c:pt idx="42">
                  <c:v>2005:Q3</c:v>
                </c:pt>
                <c:pt idx="43">
                  <c:v>2005:Q4</c:v>
                </c:pt>
                <c:pt idx="44">
                  <c:v>2006:Q1</c:v>
                </c:pt>
                <c:pt idx="45">
                  <c:v>2006:Q2</c:v>
                </c:pt>
                <c:pt idx="46">
                  <c:v>2006:Q3</c:v>
                </c:pt>
                <c:pt idx="47">
                  <c:v>2006:Q4</c:v>
                </c:pt>
                <c:pt idx="48">
                  <c:v>2007:Q1</c:v>
                </c:pt>
                <c:pt idx="49">
                  <c:v>2007:Q2</c:v>
                </c:pt>
                <c:pt idx="50">
                  <c:v>2007:Q3</c:v>
                </c:pt>
                <c:pt idx="51">
                  <c:v>2007:Q4</c:v>
                </c:pt>
                <c:pt idx="52">
                  <c:v>2008:Q1</c:v>
                </c:pt>
                <c:pt idx="53">
                  <c:v>2008:Q2</c:v>
                </c:pt>
                <c:pt idx="54">
                  <c:v>2008:Q3</c:v>
                </c:pt>
                <c:pt idx="55">
                  <c:v>2008:Q4</c:v>
                </c:pt>
                <c:pt idx="56">
                  <c:v>2009:Q1</c:v>
                </c:pt>
                <c:pt idx="57">
                  <c:v>2009:Q2</c:v>
                </c:pt>
                <c:pt idx="58">
                  <c:v>2009:Q3</c:v>
                </c:pt>
                <c:pt idx="59">
                  <c:v>2009:Q4</c:v>
                </c:pt>
                <c:pt idx="60">
                  <c:v>2010:Q1</c:v>
                </c:pt>
                <c:pt idx="61">
                  <c:v>2010:Q2</c:v>
                </c:pt>
                <c:pt idx="62">
                  <c:v>2010:Q3</c:v>
                </c:pt>
                <c:pt idx="63">
                  <c:v>2010:Q4</c:v>
                </c:pt>
                <c:pt idx="64">
                  <c:v>2011:Q1</c:v>
                </c:pt>
                <c:pt idx="65">
                  <c:v>2011:Q2</c:v>
                </c:pt>
                <c:pt idx="66">
                  <c:v>2011:Q3</c:v>
                </c:pt>
                <c:pt idx="67">
                  <c:v>2011:Q4</c:v>
                </c:pt>
                <c:pt idx="68">
                  <c:v>2012:Q1</c:v>
                </c:pt>
                <c:pt idx="69">
                  <c:v>2012:Q2</c:v>
                </c:pt>
                <c:pt idx="70">
                  <c:v>2012:Q3</c:v>
                </c:pt>
                <c:pt idx="71">
                  <c:v>2012:Q4</c:v>
                </c:pt>
                <c:pt idx="72">
                  <c:v>2013:Q1</c:v>
                </c:pt>
                <c:pt idx="73">
                  <c:v>2013:Q2</c:v>
                </c:pt>
                <c:pt idx="74">
                  <c:v>2013:Q3</c:v>
                </c:pt>
                <c:pt idx="75">
                  <c:v>2013:Q4</c:v>
                </c:pt>
                <c:pt idx="76">
                  <c:v>2014:Q1</c:v>
                </c:pt>
                <c:pt idx="77">
                  <c:v>2014:Q2</c:v>
                </c:pt>
                <c:pt idx="78">
                  <c:v>2014:Q3</c:v>
                </c:pt>
                <c:pt idx="79">
                  <c:v>2014:Q4</c:v>
                </c:pt>
                <c:pt idx="80">
                  <c:v>2015:Q1</c:v>
                </c:pt>
                <c:pt idx="81">
                  <c:v>2015:Q2</c:v>
                </c:pt>
                <c:pt idx="82">
                  <c:v>2015:Q3</c:v>
                </c:pt>
                <c:pt idx="83">
                  <c:v>2015:Q4</c:v>
                </c:pt>
                <c:pt idx="84">
                  <c:v>2016:Q1</c:v>
                </c:pt>
                <c:pt idx="85">
                  <c:v>2016:Q2</c:v>
                </c:pt>
                <c:pt idx="86">
                  <c:v>2016:Q3</c:v>
                </c:pt>
                <c:pt idx="87">
                  <c:v>2016:Q4</c:v>
                </c:pt>
                <c:pt idx="88">
                  <c:v>2017:Q1</c:v>
                </c:pt>
                <c:pt idx="89">
                  <c:v>2017:Q2</c:v>
                </c:pt>
                <c:pt idx="90">
                  <c:v>2017:Q3</c:v>
                </c:pt>
                <c:pt idx="91">
                  <c:v>2017:Q4</c:v>
                </c:pt>
                <c:pt idx="92">
                  <c:v>2018:Q1</c:v>
                </c:pt>
                <c:pt idx="93">
                  <c:v>2018:Q2</c:v>
                </c:pt>
                <c:pt idx="94">
                  <c:v>2018:Q3</c:v>
                </c:pt>
                <c:pt idx="95">
                  <c:v>2018:Q4</c:v>
                </c:pt>
                <c:pt idx="96">
                  <c:v>2019:Q1</c:v>
                </c:pt>
                <c:pt idx="97">
                  <c:v>2019:Q2</c:v>
                </c:pt>
                <c:pt idx="98">
                  <c:v>2019:Q3</c:v>
                </c:pt>
                <c:pt idx="99">
                  <c:v>2019:Q4</c:v>
                </c:pt>
                <c:pt idx="100">
                  <c:v>2020:Q1</c:v>
                </c:pt>
                <c:pt idx="101">
                  <c:v>2020:Q2</c:v>
                </c:pt>
                <c:pt idx="102">
                  <c:v>2020:Q3</c:v>
                </c:pt>
                <c:pt idx="103">
                  <c:v>2020:Q4</c:v>
                </c:pt>
                <c:pt idx="104">
                  <c:v>2021:Q1</c:v>
                </c:pt>
                <c:pt idx="105">
                  <c:v>2021:Q2</c:v>
                </c:pt>
                <c:pt idx="106">
                  <c:v>2021:Q3</c:v>
                </c:pt>
                <c:pt idx="107">
                  <c:v>2021:Q4</c:v>
                </c:pt>
                <c:pt idx="108">
                  <c:v>2022:Q1</c:v>
                </c:pt>
                <c:pt idx="109">
                  <c:v>2022:Q2</c:v>
                </c:pt>
                <c:pt idx="110">
                  <c:v>2022:Q3</c:v>
                </c:pt>
                <c:pt idx="111">
                  <c:v>2022:Q4</c:v>
                </c:pt>
                <c:pt idx="112">
                  <c:v>2023:Q1</c:v>
                </c:pt>
                <c:pt idx="113">
                  <c:v>2023:Q2</c:v>
                </c:pt>
                <c:pt idx="114">
                  <c:v>2023:Q3</c:v>
                </c:pt>
                <c:pt idx="115">
                  <c:v>2023:Q4</c:v>
                </c:pt>
                <c:pt idx="116">
                  <c:v>2024:Q1</c:v>
                </c:pt>
                <c:pt idx="117">
                  <c:v>2024:Q2</c:v>
                </c:pt>
              </c:strCache>
            </c:strRef>
          </c:cat>
          <c:val>
            <c:numRef>
              <c:f>'Mexico Trade balance'!$P$14:$P$131</c:f>
              <c:numCache>
                <c:formatCode>0.0</c:formatCode>
                <c:ptCount val="118"/>
                <c:pt idx="0">
                  <c:v>21714.933876230771</c:v>
                </c:pt>
                <c:pt idx="1">
                  <c:v>21977.256533803222</c:v>
                </c:pt>
                <c:pt idx="2">
                  <c:v>22595.807255248619</c:v>
                </c:pt>
                <c:pt idx="3">
                  <c:v>23047.984730365835</c:v>
                </c:pt>
                <c:pt idx="4">
                  <c:v>25225.764053143183</c:v>
                </c:pt>
                <c:pt idx="5">
                  <c:v>26039.777470233257</c:v>
                </c:pt>
                <c:pt idx="6">
                  <c:v>27144.786516861463</c:v>
                </c:pt>
                <c:pt idx="7">
                  <c:v>28271.808771944779</c:v>
                </c:pt>
                <c:pt idx="8">
                  <c:v>28930.419749517758</c:v>
                </c:pt>
                <c:pt idx="9">
                  <c:v>29897.869952064921</c:v>
                </c:pt>
                <c:pt idx="10">
                  <c:v>31052.888467043325</c:v>
                </c:pt>
                <c:pt idx="11">
                  <c:v>31648.112543467141</c:v>
                </c:pt>
                <c:pt idx="12">
                  <c:v>32127.888092058136</c:v>
                </c:pt>
                <c:pt idx="13">
                  <c:v>32433.87253753858</c:v>
                </c:pt>
                <c:pt idx="14">
                  <c:v>31628.905154433822</c:v>
                </c:pt>
                <c:pt idx="15">
                  <c:v>33008.118600955502</c:v>
                </c:pt>
                <c:pt idx="16">
                  <c:v>34053.128480199463</c:v>
                </c:pt>
                <c:pt idx="17">
                  <c:v>36307.86014027374</c:v>
                </c:pt>
                <c:pt idx="18">
                  <c:v>38117.762593533218</c:v>
                </c:pt>
                <c:pt idx="19">
                  <c:v>39472.355209411384</c:v>
                </c:pt>
                <c:pt idx="20">
                  <c:v>43025.424693881694</c:v>
                </c:pt>
                <c:pt idx="21">
                  <c:v>43788.012356787483</c:v>
                </c:pt>
                <c:pt idx="22">
                  <c:v>46153.16532164126</c:v>
                </c:pt>
                <c:pt idx="23">
                  <c:v>46890.825945434597</c:v>
                </c:pt>
                <c:pt idx="24">
                  <c:v>44898.504276515567</c:v>
                </c:pt>
                <c:pt idx="25">
                  <c:v>43533.674300832747</c:v>
                </c:pt>
                <c:pt idx="26">
                  <c:v>41873.955461999525</c:v>
                </c:pt>
                <c:pt idx="27">
                  <c:v>41343.713417974985</c:v>
                </c:pt>
                <c:pt idx="28">
                  <c:v>42311.644670747897</c:v>
                </c:pt>
                <c:pt idx="29">
                  <c:v>44889.848941517164</c:v>
                </c:pt>
                <c:pt idx="30">
                  <c:v>45010.269849523975</c:v>
                </c:pt>
                <c:pt idx="31">
                  <c:v>44567.080476161798</c:v>
                </c:pt>
                <c:pt idx="32">
                  <c:v>44854.869802829511</c:v>
                </c:pt>
                <c:pt idx="33">
                  <c:v>43494.290172716421</c:v>
                </c:pt>
                <c:pt idx="34">
                  <c:v>45286.685517541919</c:v>
                </c:pt>
                <c:pt idx="35">
                  <c:v>47186.180433584224</c:v>
                </c:pt>
                <c:pt idx="36">
                  <c:v>49491.687777719329</c:v>
                </c:pt>
                <c:pt idx="37">
                  <c:v>50808.169230771397</c:v>
                </c:pt>
                <c:pt idx="38">
                  <c:v>51937.107235095638</c:v>
                </c:pt>
                <c:pt idx="39">
                  <c:v>53212.529248581777</c:v>
                </c:pt>
                <c:pt idx="40">
                  <c:v>54108.720993283707</c:v>
                </c:pt>
                <c:pt idx="41">
                  <c:v>57918.38396933781</c:v>
                </c:pt>
                <c:pt idx="42">
                  <c:v>58725.259369576779</c:v>
                </c:pt>
                <c:pt idx="43">
                  <c:v>62963.082914380087</c:v>
                </c:pt>
                <c:pt idx="44">
                  <c:v>67057.539318548617</c:v>
                </c:pt>
                <c:pt idx="45">
                  <c:v>67731.578781513992</c:v>
                </c:pt>
                <c:pt idx="46">
                  <c:v>67502.616456665564</c:v>
                </c:pt>
                <c:pt idx="47">
                  <c:v>68325.192335720931</c:v>
                </c:pt>
                <c:pt idx="48">
                  <c:v>69651.411206919031</c:v>
                </c:pt>
                <c:pt idx="49">
                  <c:v>71845.263950644818</c:v>
                </c:pt>
                <c:pt idx="50">
                  <c:v>75125.341339084873</c:v>
                </c:pt>
                <c:pt idx="51">
                  <c:v>78299.711433001212</c:v>
                </c:pt>
                <c:pt idx="52">
                  <c:v>80692.074484661163</c:v>
                </c:pt>
                <c:pt idx="53">
                  <c:v>84134.568574296165</c:v>
                </c:pt>
                <c:pt idx="54">
                  <c:v>83890.018601308286</c:v>
                </c:pt>
                <c:pt idx="55">
                  <c:v>67766.44425932414</c:v>
                </c:pt>
                <c:pt idx="56">
                  <c:v>58347.482942385031</c:v>
                </c:pt>
                <c:pt idx="57">
                  <c:v>57659.166717953987</c:v>
                </c:pt>
                <c:pt idx="58">
                  <c:v>63196.016715892722</c:v>
                </c:pt>
                <c:pt idx="59">
                  <c:v>71252.529572951797</c:v>
                </c:pt>
                <c:pt idx="60">
                  <c:v>76598.175406032562</c:v>
                </c:pt>
                <c:pt idx="61">
                  <c:v>78372.729604618231</c:v>
                </c:pt>
                <c:pt idx="62">
                  <c:v>80745.536876348109</c:v>
                </c:pt>
                <c:pt idx="63">
                  <c:v>84989.847702173487</c:v>
                </c:pt>
                <c:pt idx="64">
                  <c:v>92231.947617274796</c:v>
                </c:pt>
                <c:pt idx="65">
                  <c:v>93322.892688146676</c:v>
                </c:pt>
                <c:pt idx="66">
                  <c:v>93788.818809397286</c:v>
                </c:pt>
                <c:pt idx="67">
                  <c:v>94262.527160926067</c:v>
                </c:pt>
                <c:pt idx="68">
                  <c:v>100986.01751538322</c:v>
                </c:pt>
                <c:pt idx="69">
                  <c:v>98768.557740536038</c:v>
                </c:pt>
                <c:pt idx="70">
                  <c:v>97439.222244611083</c:v>
                </c:pt>
                <c:pt idx="71">
                  <c:v>98940.85498193001</c:v>
                </c:pt>
                <c:pt idx="72">
                  <c:v>100106.17878156724</c:v>
                </c:pt>
                <c:pt idx="73">
                  <c:v>101397.55968034216</c:v>
                </c:pt>
                <c:pt idx="74">
                  <c:v>103059.75908178736</c:v>
                </c:pt>
                <c:pt idx="75">
                  <c:v>103227.46979800453</c:v>
                </c:pt>
                <c:pt idx="76">
                  <c:v>103885.9312957348</c:v>
                </c:pt>
                <c:pt idx="77">
                  <c:v>107434.90632677515</c:v>
                </c:pt>
                <c:pt idx="78">
                  <c:v>109083.11474087423</c:v>
                </c:pt>
                <c:pt idx="79">
                  <c:v>108042.6714146364</c:v>
                </c:pt>
                <c:pt idx="80">
                  <c:v>104355.5481456829</c:v>
                </c:pt>
                <c:pt idx="81">
                  <c:v>105293.89417023181</c:v>
                </c:pt>
                <c:pt idx="82">
                  <c:v>103190.77383529644</c:v>
                </c:pt>
                <c:pt idx="83">
                  <c:v>100871.03593304934</c:v>
                </c:pt>
                <c:pt idx="84">
                  <c:v>97928.387060068795</c:v>
                </c:pt>
                <c:pt idx="85">
                  <c:v>100706.97636473438</c:v>
                </c:pt>
                <c:pt idx="86">
                  <c:v>103698.47464262003</c:v>
                </c:pt>
                <c:pt idx="87">
                  <c:v>105626.25963244954</c:v>
                </c:pt>
                <c:pt idx="88">
                  <c:v>108866.70652051242</c:v>
                </c:pt>
                <c:pt idx="89">
                  <c:v>110029.58655433453</c:v>
                </c:pt>
                <c:pt idx="90">
                  <c:v>111249.60660543441</c:v>
                </c:pt>
                <c:pt idx="91">
                  <c:v>117087.19721521169</c:v>
                </c:pt>
                <c:pt idx="92">
                  <c:v>121789.41398678678</c:v>
                </c:pt>
                <c:pt idx="93">
                  <c:v>122785.84031229636</c:v>
                </c:pt>
                <c:pt idx="94">
                  <c:v>123985.69535350469</c:v>
                </c:pt>
                <c:pt idx="95">
                  <c:v>122430.59585156234</c:v>
                </c:pt>
                <c:pt idx="96">
                  <c:v>126501.57017847656</c:v>
                </c:pt>
                <c:pt idx="97">
                  <c:v>130249.26777129347</c:v>
                </c:pt>
                <c:pt idx="98">
                  <c:v>127126.1825318778</c:v>
                </c:pt>
                <c:pt idx="99">
                  <c:v>121412.71200142967</c:v>
                </c:pt>
                <c:pt idx="100">
                  <c:v>125743.32259927236</c:v>
                </c:pt>
                <c:pt idx="101">
                  <c:v>78511.564600826619</c:v>
                </c:pt>
                <c:pt idx="102">
                  <c:v>116753.2818731419</c:v>
                </c:pt>
                <c:pt idx="103">
                  <c:v>125148.85047002988</c:v>
                </c:pt>
                <c:pt idx="104">
                  <c:v>126392.25977756336</c:v>
                </c:pt>
                <c:pt idx="105">
                  <c:v>133772.90763657642</c:v>
                </c:pt>
                <c:pt idx="106">
                  <c:v>135572.06554728257</c:v>
                </c:pt>
                <c:pt idx="107">
                  <c:v>141919.94074395465</c:v>
                </c:pt>
                <c:pt idx="108">
                  <c:v>151136.49650941321</c:v>
                </c:pt>
                <c:pt idx="109">
                  <c:v>160062.3100625129</c:v>
                </c:pt>
                <c:pt idx="110">
                  <c:v>162633.95744757884</c:v>
                </c:pt>
                <c:pt idx="111">
                  <c:v>156877.55091266384</c:v>
                </c:pt>
                <c:pt idx="112">
                  <c:v>163736.26781418832</c:v>
                </c:pt>
                <c:pt idx="113">
                  <c:v>161941.76228314757</c:v>
                </c:pt>
                <c:pt idx="114">
                  <c:v>162640.2742181904</c:v>
                </c:pt>
                <c:pt idx="115">
                  <c:v>161862.42537131539</c:v>
                </c:pt>
                <c:pt idx="116">
                  <c:v>167674.7406975966</c:v>
                </c:pt>
                <c:pt idx="117">
                  <c:v>168341.66228313011</c:v>
                </c:pt>
              </c:numCache>
            </c:numRef>
          </c:val>
          <c:smooth val="0"/>
          <c:extLst>
            <c:ext xmlns:c16="http://schemas.microsoft.com/office/drawing/2014/chart" uri="{C3380CC4-5D6E-409C-BE32-E72D297353CC}">
              <c16:uniqueId val="{00000002-AC86-4F07-86DF-553497F42255}"/>
            </c:ext>
          </c:extLst>
        </c:ser>
        <c:ser>
          <c:idx val="0"/>
          <c:order val="1"/>
          <c:tx>
            <c:v>Exports total (pre-2022)</c:v>
          </c:tx>
          <c:spPr>
            <a:ln w="28575" cap="rnd">
              <a:solidFill>
                <a:schemeClr val="accent1"/>
              </a:solidFill>
              <a:round/>
            </a:ln>
            <a:effectLst/>
          </c:spPr>
          <c:marker>
            <c:symbol val="none"/>
          </c:marker>
          <c:trendline>
            <c:spPr>
              <a:ln w="19050" cap="rnd">
                <a:solidFill>
                  <a:schemeClr val="accent1"/>
                </a:solidFill>
                <a:prstDash val="sysDot"/>
              </a:ln>
              <a:effectLst/>
            </c:spPr>
            <c:trendlineType val="linear"/>
            <c:forward val="14"/>
            <c:dispRSqr val="0"/>
            <c:dispEq val="0"/>
          </c:trendline>
          <c:cat>
            <c:strRef>
              <c:f>'Mexico Trade balance'!$O$14:$O$131</c:f>
              <c:strCache>
                <c:ptCount val="118"/>
                <c:pt idx="0">
                  <c:v>1995:Q1</c:v>
                </c:pt>
                <c:pt idx="1">
                  <c:v>1995:Q2</c:v>
                </c:pt>
                <c:pt idx="2">
                  <c:v>1995:Q3</c:v>
                </c:pt>
                <c:pt idx="3">
                  <c:v>1995:Q4</c:v>
                </c:pt>
                <c:pt idx="4">
                  <c:v>1996:Q1</c:v>
                </c:pt>
                <c:pt idx="5">
                  <c:v>1996:Q2</c:v>
                </c:pt>
                <c:pt idx="6">
                  <c:v>1996:Q3</c:v>
                </c:pt>
                <c:pt idx="7">
                  <c:v>1996:Q4</c:v>
                </c:pt>
                <c:pt idx="8">
                  <c:v>1997:Q1</c:v>
                </c:pt>
                <c:pt idx="9">
                  <c:v>1997:Q2</c:v>
                </c:pt>
                <c:pt idx="10">
                  <c:v>1997:Q3</c:v>
                </c:pt>
                <c:pt idx="11">
                  <c:v>1997:Q4</c:v>
                </c:pt>
                <c:pt idx="12">
                  <c:v>1998:Q1</c:v>
                </c:pt>
                <c:pt idx="13">
                  <c:v>1998:Q2</c:v>
                </c:pt>
                <c:pt idx="14">
                  <c:v>1998:Q3</c:v>
                </c:pt>
                <c:pt idx="15">
                  <c:v>1998:Q4</c:v>
                </c:pt>
                <c:pt idx="16">
                  <c:v>1999:Q1</c:v>
                </c:pt>
                <c:pt idx="17">
                  <c:v>1999:Q2</c:v>
                </c:pt>
                <c:pt idx="18">
                  <c:v>1999:Q3</c:v>
                </c:pt>
                <c:pt idx="19">
                  <c:v>1999:Q4</c:v>
                </c:pt>
                <c:pt idx="20">
                  <c:v>2000:Q1</c:v>
                </c:pt>
                <c:pt idx="21">
                  <c:v>2000:Q2</c:v>
                </c:pt>
                <c:pt idx="22">
                  <c:v>2000:Q3</c:v>
                </c:pt>
                <c:pt idx="23">
                  <c:v>2000:Q4</c:v>
                </c:pt>
                <c:pt idx="24">
                  <c:v>2001:Q1</c:v>
                </c:pt>
                <c:pt idx="25">
                  <c:v>2001:Q2</c:v>
                </c:pt>
                <c:pt idx="26">
                  <c:v>2001:Q3</c:v>
                </c:pt>
                <c:pt idx="27">
                  <c:v>2001:Q4</c:v>
                </c:pt>
                <c:pt idx="28">
                  <c:v>2002:Q1</c:v>
                </c:pt>
                <c:pt idx="29">
                  <c:v>2002:Q2</c:v>
                </c:pt>
                <c:pt idx="30">
                  <c:v>2002:Q3</c:v>
                </c:pt>
                <c:pt idx="31">
                  <c:v>2002:Q4</c:v>
                </c:pt>
                <c:pt idx="32">
                  <c:v>2003:Q1</c:v>
                </c:pt>
                <c:pt idx="33">
                  <c:v>2003:Q2</c:v>
                </c:pt>
                <c:pt idx="34">
                  <c:v>2003:Q3</c:v>
                </c:pt>
                <c:pt idx="35">
                  <c:v>2003:Q4</c:v>
                </c:pt>
                <c:pt idx="36">
                  <c:v>2004:Q1</c:v>
                </c:pt>
                <c:pt idx="37">
                  <c:v>2004:Q2</c:v>
                </c:pt>
                <c:pt idx="38">
                  <c:v>2004:Q3</c:v>
                </c:pt>
                <c:pt idx="39">
                  <c:v>2004:Q4</c:v>
                </c:pt>
                <c:pt idx="40">
                  <c:v>2005:Q1</c:v>
                </c:pt>
                <c:pt idx="41">
                  <c:v>2005:Q2</c:v>
                </c:pt>
                <c:pt idx="42">
                  <c:v>2005:Q3</c:v>
                </c:pt>
                <c:pt idx="43">
                  <c:v>2005:Q4</c:v>
                </c:pt>
                <c:pt idx="44">
                  <c:v>2006:Q1</c:v>
                </c:pt>
                <c:pt idx="45">
                  <c:v>2006:Q2</c:v>
                </c:pt>
                <c:pt idx="46">
                  <c:v>2006:Q3</c:v>
                </c:pt>
                <c:pt idx="47">
                  <c:v>2006:Q4</c:v>
                </c:pt>
                <c:pt idx="48">
                  <c:v>2007:Q1</c:v>
                </c:pt>
                <c:pt idx="49">
                  <c:v>2007:Q2</c:v>
                </c:pt>
                <c:pt idx="50">
                  <c:v>2007:Q3</c:v>
                </c:pt>
                <c:pt idx="51">
                  <c:v>2007:Q4</c:v>
                </c:pt>
                <c:pt idx="52">
                  <c:v>2008:Q1</c:v>
                </c:pt>
                <c:pt idx="53">
                  <c:v>2008:Q2</c:v>
                </c:pt>
                <c:pt idx="54">
                  <c:v>2008:Q3</c:v>
                </c:pt>
                <c:pt idx="55">
                  <c:v>2008:Q4</c:v>
                </c:pt>
                <c:pt idx="56">
                  <c:v>2009:Q1</c:v>
                </c:pt>
                <c:pt idx="57">
                  <c:v>2009:Q2</c:v>
                </c:pt>
                <c:pt idx="58">
                  <c:v>2009:Q3</c:v>
                </c:pt>
                <c:pt idx="59">
                  <c:v>2009:Q4</c:v>
                </c:pt>
                <c:pt idx="60">
                  <c:v>2010:Q1</c:v>
                </c:pt>
                <c:pt idx="61">
                  <c:v>2010:Q2</c:v>
                </c:pt>
                <c:pt idx="62">
                  <c:v>2010:Q3</c:v>
                </c:pt>
                <c:pt idx="63">
                  <c:v>2010:Q4</c:v>
                </c:pt>
                <c:pt idx="64">
                  <c:v>2011:Q1</c:v>
                </c:pt>
                <c:pt idx="65">
                  <c:v>2011:Q2</c:v>
                </c:pt>
                <c:pt idx="66">
                  <c:v>2011:Q3</c:v>
                </c:pt>
                <c:pt idx="67">
                  <c:v>2011:Q4</c:v>
                </c:pt>
                <c:pt idx="68">
                  <c:v>2012:Q1</c:v>
                </c:pt>
                <c:pt idx="69">
                  <c:v>2012:Q2</c:v>
                </c:pt>
                <c:pt idx="70">
                  <c:v>2012:Q3</c:v>
                </c:pt>
                <c:pt idx="71">
                  <c:v>2012:Q4</c:v>
                </c:pt>
                <c:pt idx="72">
                  <c:v>2013:Q1</c:v>
                </c:pt>
                <c:pt idx="73">
                  <c:v>2013:Q2</c:v>
                </c:pt>
                <c:pt idx="74">
                  <c:v>2013:Q3</c:v>
                </c:pt>
                <c:pt idx="75">
                  <c:v>2013:Q4</c:v>
                </c:pt>
                <c:pt idx="76">
                  <c:v>2014:Q1</c:v>
                </c:pt>
                <c:pt idx="77">
                  <c:v>2014:Q2</c:v>
                </c:pt>
                <c:pt idx="78">
                  <c:v>2014:Q3</c:v>
                </c:pt>
                <c:pt idx="79">
                  <c:v>2014:Q4</c:v>
                </c:pt>
                <c:pt idx="80">
                  <c:v>2015:Q1</c:v>
                </c:pt>
                <c:pt idx="81">
                  <c:v>2015:Q2</c:v>
                </c:pt>
                <c:pt idx="82">
                  <c:v>2015:Q3</c:v>
                </c:pt>
                <c:pt idx="83">
                  <c:v>2015:Q4</c:v>
                </c:pt>
                <c:pt idx="84">
                  <c:v>2016:Q1</c:v>
                </c:pt>
                <c:pt idx="85">
                  <c:v>2016:Q2</c:v>
                </c:pt>
                <c:pt idx="86">
                  <c:v>2016:Q3</c:v>
                </c:pt>
                <c:pt idx="87">
                  <c:v>2016:Q4</c:v>
                </c:pt>
                <c:pt idx="88">
                  <c:v>2017:Q1</c:v>
                </c:pt>
                <c:pt idx="89">
                  <c:v>2017:Q2</c:v>
                </c:pt>
                <c:pt idx="90">
                  <c:v>2017:Q3</c:v>
                </c:pt>
                <c:pt idx="91">
                  <c:v>2017:Q4</c:v>
                </c:pt>
                <c:pt idx="92">
                  <c:v>2018:Q1</c:v>
                </c:pt>
                <c:pt idx="93">
                  <c:v>2018:Q2</c:v>
                </c:pt>
                <c:pt idx="94">
                  <c:v>2018:Q3</c:v>
                </c:pt>
                <c:pt idx="95">
                  <c:v>2018:Q4</c:v>
                </c:pt>
                <c:pt idx="96">
                  <c:v>2019:Q1</c:v>
                </c:pt>
                <c:pt idx="97">
                  <c:v>2019:Q2</c:v>
                </c:pt>
                <c:pt idx="98">
                  <c:v>2019:Q3</c:v>
                </c:pt>
                <c:pt idx="99">
                  <c:v>2019:Q4</c:v>
                </c:pt>
                <c:pt idx="100">
                  <c:v>2020:Q1</c:v>
                </c:pt>
                <c:pt idx="101">
                  <c:v>2020:Q2</c:v>
                </c:pt>
                <c:pt idx="102">
                  <c:v>2020:Q3</c:v>
                </c:pt>
                <c:pt idx="103">
                  <c:v>2020:Q4</c:v>
                </c:pt>
                <c:pt idx="104">
                  <c:v>2021:Q1</c:v>
                </c:pt>
                <c:pt idx="105">
                  <c:v>2021:Q2</c:v>
                </c:pt>
                <c:pt idx="106">
                  <c:v>2021:Q3</c:v>
                </c:pt>
                <c:pt idx="107">
                  <c:v>2021:Q4</c:v>
                </c:pt>
                <c:pt idx="108">
                  <c:v>2022:Q1</c:v>
                </c:pt>
                <c:pt idx="109">
                  <c:v>2022:Q2</c:v>
                </c:pt>
                <c:pt idx="110">
                  <c:v>2022:Q3</c:v>
                </c:pt>
                <c:pt idx="111">
                  <c:v>2022:Q4</c:v>
                </c:pt>
                <c:pt idx="112">
                  <c:v>2023:Q1</c:v>
                </c:pt>
                <c:pt idx="113">
                  <c:v>2023:Q2</c:v>
                </c:pt>
                <c:pt idx="114">
                  <c:v>2023:Q3</c:v>
                </c:pt>
                <c:pt idx="115">
                  <c:v>2023:Q4</c:v>
                </c:pt>
                <c:pt idx="116">
                  <c:v>2024:Q1</c:v>
                </c:pt>
                <c:pt idx="117">
                  <c:v>2024:Q2</c:v>
                </c:pt>
              </c:strCache>
            </c:strRef>
          </c:cat>
          <c:val>
            <c:numRef>
              <c:f>'Mexico Trade balance'!$P$14:$P$122</c:f>
              <c:numCache>
                <c:formatCode>0.0</c:formatCode>
                <c:ptCount val="109"/>
                <c:pt idx="0">
                  <c:v>21714.933876230771</c:v>
                </c:pt>
                <c:pt idx="1">
                  <c:v>21977.256533803222</c:v>
                </c:pt>
                <c:pt idx="2">
                  <c:v>22595.807255248619</c:v>
                </c:pt>
                <c:pt idx="3">
                  <c:v>23047.984730365835</c:v>
                </c:pt>
                <c:pt idx="4">
                  <c:v>25225.764053143183</c:v>
                </c:pt>
                <c:pt idx="5">
                  <c:v>26039.777470233257</c:v>
                </c:pt>
                <c:pt idx="6">
                  <c:v>27144.786516861463</c:v>
                </c:pt>
                <c:pt idx="7">
                  <c:v>28271.808771944779</c:v>
                </c:pt>
                <c:pt idx="8">
                  <c:v>28930.419749517758</c:v>
                </c:pt>
                <c:pt idx="9">
                  <c:v>29897.869952064921</c:v>
                </c:pt>
                <c:pt idx="10">
                  <c:v>31052.888467043325</c:v>
                </c:pt>
                <c:pt idx="11">
                  <c:v>31648.112543467141</c:v>
                </c:pt>
                <c:pt idx="12">
                  <c:v>32127.888092058136</c:v>
                </c:pt>
                <c:pt idx="13">
                  <c:v>32433.87253753858</c:v>
                </c:pt>
                <c:pt idx="14">
                  <c:v>31628.905154433822</c:v>
                </c:pt>
                <c:pt idx="15">
                  <c:v>33008.118600955502</c:v>
                </c:pt>
                <c:pt idx="16">
                  <c:v>34053.128480199463</c:v>
                </c:pt>
                <c:pt idx="17">
                  <c:v>36307.86014027374</c:v>
                </c:pt>
                <c:pt idx="18">
                  <c:v>38117.762593533218</c:v>
                </c:pt>
                <c:pt idx="19">
                  <c:v>39472.355209411384</c:v>
                </c:pt>
                <c:pt idx="20">
                  <c:v>43025.424693881694</c:v>
                </c:pt>
                <c:pt idx="21">
                  <c:v>43788.012356787483</c:v>
                </c:pt>
                <c:pt idx="22">
                  <c:v>46153.16532164126</c:v>
                </c:pt>
                <c:pt idx="23">
                  <c:v>46890.825945434597</c:v>
                </c:pt>
                <c:pt idx="24">
                  <c:v>44898.504276515567</c:v>
                </c:pt>
                <c:pt idx="25">
                  <c:v>43533.674300832747</c:v>
                </c:pt>
                <c:pt idx="26">
                  <c:v>41873.955461999525</c:v>
                </c:pt>
                <c:pt idx="27">
                  <c:v>41343.713417974985</c:v>
                </c:pt>
                <c:pt idx="28">
                  <c:v>42311.644670747897</c:v>
                </c:pt>
                <c:pt idx="29">
                  <c:v>44889.848941517164</c:v>
                </c:pt>
                <c:pt idx="30">
                  <c:v>45010.269849523975</c:v>
                </c:pt>
                <c:pt idx="31">
                  <c:v>44567.080476161798</c:v>
                </c:pt>
                <c:pt idx="32">
                  <c:v>44854.869802829511</c:v>
                </c:pt>
                <c:pt idx="33">
                  <c:v>43494.290172716421</c:v>
                </c:pt>
                <c:pt idx="34">
                  <c:v>45286.685517541919</c:v>
                </c:pt>
                <c:pt idx="35">
                  <c:v>47186.180433584224</c:v>
                </c:pt>
                <c:pt idx="36">
                  <c:v>49491.687777719329</c:v>
                </c:pt>
                <c:pt idx="37">
                  <c:v>50808.169230771397</c:v>
                </c:pt>
                <c:pt idx="38">
                  <c:v>51937.107235095638</c:v>
                </c:pt>
                <c:pt idx="39">
                  <c:v>53212.529248581777</c:v>
                </c:pt>
                <c:pt idx="40">
                  <c:v>54108.720993283707</c:v>
                </c:pt>
                <c:pt idx="41">
                  <c:v>57918.38396933781</c:v>
                </c:pt>
                <c:pt idx="42">
                  <c:v>58725.259369576779</c:v>
                </c:pt>
                <c:pt idx="43">
                  <c:v>62963.082914380087</c:v>
                </c:pt>
                <c:pt idx="44">
                  <c:v>67057.539318548617</c:v>
                </c:pt>
                <c:pt idx="45">
                  <c:v>67731.578781513992</c:v>
                </c:pt>
                <c:pt idx="46">
                  <c:v>67502.616456665564</c:v>
                </c:pt>
                <c:pt idx="47">
                  <c:v>68325.192335720931</c:v>
                </c:pt>
                <c:pt idx="48">
                  <c:v>69651.411206919031</c:v>
                </c:pt>
                <c:pt idx="49">
                  <c:v>71845.263950644818</c:v>
                </c:pt>
                <c:pt idx="50">
                  <c:v>75125.341339084873</c:v>
                </c:pt>
                <c:pt idx="51">
                  <c:v>78299.711433001212</c:v>
                </c:pt>
                <c:pt idx="52">
                  <c:v>80692.074484661163</c:v>
                </c:pt>
                <c:pt idx="53">
                  <c:v>84134.568574296165</c:v>
                </c:pt>
                <c:pt idx="54">
                  <c:v>83890.018601308286</c:v>
                </c:pt>
                <c:pt idx="55">
                  <c:v>67766.44425932414</c:v>
                </c:pt>
                <c:pt idx="56">
                  <c:v>58347.482942385031</c:v>
                </c:pt>
                <c:pt idx="57">
                  <c:v>57659.166717953987</c:v>
                </c:pt>
                <c:pt idx="58">
                  <c:v>63196.016715892722</c:v>
                </c:pt>
                <c:pt idx="59">
                  <c:v>71252.529572951797</c:v>
                </c:pt>
                <c:pt idx="60">
                  <c:v>76598.175406032562</c:v>
                </c:pt>
                <c:pt idx="61">
                  <c:v>78372.729604618231</c:v>
                </c:pt>
                <c:pt idx="62">
                  <c:v>80745.536876348109</c:v>
                </c:pt>
                <c:pt idx="63">
                  <c:v>84989.847702173487</c:v>
                </c:pt>
                <c:pt idx="64">
                  <c:v>92231.947617274796</c:v>
                </c:pt>
                <c:pt idx="65">
                  <c:v>93322.892688146676</c:v>
                </c:pt>
                <c:pt idx="66">
                  <c:v>93788.818809397286</c:v>
                </c:pt>
                <c:pt idx="67">
                  <c:v>94262.527160926067</c:v>
                </c:pt>
                <c:pt idx="68">
                  <c:v>100986.01751538322</c:v>
                </c:pt>
                <c:pt idx="69">
                  <c:v>98768.557740536038</c:v>
                </c:pt>
                <c:pt idx="70">
                  <c:v>97439.222244611083</c:v>
                </c:pt>
                <c:pt idx="71">
                  <c:v>98940.85498193001</c:v>
                </c:pt>
                <c:pt idx="72">
                  <c:v>100106.17878156724</c:v>
                </c:pt>
                <c:pt idx="73">
                  <c:v>101397.55968034216</c:v>
                </c:pt>
                <c:pt idx="74">
                  <c:v>103059.75908178736</c:v>
                </c:pt>
                <c:pt idx="75">
                  <c:v>103227.46979800453</c:v>
                </c:pt>
                <c:pt idx="76">
                  <c:v>103885.9312957348</c:v>
                </c:pt>
                <c:pt idx="77">
                  <c:v>107434.90632677515</c:v>
                </c:pt>
                <c:pt idx="78">
                  <c:v>109083.11474087423</c:v>
                </c:pt>
                <c:pt idx="79">
                  <c:v>108042.6714146364</c:v>
                </c:pt>
                <c:pt idx="80">
                  <c:v>104355.5481456829</c:v>
                </c:pt>
                <c:pt idx="81">
                  <c:v>105293.89417023181</c:v>
                </c:pt>
                <c:pt idx="82">
                  <c:v>103190.77383529644</c:v>
                </c:pt>
                <c:pt idx="83">
                  <c:v>100871.03593304934</c:v>
                </c:pt>
                <c:pt idx="84">
                  <c:v>97928.387060068795</c:v>
                </c:pt>
                <c:pt idx="85">
                  <c:v>100706.97636473438</c:v>
                </c:pt>
                <c:pt idx="86">
                  <c:v>103698.47464262003</c:v>
                </c:pt>
                <c:pt idx="87">
                  <c:v>105626.25963244954</c:v>
                </c:pt>
                <c:pt idx="88">
                  <c:v>108866.70652051242</c:v>
                </c:pt>
                <c:pt idx="89">
                  <c:v>110029.58655433453</c:v>
                </c:pt>
                <c:pt idx="90">
                  <c:v>111249.60660543441</c:v>
                </c:pt>
                <c:pt idx="91">
                  <c:v>117087.19721521169</c:v>
                </c:pt>
                <c:pt idx="92">
                  <c:v>121789.41398678678</c:v>
                </c:pt>
                <c:pt idx="93">
                  <c:v>122785.84031229636</c:v>
                </c:pt>
                <c:pt idx="94">
                  <c:v>123985.69535350469</c:v>
                </c:pt>
                <c:pt idx="95">
                  <c:v>122430.59585156234</c:v>
                </c:pt>
                <c:pt idx="96">
                  <c:v>126501.57017847656</c:v>
                </c:pt>
                <c:pt idx="97">
                  <c:v>130249.26777129347</c:v>
                </c:pt>
                <c:pt idx="98">
                  <c:v>127126.1825318778</c:v>
                </c:pt>
                <c:pt idx="99">
                  <c:v>121412.71200142967</c:v>
                </c:pt>
                <c:pt idx="100">
                  <c:v>125743.32259927236</c:v>
                </c:pt>
                <c:pt idx="101">
                  <c:v>78511.564600826619</c:v>
                </c:pt>
                <c:pt idx="102">
                  <c:v>116753.2818731419</c:v>
                </c:pt>
                <c:pt idx="103">
                  <c:v>125148.85047002988</c:v>
                </c:pt>
                <c:pt idx="104">
                  <c:v>126392.25977756336</c:v>
                </c:pt>
                <c:pt idx="105">
                  <c:v>133772.90763657642</c:v>
                </c:pt>
                <c:pt idx="106">
                  <c:v>135572.06554728257</c:v>
                </c:pt>
                <c:pt idx="107">
                  <c:v>141919.94074395465</c:v>
                </c:pt>
                <c:pt idx="108">
                  <c:v>151136.49650941321</c:v>
                </c:pt>
              </c:numCache>
            </c:numRef>
          </c:val>
          <c:smooth val="0"/>
          <c:extLst>
            <c:ext xmlns:c16="http://schemas.microsoft.com/office/drawing/2014/chart" uri="{C3380CC4-5D6E-409C-BE32-E72D297353CC}">
              <c16:uniqueId val="{00000000-AC86-4F07-86DF-553497F42255}"/>
            </c:ext>
          </c:extLst>
        </c:ser>
        <c:dLbls>
          <c:showLegendKey val="0"/>
          <c:showVal val="0"/>
          <c:showCatName val="0"/>
          <c:showSerName val="0"/>
          <c:showPercent val="0"/>
          <c:showBubbleSize val="0"/>
        </c:dLbls>
        <c:smooth val="0"/>
        <c:axId val="1034636592"/>
        <c:axId val="1034607312"/>
      </c:lineChart>
      <c:catAx>
        <c:axId val="103463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607312"/>
        <c:crosses val="autoZero"/>
        <c:auto val="1"/>
        <c:lblAlgn val="ctr"/>
        <c:lblOffset val="100"/>
        <c:noMultiLvlLbl val="0"/>
      </c:catAx>
      <c:valAx>
        <c:axId val="1034607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4636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Foreign</a:t>
            </a:r>
            <a:r>
              <a:rPr lang="en-US" baseline="0"/>
              <a:t> Asset Position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'Mexico Net Foreign Asset'!$F$69</c:f>
              <c:strCache>
                <c:ptCount val="1"/>
                <c:pt idx="0">
                  <c:v>NFA</c:v>
                </c:pt>
              </c:strCache>
            </c:strRef>
          </c:tx>
          <c:spPr>
            <a:ln w="28575" cap="rnd">
              <a:solidFill>
                <a:schemeClr val="accent1"/>
              </a:solidFill>
              <a:round/>
            </a:ln>
            <a:effectLst/>
          </c:spPr>
          <c:marker>
            <c:symbol val="none"/>
          </c:marker>
          <c:cat>
            <c:strRef>
              <c:f>'Mexico Net Foreign Asset'!$E$70:$E$131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'Mexico Net Foreign Asset'!$F$70:$F$131</c:f>
              <c:numCache>
                <c:formatCode>0.0</c:formatCode>
                <c:ptCount val="62"/>
                <c:pt idx="0">
                  <c:v>-293235.5</c:v>
                </c:pt>
                <c:pt idx="1">
                  <c:v>-292298.3</c:v>
                </c:pt>
                <c:pt idx="2">
                  <c:v>-313513.7</c:v>
                </c:pt>
                <c:pt idx="3">
                  <c:v>-338930.8</c:v>
                </c:pt>
                <c:pt idx="4">
                  <c:v>-384074</c:v>
                </c:pt>
                <c:pt idx="5">
                  <c:v>-371505.5</c:v>
                </c:pt>
                <c:pt idx="6">
                  <c:v>-392136.5</c:v>
                </c:pt>
                <c:pt idx="7">
                  <c:v>-425075.7</c:v>
                </c:pt>
                <c:pt idx="8">
                  <c:v>-449836.7</c:v>
                </c:pt>
                <c:pt idx="9">
                  <c:v>-467481.2</c:v>
                </c:pt>
                <c:pt idx="10">
                  <c:v>-381248.3</c:v>
                </c:pt>
                <c:pt idx="11">
                  <c:v>-389483.5</c:v>
                </c:pt>
                <c:pt idx="12">
                  <c:v>-452941.7</c:v>
                </c:pt>
                <c:pt idx="13">
                  <c:v>-431892.2</c:v>
                </c:pt>
                <c:pt idx="14">
                  <c:v>-486342</c:v>
                </c:pt>
                <c:pt idx="15">
                  <c:v>-525934.5</c:v>
                </c:pt>
                <c:pt idx="16">
                  <c:v>-584959.69999999995</c:v>
                </c:pt>
                <c:pt idx="17">
                  <c:v>-546826.30000000005</c:v>
                </c:pt>
                <c:pt idx="18">
                  <c:v>-542450.30000000005</c:v>
                </c:pt>
                <c:pt idx="19">
                  <c:v>-582886.1</c:v>
                </c:pt>
                <c:pt idx="20">
                  <c:v>-586413.19999999995</c:v>
                </c:pt>
                <c:pt idx="21">
                  <c:v>-611983.80000000005</c:v>
                </c:pt>
                <c:pt idx="22">
                  <c:v>-595388.9</c:v>
                </c:pt>
                <c:pt idx="23">
                  <c:v>-548051.30000000005</c:v>
                </c:pt>
                <c:pt idx="24">
                  <c:v>-543586</c:v>
                </c:pt>
                <c:pt idx="25">
                  <c:v>-535328.69999999995</c:v>
                </c:pt>
                <c:pt idx="26">
                  <c:v>-507526.40000000002</c:v>
                </c:pt>
                <c:pt idx="27">
                  <c:v>-510605.3</c:v>
                </c:pt>
                <c:pt idx="28">
                  <c:v>-536584.19999999995</c:v>
                </c:pt>
                <c:pt idx="29">
                  <c:v>-514759.7</c:v>
                </c:pt>
                <c:pt idx="30">
                  <c:v>-499593.7</c:v>
                </c:pt>
                <c:pt idx="31">
                  <c:v>-471259.6</c:v>
                </c:pt>
                <c:pt idx="32">
                  <c:v>-543467.69999999995</c:v>
                </c:pt>
                <c:pt idx="33">
                  <c:v>-570712.30000000005</c:v>
                </c:pt>
                <c:pt idx="34">
                  <c:v>-583093.5</c:v>
                </c:pt>
                <c:pt idx="35">
                  <c:v>-541108.4</c:v>
                </c:pt>
                <c:pt idx="36">
                  <c:v>-583460.69999999995</c:v>
                </c:pt>
                <c:pt idx="37">
                  <c:v>-552553.80000000005</c:v>
                </c:pt>
                <c:pt idx="38">
                  <c:v>-607266</c:v>
                </c:pt>
                <c:pt idx="39">
                  <c:v>-564094.4</c:v>
                </c:pt>
                <c:pt idx="40">
                  <c:v>-605390.19999999995</c:v>
                </c:pt>
                <c:pt idx="41">
                  <c:v>-608722.80000000005</c:v>
                </c:pt>
                <c:pt idx="42">
                  <c:v>-608900.69999999995</c:v>
                </c:pt>
                <c:pt idx="43">
                  <c:v>-630391.80000000005</c:v>
                </c:pt>
                <c:pt idx="44">
                  <c:v>-489702.8</c:v>
                </c:pt>
                <c:pt idx="45">
                  <c:v>-494448.1</c:v>
                </c:pt>
                <c:pt idx="46">
                  <c:v>-486845.4</c:v>
                </c:pt>
                <c:pt idx="47">
                  <c:v>-551878.9</c:v>
                </c:pt>
                <c:pt idx="48">
                  <c:v>-540149.69999999995</c:v>
                </c:pt>
                <c:pt idx="49">
                  <c:v>-561982.80000000005</c:v>
                </c:pt>
                <c:pt idx="50">
                  <c:v>-554628.6</c:v>
                </c:pt>
                <c:pt idx="51">
                  <c:v>-552154.9</c:v>
                </c:pt>
                <c:pt idx="52">
                  <c:v>-589694.69999999995</c:v>
                </c:pt>
                <c:pt idx="53">
                  <c:v>-574422.80000000005</c:v>
                </c:pt>
                <c:pt idx="54">
                  <c:v>-586069.4</c:v>
                </c:pt>
                <c:pt idx="55">
                  <c:v>-613525.4</c:v>
                </c:pt>
                <c:pt idx="56">
                  <c:v>-692202.2</c:v>
                </c:pt>
                <c:pt idx="57">
                  <c:v>-730869.4</c:v>
                </c:pt>
                <c:pt idx="58">
                  <c:v>-713842.5</c:v>
                </c:pt>
                <c:pt idx="59">
                  <c:v>-756000.4</c:v>
                </c:pt>
                <c:pt idx="60">
                  <c:v>-789189.3</c:v>
                </c:pt>
                <c:pt idx="61">
                  <c:v>-680266.5</c:v>
                </c:pt>
              </c:numCache>
            </c:numRef>
          </c:val>
          <c:smooth val="0"/>
          <c:extLst>
            <c:ext xmlns:c16="http://schemas.microsoft.com/office/drawing/2014/chart" uri="{C3380CC4-5D6E-409C-BE32-E72D297353CC}">
              <c16:uniqueId val="{00000000-901D-4CA6-98CD-9F04A24DF494}"/>
            </c:ext>
          </c:extLst>
        </c:ser>
        <c:ser>
          <c:idx val="1"/>
          <c:order val="1"/>
          <c:tx>
            <c:strRef>
              <c:f>'Mexico Net Foreign Asset'!$G$69</c:f>
              <c:strCache>
                <c:ptCount val="1"/>
                <c:pt idx="0">
                  <c:v>NFA (only CA)</c:v>
                </c:pt>
              </c:strCache>
            </c:strRef>
          </c:tx>
          <c:spPr>
            <a:ln w="28575" cap="rnd">
              <a:solidFill>
                <a:schemeClr val="accent2"/>
              </a:solidFill>
              <a:round/>
            </a:ln>
            <a:effectLst/>
          </c:spPr>
          <c:marker>
            <c:symbol val="none"/>
          </c:marker>
          <c:cat>
            <c:strRef>
              <c:f>'Mexico Net Foreign Asset'!$E$70:$E$131</c:f>
              <c:strCache>
                <c:ptCount val="62"/>
                <c:pt idx="0">
                  <c:v>2009:Q1</c:v>
                </c:pt>
                <c:pt idx="1">
                  <c:v>2009:Q2</c:v>
                </c:pt>
                <c:pt idx="2">
                  <c:v>2009:Q3</c:v>
                </c:pt>
                <c:pt idx="3">
                  <c:v>2009:Q4</c:v>
                </c:pt>
                <c:pt idx="4">
                  <c:v>2010:Q1</c:v>
                </c:pt>
                <c:pt idx="5">
                  <c:v>2010:Q2</c:v>
                </c:pt>
                <c:pt idx="6">
                  <c:v>2010:Q3</c:v>
                </c:pt>
                <c:pt idx="7">
                  <c:v>2010:Q4</c:v>
                </c:pt>
                <c:pt idx="8">
                  <c:v>2011:Q1</c:v>
                </c:pt>
                <c:pt idx="9">
                  <c:v>2011:Q2</c:v>
                </c:pt>
                <c:pt idx="10">
                  <c:v>2011:Q3</c:v>
                </c:pt>
                <c:pt idx="11">
                  <c:v>2011:Q4</c:v>
                </c:pt>
                <c:pt idx="12">
                  <c:v>2012:Q1</c:v>
                </c:pt>
                <c:pt idx="13">
                  <c:v>2012:Q2</c:v>
                </c:pt>
                <c:pt idx="14">
                  <c:v>2012:Q3</c:v>
                </c:pt>
                <c:pt idx="15">
                  <c:v>2012:Q4</c:v>
                </c:pt>
                <c:pt idx="16">
                  <c:v>2013:Q1</c:v>
                </c:pt>
                <c:pt idx="17">
                  <c:v>2013:Q2</c:v>
                </c:pt>
                <c:pt idx="18">
                  <c:v>2013:Q3</c:v>
                </c:pt>
                <c:pt idx="19">
                  <c:v>2013:Q4</c:v>
                </c:pt>
                <c:pt idx="20">
                  <c:v>2014:Q1</c:v>
                </c:pt>
                <c:pt idx="21">
                  <c:v>2014:Q2</c:v>
                </c:pt>
                <c:pt idx="22">
                  <c:v>2014:Q3</c:v>
                </c:pt>
                <c:pt idx="23">
                  <c:v>2014:Q4</c:v>
                </c:pt>
                <c:pt idx="24">
                  <c:v>2015:Q1</c:v>
                </c:pt>
                <c:pt idx="25">
                  <c:v>2015:Q2</c:v>
                </c:pt>
                <c:pt idx="26">
                  <c:v>2015:Q3</c:v>
                </c:pt>
                <c:pt idx="27">
                  <c:v>2015:Q4</c:v>
                </c:pt>
                <c:pt idx="28">
                  <c:v>2016:Q1</c:v>
                </c:pt>
                <c:pt idx="29">
                  <c:v>2016:Q2</c:v>
                </c:pt>
                <c:pt idx="30">
                  <c:v>2016:Q3</c:v>
                </c:pt>
                <c:pt idx="31">
                  <c:v>2016:Q4</c:v>
                </c:pt>
                <c:pt idx="32">
                  <c:v>2017:Q1</c:v>
                </c:pt>
                <c:pt idx="33">
                  <c:v>2017:Q2</c:v>
                </c:pt>
                <c:pt idx="34">
                  <c:v>2017:Q3</c:v>
                </c:pt>
                <c:pt idx="35">
                  <c:v>2017:Q4</c:v>
                </c:pt>
                <c:pt idx="36">
                  <c:v>2018:Q1</c:v>
                </c:pt>
                <c:pt idx="37">
                  <c:v>2018:Q2</c:v>
                </c:pt>
                <c:pt idx="38">
                  <c:v>2018:Q3</c:v>
                </c:pt>
                <c:pt idx="39">
                  <c:v>2018:Q4</c:v>
                </c:pt>
                <c:pt idx="40">
                  <c:v>2019:Q1</c:v>
                </c:pt>
                <c:pt idx="41">
                  <c:v>2019:Q2</c:v>
                </c:pt>
                <c:pt idx="42">
                  <c:v>2019:Q3</c:v>
                </c:pt>
                <c:pt idx="43">
                  <c:v>2019:Q4</c:v>
                </c:pt>
                <c:pt idx="44">
                  <c:v>2020:Q1</c:v>
                </c:pt>
                <c:pt idx="45">
                  <c:v>2020:Q2</c:v>
                </c:pt>
                <c:pt idx="46">
                  <c:v>2020:Q3</c:v>
                </c:pt>
                <c:pt idx="47">
                  <c:v>2020:Q4</c:v>
                </c:pt>
                <c:pt idx="48">
                  <c:v>2021:Q1</c:v>
                </c:pt>
                <c:pt idx="49">
                  <c:v>2021:Q2</c:v>
                </c:pt>
                <c:pt idx="50">
                  <c:v>2021:Q3</c:v>
                </c:pt>
                <c:pt idx="51">
                  <c:v>2021:Q4</c:v>
                </c:pt>
                <c:pt idx="52">
                  <c:v>2022:Q1</c:v>
                </c:pt>
                <c:pt idx="53">
                  <c:v>2022:Q2</c:v>
                </c:pt>
                <c:pt idx="54">
                  <c:v>2022:Q3</c:v>
                </c:pt>
                <c:pt idx="55">
                  <c:v>2022:Q4</c:v>
                </c:pt>
                <c:pt idx="56">
                  <c:v>2023:Q1</c:v>
                </c:pt>
                <c:pt idx="57">
                  <c:v>2023:Q2</c:v>
                </c:pt>
                <c:pt idx="58">
                  <c:v>2023:Q3</c:v>
                </c:pt>
                <c:pt idx="59">
                  <c:v>2023:Q4</c:v>
                </c:pt>
                <c:pt idx="60">
                  <c:v>2024:Q1</c:v>
                </c:pt>
                <c:pt idx="61">
                  <c:v>2024:Q2</c:v>
                </c:pt>
              </c:strCache>
            </c:strRef>
          </c:cat>
          <c:val>
            <c:numRef>
              <c:f>'Mexico Net Foreign Asset'!$G$70:$G$131</c:f>
              <c:numCache>
                <c:formatCode>0.0</c:formatCode>
                <c:ptCount val="62"/>
                <c:pt idx="0">
                  <c:v>-293235.5</c:v>
                </c:pt>
                <c:pt idx="1">
                  <c:v>-293950.3</c:v>
                </c:pt>
                <c:pt idx="2">
                  <c:v>-300249.2</c:v>
                </c:pt>
                <c:pt idx="3">
                  <c:v>-300579.60000000003</c:v>
                </c:pt>
                <c:pt idx="4">
                  <c:v>-299386.7</c:v>
                </c:pt>
                <c:pt idx="5">
                  <c:v>-300000.7</c:v>
                </c:pt>
                <c:pt idx="6">
                  <c:v>-300297.8</c:v>
                </c:pt>
                <c:pt idx="7">
                  <c:v>-304397.2</c:v>
                </c:pt>
                <c:pt idx="8">
                  <c:v>-305331.8</c:v>
                </c:pt>
                <c:pt idx="9">
                  <c:v>-307849.59999999998</c:v>
                </c:pt>
                <c:pt idx="10">
                  <c:v>-312987</c:v>
                </c:pt>
                <c:pt idx="11">
                  <c:v>-315021.90000000002</c:v>
                </c:pt>
                <c:pt idx="12">
                  <c:v>-317951.2</c:v>
                </c:pt>
                <c:pt idx="13">
                  <c:v>-319742.7</c:v>
                </c:pt>
                <c:pt idx="14">
                  <c:v>-324496</c:v>
                </c:pt>
                <c:pt idx="15">
                  <c:v>-333252.3</c:v>
                </c:pt>
                <c:pt idx="16">
                  <c:v>-339683.39999999997</c:v>
                </c:pt>
                <c:pt idx="17">
                  <c:v>-349182.19999999995</c:v>
                </c:pt>
                <c:pt idx="18">
                  <c:v>-357650.99999999994</c:v>
                </c:pt>
                <c:pt idx="19">
                  <c:v>-367052.39999999997</c:v>
                </c:pt>
                <c:pt idx="20">
                  <c:v>-373844.39999999997</c:v>
                </c:pt>
                <c:pt idx="21">
                  <c:v>-381641.99999999994</c:v>
                </c:pt>
                <c:pt idx="22">
                  <c:v>-385572.49999999994</c:v>
                </c:pt>
                <c:pt idx="23">
                  <c:v>-392019.29999999993</c:v>
                </c:pt>
                <c:pt idx="24">
                  <c:v>-399051.39999999991</c:v>
                </c:pt>
                <c:pt idx="25">
                  <c:v>-406687.1999999999</c:v>
                </c:pt>
                <c:pt idx="26">
                  <c:v>-415690.59999999992</c:v>
                </c:pt>
                <c:pt idx="27">
                  <c:v>-423968.09999999992</c:v>
                </c:pt>
                <c:pt idx="28">
                  <c:v>-430955.89999999991</c:v>
                </c:pt>
                <c:pt idx="29">
                  <c:v>-439009.1999999999</c:v>
                </c:pt>
                <c:pt idx="30">
                  <c:v>-444959.39999999991</c:v>
                </c:pt>
                <c:pt idx="31">
                  <c:v>-450579.79999999993</c:v>
                </c:pt>
                <c:pt idx="32">
                  <c:v>-458626.09999999992</c:v>
                </c:pt>
                <c:pt idx="33">
                  <c:v>-462405.1999999999</c:v>
                </c:pt>
                <c:pt idx="34">
                  <c:v>-467937.6999999999</c:v>
                </c:pt>
                <c:pt idx="35">
                  <c:v>-472431.1999999999</c:v>
                </c:pt>
                <c:pt idx="36">
                  <c:v>-477932.59999999992</c:v>
                </c:pt>
                <c:pt idx="37">
                  <c:v>-483457.49999999994</c:v>
                </c:pt>
                <c:pt idx="38">
                  <c:v>-490171.29999999993</c:v>
                </c:pt>
                <c:pt idx="39">
                  <c:v>-500067.69999999995</c:v>
                </c:pt>
                <c:pt idx="40">
                  <c:v>-503064.69999999995</c:v>
                </c:pt>
                <c:pt idx="41">
                  <c:v>-499843.1</c:v>
                </c:pt>
                <c:pt idx="42">
                  <c:v>-500973.8</c:v>
                </c:pt>
                <c:pt idx="43">
                  <c:v>-504987.7</c:v>
                </c:pt>
                <c:pt idx="44">
                  <c:v>-501958.9</c:v>
                </c:pt>
                <c:pt idx="45">
                  <c:v>-503910.5</c:v>
                </c:pt>
                <c:pt idx="46">
                  <c:v>-488327</c:v>
                </c:pt>
                <c:pt idx="47">
                  <c:v>-477840.2</c:v>
                </c:pt>
                <c:pt idx="48">
                  <c:v>-478732</c:v>
                </c:pt>
                <c:pt idx="49">
                  <c:v>-474147</c:v>
                </c:pt>
                <c:pt idx="50">
                  <c:v>-477431.1</c:v>
                </c:pt>
                <c:pt idx="51">
                  <c:v>-482798.1</c:v>
                </c:pt>
                <c:pt idx="52">
                  <c:v>-485773.89999999997</c:v>
                </c:pt>
                <c:pt idx="53">
                  <c:v>-489545.19999999995</c:v>
                </c:pt>
                <c:pt idx="54">
                  <c:v>-495406.29999999993</c:v>
                </c:pt>
                <c:pt idx="55">
                  <c:v>-502432.69999999995</c:v>
                </c:pt>
                <c:pt idx="56">
                  <c:v>-509852.6</c:v>
                </c:pt>
                <c:pt idx="57">
                  <c:v>-510730.6</c:v>
                </c:pt>
                <c:pt idx="58">
                  <c:v>-510532.3</c:v>
                </c:pt>
                <c:pt idx="59">
                  <c:v>-506669.7</c:v>
                </c:pt>
                <c:pt idx="60">
                  <c:v>-512016.8</c:v>
                </c:pt>
                <c:pt idx="61">
                  <c:v>-512201.5</c:v>
                </c:pt>
              </c:numCache>
            </c:numRef>
          </c:val>
          <c:smooth val="0"/>
          <c:extLst>
            <c:ext xmlns:c16="http://schemas.microsoft.com/office/drawing/2014/chart" uri="{C3380CC4-5D6E-409C-BE32-E72D297353CC}">
              <c16:uniqueId val="{00000001-901D-4CA6-98CD-9F04A24DF494}"/>
            </c:ext>
          </c:extLst>
        </c:ser>
        <c:dLbls>
          <c:showLegendKey val="0"/>
          <c:showVal val="0"/>
          <c:showCatName val="0"/>
          <c:showSerName val="0"/>
          <c:showPercent val="0"/>
          <c:showBubbleSize val="0"/>
        </c:dLbls>
        <c:smooth val="0"/>
        <c:axId val="62607024"/>
        <c:axId val="62597904"/>
      </c:lineChart>
      <c:catAx>
        <c:axId val="6260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97904"/>
        <c:crosses val="autoZero"/>
        <c:auto val="1"/>
        <c:lblAlgn val="ctr"/>
        <c:lblOffset val="100"/>
        <c:noMultiLvlLbl val="0"/>
      </c:catAx>
      <c:valAx>
        <c:axId val="625979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0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F945488-67F0-4C15-B8BD-E1D34D3FA24E}">
  <sheetPr codeName="Chart2"/>
  <sheetViews>
    <sheetView workbookViewId="0"/>
  </sheetViews>
  <pageMargins left="0.25" right="0.25" top="0.25" bottom="2" header="0.3" footer="0.25"/>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2E8378C-FD5B-4EBB-B875-F5FEF64AC17C}">
  <sheetPr codeName="Chart3"/>
  <sheetViews>
    <sheetView zoomScale="66"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6C65C8-01EA-4128-BC54-1853D7E4AD66}">
  <sheetPr/>
  <sheetViews>
    <sheetView workbookViewId="0"/>
  </sheetViews>
  <pageMargins left="0.25" right="0.25" top="0.25" bottom="2" header="0.3" footer="0.25"/>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9FB2FB9-95DC-4D9B-A352-98602487B68D}">
  <sheetPr/>
  <sheetViews>
    <sheetView zoomScale="124"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E873502-14AC-4C31-AD70-5C005277BF1C}">
  <sheetPr codeName="Chart5"/>
  <sheetViews>
    <sheetView workbookViewId="0"/>
  </sheetViews>
  <pageMargins left="0.25" right="0.25" top="0.25" bottom="2" header="0.3" footer="0.25"/>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13FAEE1-B86C-4306-BB86-775C44340985}">
  <sheetPr/>
  <sheetViews>
    <sheetView workbookViewId="0"/>
  </sheetViews>
  <pageMargins left="0.25" right="0.25" top="0.25" bottom="2" header="0.3" footer="0.25"/>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B4EB4F-6483-4E5E-9D14-0DA5029137A0}">
  <sheetPr/>
  <sheetViews>
    <sheetView zoomScale="60" workbookViewId="0" zoomToFit="1"/>
  </sheetViews>
  <pageMargins left="0.7" right="0.7" top="0.75" bottom="0.75" header="0.3" footer="0.3"/>
  <headerFooter>
    <oddHeader>&amp;L&amp;"Calibri"&amp;11&amp;K000000 NONCONFIDENTIAL // EXTERNAL&amp;1#_x000D_</oddHeader>
  </headerFooter>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A8F468F-6E99-41C2-834F-091B21E4454E}">
  <sheetPr/>
  <sheetViews>
    <sheetView workbookViewId="0"/>
  </sheetViews>
  <pageMargins left="0.25" right="0.25" top="0.25" bottom="2.25" header="0.3" footer="0.3"/>
  <pageSetup orientation="landscape" horizontalDpi="4294967295" verticalDpi="4294967295" r:id="rId1"/>
  <headerFooter>
    <oddHeader>&amp;L&amp;"Calibri"&amp;11&amp;K000000NONCONFIDENTIAL // FRSONLY&amp;1#</oddHeader>
    <oddFooter>&amp;L&amp;F&amp;C&amp;A&amp;RDRAFT</oddFooter>
  </headerFooter>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E1D1FD8-CF3E-4F80-9186-BC0A3B8C1F55}">
  <sheetPr/>
  <sheetViews>
    <sheetView zoomScale="60" workbookViewId="0" zoomToFit="1"/>
  </sheetViews>
  <pageMargins left="0.7" right="0.7" top="0.75" bottom="0.75" header="0.3" footer="0.3"/>
  <headerFooter>
    <oddHeader>&amp;L&amp;"Calibri"&amp;11&amp;K000000 NONCONFIDENTIAL // EXTERNAL&amp;1#_x000D_</oddHeader>
  </headerFooter>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B7623B2-FCAF-4CBA-B244-350C23E028AD}">
  <sheetPr/>
  <sheetViews>
    <sheetView zoomScale="60" workbookViewId="0" zoomToFit="1"/>
  </sheetViews>
  <pageMargins left="0.7" right="0.7" top="0.75" bottom="0.75" header="0.3" footer="0.3"/>
  <headerFooter>
    <oddHeader>&amp;L&amp;"Calibri"&amp;11&amp;K000000 NONCONFIDENTIAL // EXTERNAL&amp;1#_x000D_</oddHeader>
  </headerFooter>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CA4D003-870E-4B0B-B6DA-89F6A9D97909}">
  <sheetPr/>
  <sheetViews>
    <sheetView zoomScale="127" workbookViewId="0" zoomToFit="1"/>
  </sheetViews>
  <pageMargins left="0.25" right="0.25" top="0.25" bottom="2.25" header="0.3" footer="0.3"/>
  <pageSetup orientation="landscape" r:id="rId1"/>
  <drawing r:id="rId2"/>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8D3F291-88CB-4BEC-BC9C-003ACF346C0D}">
  <sheetPr/>
  <sheetViews>
    <sheetView tabSelected="1" zoomScale="110" workbookViewId="0"/>
  </sheetViews>
  <pageMargins left="0.25" right="0.25" top="0.25" bottom="2" header="0.3" footer="0.25"/>
  <pageSetup orientation="landscape" r:id="rId1"/>
  <drawing r:id="rId2"/>
</chartsheet>
</file>

<file path=xl/chartsheets/sheet1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22814ED-F792-4E52-B279-701494608E89}">
  <sheetPr/>
  <sheetViews>
    <sheetView zoomScale="127" workbookViewId="0" zoomToFit="1"/>
  </sheetViews>
  <pageMargins left="0.25" right="0.25" top="0.25" bottom="2.2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absoluteAnchor>
    <xdr:pos x="0" y="0"/>
    <xdr:ext cx="9482138" cy="5595938"/>
    <xdr:graphicFrame macro="">
      <xdr:nvGraphicFramePr>
        <xdr:cNvPr id="29" name="Chart 1">
          <a:extLst>
            <a:ext uri="{FF2B5EF4-FFF2-40B4-BE49-F238E27FC236}">
              <a16:creationId xmlns:a16="http://schemas.microsoft.com/office/drawing/2014/main" id="{B2BA6F90-FD4C-99CD-E2FE-AD2A15C0FB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0.00669</cdr:x>
      <cdr:y>0</cdr:y>
    </cdr:from>
    <cdr:to>
      <cdr:x>1</cdr:x>
      <cdr:y>0.09682</cdr:y>
    </cdr:to>
    <cdr:sp macro="" textlink="">
      <cdr:nvSpPr>
        <cdr:cNvPr id="4" name="TextBox 1"/>
        <cdr:cNvSpPr txBox="1"/>
      </cdr:nvSpPr>
      <cdr:spPr>
        <a:xfrm xmlns:a="http://schemas.openxmlformats.org/drawingml/2006/main">
          <a:off x="63500" y="0"/>
          <a:ext cx="9423400"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Gráfico 1</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Google Trends: El interés de México por el </a:t>
          </a:r>
          <a:r>
            <a:rPr lang="en-US" sz="1400" b="1" i="1" baseline="0">
              <a:solidFill>
                <a:srgbClr val="2B5280"/>
              </a:solidFill>
              <a:effectLst/>
              <a:latin typeface="Arial" panose="020B0604020202020204" pitchFamily="34" charset="0"/>
              <a:ea typeface="+mn-ea"/>
              <a:cs typeface="Arial" panose="020B0604020202020204" pitchFamily="34" charset="0"/>
            </a:rPr>
            <a:t>nearshoring</a:t>
          </a:r>
          <a:r>
            <a:rPr lang="en-US" sz="1400" b="1" i="0" baseline="0">
              <a:solidFill>
                <a:srgbClr val="2B5280"/>
              </a:solidFill>
              <a:effectLst/>
              <a:latin typeface="Arial" panose="020B0604020202020204" pitchFamily="34" charset="0"/>
              <a:ea typeface="+mn-ea"/>
              <a:cs typeface="Arial" panose="020B0604020202020204" pitchFamily="34" charset="0"/>
            </a:rPr>
            <a:t> supera al de EE. UU. desde 2022</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0.0072</cdr:x>
      <cdr:y>0.09204</cdr:y>
    </cdr:from>
    <cdr:to>
      <cdr:x>0.35208</cdr:x>
      <cdr:y>0.13935</cdr:y>
    </cdr:to>
    <cdr:sp macro="" textlink="">
      <cdr:nvSpPr>
        <cdr:cNvPr id="2" name="TextBox 4"/>
        <cdr:cNvSpPr txBox="1"/>
      </cdr:nvSpPr>
      <cdr:spPr>
        <a:xfrm xmlns:a="http://schemas.openxmlformats.org/drawingml/2006/main">
          <a:off x="68271" y="515050"/>
          <a:ext cx="3270242" cy="26474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Índice de búsqueda en Google de "nearshoring"</a:t>
          </a:r>
        </a:p>
      </cdr:txBody>
    </cdr:sp>
  </cdr:relSizeAnchor>
  <cdr:relSizeAnchor xmlns:cdr="http://schemas.openxmlformats.org/drawingml/2006/chartDrawing">
    <cdr:from>
      <cdr:x>0.00469</cdr:x>
      <cdr:y>0.82301</cdr:y>
    </cdr:from>
    <cdr:to>
      <cdr:x>0.99252</cdr:x>
      <cdr:y>0.9677</cdr:y>
    </cdr:to>
    <cdr:sp macro="" textlink="">
      <cdr:nvSpPr>
        <cdr:cNvPr id="7" name="TextBox 5"/>
        <cdr:cNvSpPr txBox="1"/>
      </cdr:nvSpPr>
      <cdr:spPr>
        <a:xfrm xmlns:a="http://schemas.openxmlformats.org/drawingml/2006/main">
          <a:off x="44538" y="4429126"/>
          <a:ext cx="9380854" cy="7786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NOTAS: El último dato corresponde a octubre de 2024. Los valores reflejan el interés de búsqueda sobre el tema del </a:t>
          </a:r>
          <a:r>
            <a:rPr lang="en-US" sz="1100" b="0" i="1" kern="900" baseline="0">
              <a:solidFill>
                <a:srgbClr val="000000"/>
              </a:solidFill>
              <a:effectLst/>
              <a:latin typeface="Arial" panose="020B0604020202020204" pitchFamily="34" charset="0"/>
              <a:ea typeface="+mn-ea"/>
              <a:cs typeface="Arial" panose="020B0604020202020204" pitchFamily="34" charset="0"/>
            </a:rPr>
            <a:t>nearshoring</a:t>
          </a:r>
          <a:r>
            <a:rPr lang="en-US" sz="1100" b="0" i="0" kern="900" baseline="0">
              <a:solidFill>
                <a:srgbClr val="000000"/>
              </a:solidFill>
              <a:effectLst/>
              <a:latin typeface="Arial" panose="020B0604020202020204" pitchFamily="34" charset="0"/>
              <a:ea typeface="+mn-ea"/>
              <a:cs typeface="Arial" panose="020B0604020202020204" pitchFamily="34" charset="0"/>
            </a:rPr>
            <a:t> en cada país en relación con el pico (alcanzado por México en abril de 2024). Un valor de 100 indica máxima popularidad; 50, la mitad de popularidad. Un valor de cero indica datos insuficientes. Las barras grises muestran las recesiones en México.</a:t>
          </a:r>
          <a:br>
            <a:rPr lang="en-US" sz="1100" b="0" i="0" kern="900" baseline="0">
              <a:solidFill>
                <a:srgbClr val="000000"/>
              </a:solidFill>
              <a:effectLst/>
              <a:latin typeface="Arial" panose="020B0604020202020204" pitchFamily="34" charset="0"/>
              <a:ea typeface="+mn-ea"/>
              <a:cs typeface="Arial" panose="020B0604020202020204" pitchFamily="34" charset="0"/>
            </a:rPr>
          </a:br>
          <a:r>
            <a:rPr lang="en-US" sz="1100" b="0" i="0" kern="900" baseline="0">
              <a:solidFill>
                <a:srgbClr val="000000"/>
              </a:solidFill>
              <a:effectLst/>
              <a:latin typeface="Arial" panose="020B0604020202020204" pitchFamily="34" charset="0"/>
              <a:ea typeface="+mn-ea"/>
              <a:cs typeface="Arial" panose="020B0604020202020204" pitchFamily="34" charset="0"/>
            </a:rPr>
            <a:t>FUENTES: Google Trends; Instituto Mexicano de Ejecutivos de Finanzas (IMEF); cálculos de los autores.</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88920" cy="5375852"/>
    <xdr:graphicFrame macro="">
      <xdr:nvGraphicFramePr>
        <xdr:cNvPr id="2" name="Chart 1">
          <a:extLst>
            <a:ext uri="{FF2B5EF4-FFF2-40B4-BE49-F238E27FC236}">
              <a16:creationId xmlns:a16="http://schemas.microsoft.com/office/drawing/2014/main" id="{E5B5A42B-18F6-7926-0F30-ED5A51F195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0.09682</cdr:y>
    </cdr:to>
    <cdr:sp macro="" textlink="">
      <cdr:nvSpPr>
        <cdr:cNvPr id="4" name="TextBox 1"/>
        <cdr:cNvSpPr txBox="1"/>
      </cdr:nvSpPr>
      <cdr:spPr>
        <a:xfrm xmlns:a="http://schemas.openxmlformats.org/drawingml/2006/main">
          <a:off x="0" y="0"/>
          <a:ext cx="9488920" cy="52049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Post-pandemic investment boom in Mexico: Surge in nonresidential construction and imported machinery</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0.00206</cdr:x>
      <cdr:y>0.10704</cdr:y>
    </cdr:from>
    <cdr:to>
      <cdr:x>0.28156</cdr:x>
      <cdr:y>0.13935</cdr:y>
    </cdr:to>
    <cdr:sp macro="" textlink="">
      <cdr:nvSpPr>
        <cdr:cNvPr id="2" name="TextBox 4"/>
        <cdr:cNvSpPr txBox="1"/>
      </cdr:nvSpPr>
      <cdr:spPr>
        <a:xfrm xmlns:a="http://schemas.openxmlformats.org/drawingml/2006/main">
          <a:off x="18850" y="570953"/>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Index, 2012-19=100</a:t>
          </a:r>
        </a:p>
      </cdr:txBody>
    </cdr:sp>
  </cdr:relSizeAnchor>
  <cdr:relSizeAnchor xmlns:cdr="http://schemas.openxmlformats.org/drawingml/2006/chartDrawing">
    <cdr:from>
      <cdr:x>0</cdr:x>
      <cdr:y>0.88804</cdr:y>
    </cdr:from>
    <cdr:to>
      <cdr:x>1</cdr:x>
      <cdr:y>0.96179</cdr:y>
    </cdr:to>
    <cdr:sp macro="" textlink="">
      <cdr:nvSpPr>
        <cdr:cNvPr id="7" name="TextBox 5"/>
        <cdr:cNvSpPr txBox="1"/>
      </cdr:nvSpPr>
      <cdr:spPr>
        <a:xfrm xmlns:a="http://schemas.openxmlformats.org/drawingml/2006/main">
          <a:off x="0" y="4773972"/>
          <a:ext cx="9488920" cy="3964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000" b="0" i="0" kern="900" baseline="0">
              <a:solidFill>
                <a:srgbClr val="000000"/>
              </a:solidFill>
              <a:effectLst/>
              <a:latin typeface="Arial" panose="020B0604020202020204" pitchFamily="34" charset="0"/>
              <a:ea typeface="+mn-ea"/>
              <a:cs typeface="Arial" panose="020B0604020202020204" pitchFamily="34" charset="0"/>
            </a:rPr>
            <a:t>NOTES: </a:t>
          </a:r>
          <a:r>
            <a:rPr kumimoji="0" lang="en-US" sz="1000" b="0" i="0" u="none" strike="noStrike" kern="90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Data are reported monthly, seasonally-adjusted, and averaged at quarterly frequency. Last data point is second quarter 2024. Shaded</a:t>
          </a:r>
          <a:r>
            <a:rPr lang="en-US" sz="1000" b="0" i="0" baseline="0">
              <a:solidFill>
                <a:schemeClr val="dk1"/>
              </a:solidFill>
              <a:effectLst/>
              <a:latin typeface="Arial" panose="020B0604020202020204" pitchFamily="34" charset="0"/>
              <a:ea typeface="+mn-ea"/>
              <a:cs typeface="Arial" panose="020B0604020202020204" pitchFamily="34" charset="0"/>
            </a:rPr>
            <a:t> bars indicate recessions in Mexico.</a:t>
          </a:r>
        </a:p>
        <a:p xmlns:a="http://schemas.openxmlformats.org/drawingml/2006/main">
          <a:pPr>
            <a:lnSpc>
              <a:spcPct val="100000"/>
            </a:lnSpc>
            <a:spcAft>
              <a:spcPts val="200"/>
            </a:spcAft>
          </a:pPr>
          <a:r>
            <a:rPr lang="en-US" sz="1000" b="0" i="0" kern="900" baseline="0">
              <a:solidFill>
                <a:srgbClr val="000000"/>
              </a:solidFill>
              <a:effectLst/>
              <a:latin typeface="Arial" panose="020B0604020202020204" pitchFamily="34" charset="0"/>
              <a:ea typeface="+mn-ea"/>
              <a:cs typeface="Arial" panose="020B0604020202020204" pitchFamily="34" charset="0"/>
            </a:rPr>
            <a:t>SOURCES: Instituto Nacional de Estadística, Geografía e Informática (National Institute of Statistics, Geography and Informatics); Haver Analytics; authors' calculations.</a:t>
          </a:r>
          <a:endParaRPr lang="en-US" sz="10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82138" cy="5595938"/>
    <xdr:graphicFrame macro="">
      <xdr:nvGraphicFramePr>
        <xdr:cNvPr id="7" name="Chart 1">
          <a:extLst>
            <a:ext uri="{FF2B5EF4-FFF2-40B4-BE49-F238E27FC236}">
              <a16:creationId xmlns:a16="http://schemas.microsoft.com/office/drawing/2014/main" id="{EC32270D-29E0-3868-FC95-9AAA13EE774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0.10335</cdr:y>
    </cdr:from>
    <cdr:to>
      <cdr:x>0.99588</cdr:x>
      <cdr:y>0.13522</cdr:y>
    </cdr:to>
    <cdr:sp macro="" textlink="">
      <cdr:nvSpPr>
        <cdr:cNvPr id="3" name="TextBox 4">
          <a:extLst xmlns:a="http://schemas.openxmlformats.org/drawingml/2006/main">
            <a:ext uri="{FF2B5EF4-FFF2-40B4-BE49-F238E27FC236}">
              <a16:creationId xmlns:a16="http://schemas.microsoft.com/office/drawing/2014/main" id="{3501DCBD-9CF0-39B1-F5A5-D9448D69D7EB}"/>
            </a:ext>
          </a:extLst>
        </cdr:cNvPr>
        <cdr:cNvSpPr txBox="1"/>
      </cdr:nvSpPr>
      <cdr:spPr>
        <a:xfrm xmlns:a="http://schemas.openxmlformats.org/drawingml/2006/main">
          <a:off x="0" y="534732"/>
          <a:ext cx="4645363" cy="164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Proporción</a:t>
          </a:r>
          <a:r>
            <a:rPr lang="en-US" sz="1200" baseline="0">
              <a:solidFill>
                <a:srgbClr val="000000"/>
              </a:solidFill>
              <a:latin typeface="Arial" panose="020B0604020202020204" pitchFamily="34" charset="0"/>
              <a:cs typeface="Arial" panose="020B0604020202020204" pitchFamily="34" charset="0"/>
            </a:rPr>
            <a:t> del PIB</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0.01147</cdr:x>
      <cdr:y>0.09789</cdr:y>
    </cdr:from>
    <cdr:to>
      <cdr:x>0.28193</cdr:x>
      <cdr:y>0.13567</cdr:y>
    </cdr:to>
    <cdr:sp macro="" textlink="">
      <cdr:nvSpPr>
        <cdr:cNvPr id="2" name="TextBox 4"/>
        <cdr:cNvSpPr txBox="1"/>
      </cdr:nvSpPr>
      <cdr:spPr>
        <a:xfrm xmlns:a="http://schemas.openxmlformats.org/drawingml/2006/main">
          <a:off x="108853" y="525871"/>
          <a:ext cx="2565827" cy="2029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Proporción del PIB</a:t>
          </a:r>
        </a:p>
      </cdr:txBody>
    </cdr:sp>
  </cdr:relSizeAnchor>
  <cdr:relSizeAnchor xmlns:cdr="http://schemas.openxmlformats.org/drawingml/2006/chartDrawing">
    <cdr:from>
      <cdr:x>0.17575</cdr:x>
      <cdr:y>0.57133</cdr:y>
    </cdr:from>
    <cdr:to>
      <cdr:x>0.22281</cdr:x>
      <cdr:y>0.57194</cdr:y>
    </cdr:to>
    <cdr:cxnSp macro="">
      <cdr:nvCxnSpPr>
        <cdr:cNvPr id="4" name="Straight Arrow Connector 3">
          <a:extLst xmlns:a="http://schemas.openxmlformats.org/drawingml/2006/main">
            <a:ext uri="{FF2B5EF4-FFF2-40B4-BE49-F238E27FC236}">
              <a16:creationId xmlns:a16="http://schemas.microsoft.com/office/drawing/2014/main" id="{07D9CC8E-5065-3E97-CA5D-1D4D6CE83008}"/>
            </a:ext>
          </a:extLst>
        </cdr:cNvPr>
        <cdr:cNvCxnSpPr/>
      </cdr:nvCxnSpPr>
      <cdr:spPr>
        <a:xfrm xmlns:a="http://schemas.openxmlformats.org/drawingml/2006/main" flipH="1" flipV="1">
          <a:off x="1667281" y="3069222"/>
          <a:ext cx="446454" cy="3277"/>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0.00974</cdr:x>
      <cdr:y>0</cdr:y>
    </cdr:from>
    <cdr:to>
      <cdr:x>1</cdr:x>
      <cdr:y>0.09083</cdr:y>
    </cdr:to>
    <cdr:sp macro="" textlink="">
      <cdr:nvSpPr>
        <cdr:cNvPr id="5" name="TextBox 1">
          <a:extLst xmlns:a="http://schemas.openxmlformats.org/drawingml/2006/main">
            <a:ext uri="{FF2B5EF4-FFF2-40B4-BE49-F238E27FC236}">
              <a16:creationId xmlns:a16="http://schemas.microsoft.com/office/drawing/2014/main" id="{CB9B1D3B-618D-FE70-BA83-237BF598B77F}"/>
            </a:ext>
          </a:extLst>
        </cdr:cNvPr>
        <cdr:cNvSpPr txBox="1"/>
      </cdr:nvSpPr>
      <cdr:spPr>
        <a:xfrm xmlns:a="http://schemas.openxmlformats.org/drawingml/2006/main">
          <a:off x="92364" y="0"/>
          <a:ext cx="9394536" cy="48794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Gráfico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El repunte de la construcción no residencial y de maquinaria y equipo importado en México postpandemia</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0.00502</cdr:x>
      <cdr:y>0.83503</cdr:y>
    </cdr:from>
    <cdr:to>
      <cdr:x>1</cdr:x>
      <cdr:y>0.96911</cdr:y>
    </cdr:to>
    <cdr:sp macro="" textlink="">
      <cdr:nvSpPr>
        <cdr:cNvPr id="6" name="TextBox 5">
          <a:extLst xmlns:a="http://schemas.openxmlformats.org/drawingml/2006/main">
            <a:ext uri="{FF2B5EF4-FFF2-40B4-BE49-F238E27FC236}">
              <a16:creationId xmlns:a16="http://schemas.microsoft.com/office/drawing/2014/main" id="{0EEC2F47-8F27-81ED-7EB9-8BB8839739CA}"/>
            </a:ext>
          </a:extLst>
        </cdr:cNvPr>
        <cdr:cNvSpPr txBox="1"/>
      </cdr:nvSpPr>
      <cdr:spPr>
        <a:xfrm xmlns:a="http://schemas.openxmlformats.org/drawingml/2006/main">
          <a:off x="47625" y="4486275"/>
          <a:ext cx="9440022" cy="7203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chemeClr val="dk1"/>
              </a:solidFill>
              <a:effectLst/>
              <a:latin typeface="Arial" panose="020B0604020202020204" pitchFamily="34" charset="0"/>
              <a:ea typeface="+mn-ea"/>
              <a:cs typeface="Arial" panose="020B0604020202020204" pitchFamily="34" charset="0"/>
            </a:rPr>
            <a:t>NOTAS: Los datos se reportan de manera trimestral y están ajustados estacionalmente. Cada categoría representa la inversión como parte de la formación bruta de capital fijo. El último dato corresponde al segundo trimestre de 2024. Las barras sombreadas indican recesiones en México. La pandemia comenzó a principios de 2020.</a:t>
          </a:r>
          <a:br>
            <a:rPr lang="en-US" sz="1100">
              <a:solidFill>
                <a:schemeClr val="dk1"/>
              </a:solidFill>
              <a:effectLst/>
              <a:latin typeface="Arial" panose="020B0604020202020204" pitchFamily="34" charset="0"/>
              <a:ea typeface="+mn-ea"/>
              <a:cs typeface="Arial" panose="020B0604020202020204" pitchFamily="34" charset="0"/>
            </a:rPr>
          </a:br>
          <a:r>
            <a:rPr lang="en-US" sz="1100">
              <a:solidFill>
                <a:schemeClr val="dk1"/>
              </a:solidFill>
              <a:effectLst/>
              <a:latin typeface="Arial" panose="020B0604020202020204" pitchFamily="34" charset="0"/>
              <a:ea typeface="+mn-ea"/>
              <a:cs typeface="Arial" panose="020B0604020202020204" pitchFamily="34" charset="0"/>
            </a:rPr>
            <a:t>FUENTES: Instituto Mexicano de Ejecutivos de Finanzas (IMEF); Instituto Nacional de Estadística y Geografía; Haver Analytics; cálculos de los autores.</a:t>
          </a:r>
          <a:endParaRPr lang="en-US" sz="11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0.72034</cdr:x>
      <cdr:y>0.96771</cdr:y>
    </cdr:from>
    <cdr:to>
      <cdr:x>1</cdr:x>
      <cdr:y>1</cdr:y>
    </cdr:to>
    <cdr:sp macro="" textlink="">
      <cdr:nvSpPr>
        <cdr:cNvPr id="7" name="TextBox 4">
          <a:extLst xmlns:a="http://schemas.openxmlformats.org/drawingml/2006/main">
            <a:ext uri="{FF2B5EF4-FFF2-40B4-BE49-F238E27FC236}">
              <a16:creationId xmlns:a16="http://schemas.microsoft.com/office/drawing/2014/main" id="{9B671875-ADBE-ABB6-6CBD-8EB45F0B469E}"/>
            </a:ext>
          </a:extLst>
        </cdr:cNvPr>
        <cdr:cNvSpPr txBox="1"/>
      </cdr:nvSpPr>
      <cdr:spPr>
        <a:xfrm xmlns:a="http://schemas.openxmlformats.org/drawingml/2006/main">
          <a:off x="6826946" y="5194659"/>
          <a:ext cx="2650429" cy="1733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0.46783</cdr:x>
      <cdr:y>0.61342</cdr:y>
    </cdr:from>
    <cdr:to>
      <cdr:x>0.51703</cdr:x>
      <cdr:y>0.61342</cdr:y>
    </cdr:to>
    <cdr:cxnSp macro="">
      <cdr:nvCxnSpPr>
        <cdr:cNvPr id="9" name="Straight Arrow Connector 8">
          <a:extLst xmlns:a="http://schemas.openxmlformats.org/drawingml/2006/main">
            <a:ext uri="{FF2B5EF4-FFF2-40B4-BE49-F238E27FC236}">
              <a16:creationId xmlns:a16="http://schemas.microsoft.com/office/drawing/2014/main" id="{828C693E-9BA0-7FF0-66F4-AB05099730FA}"/>
            </a:ext>
          </a:extLst>
        </cdr:cNvPr>
        <cdr:cNvCxnSpPr/>
      </cdr:nvCxnSpPr>
      <cdr:spPr>
        <a:xfrm xmlns:a="http://schemas.openxmlformats.org/drawingml/2006/main">
          <a:off x="4438650" y="3295650"/>
          <a:ext cx="466725" cy="0"/>
        </a:xfrm>
        <a:prstGeom xmlns:a="http://schemas.openxmlformats.org/drawingml/2006/main" prst="straightConnector1">
          <a:avLst/>
        </a:prstGeom>
        <a:ln xmlns:a="http://schemas.openxmlformats.org/drawingml/2006/main">
          <a:solidFill>
            <a:srgbClr val="C3362B"/>
          </a:solidFill>
          <a:tailEnd type="triangle"/>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relSizeAnchor>
  <cdr:relSizeAnchor xmlns:cdr="http://schemas.openxmlformats.org/drawingml/2006/chartDrawing">
    <cdr:from>
      <cdr:x>0.4773</cdr:x>
      <cdr:y>0.65427</cdr:y>
    </cdr:from>
    <cdr:to>
      <cdr:x>0.53051</cdr:x>
      <cdr:y>0.65427</cdr:y>
    </cdr:to>
    <cdr:cxnSp macro="">
      <cdr:nvCxnSpPr>
        <cdr:cNvPr id="13" name="Straight Arrow Connector 12">
          <a:extLst xmlns:a="http://schemas.openxmlformats.org/drawingml/2006/main">
            <a:ext uri="{FF2B5EF4-FFF2-40B4-BE49-F238E27FC236}">
              <a16:creationId xmlns:a16="http://schemas.microsoft.com/office/drawing/2014/main" id="{C438EE3B-B8A3-B2EA-2E08-118A1EE52CE7}"/>
            </a:ext>
          </a:extLst>
        </cdr:cNvPr>
        <cdr:cNvCxnSpPr/>
      </cdr:nvCxnSpPr>
      <cdr:spPr>
        <a:xfrm xmlns:a="http://schemas.openxmlformats.org/drawingml/2006/main">
          <a:off x="4525860" y="3661272"/>
          <a:ext cx="504544" cy="0"/>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0.44776</cdr:x>
      <cdr:y>0.6932</cdr:y>
    </cdr:from>
    <cdr:to>
      <cdr:x>0.49795</cdr:x>
      <cdr:y>0.6932</cdr:y>
    </cdr:to>
    <cdr:cxnSp macro="">
      <cdr:nvCxnSpPr>
        <cdr:cNvPr id="17" name="Straight Arrow Connector 16">
          <a:extLst xmlns:a="http://schemas.openxmlformats.org/drawingml/2006/main">
            <a:ext uri="{FF2B5EF4-FFF2-40B4-BE49-F238E27FC236}">
              <a16:creationId xmlns:a16="http://schemas.microsoft.com/office/drawing/2014/main" id="{D218C391-D88C-DE16-A853-ECC60D2989C4}"/>
            </a:ext>
          </a:extLst>
        </cdr:cNvPr>
        <cdr:cNvCxnSpPr/>
      </cdr:nvCxnSpPr>
      <cdr:spPr>
        <a:xfrm xmlns:a="http://schemas.openxmlformats.org/drawingml/2006/main">
          <a:off x="4248150" y="3724275"/>
          <a:ext cx="476250" cy="0"/>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cxnSp>
  </cdr:relSizeAnchor>
  <cdr:relSizeAnchor xmlns:cdr="http://schemas.openxmlformats.org/drawingml/2006/chartDrawing">
    <cdr:from>
      <cdr:x>0.49028</cdr:x>
      <cdr:y>0.73554</cdr:y>
    </cdr:from>
    <cdr:to>
      <cdr:x>0.54066</cdr:x>
      <cdr:y>0.73586</cdr:y>
    </cdr:to>
    <cdr:cxnSp macro="">
      <cdr:nvCxnSpPr>
        <cdr:cNvPr id="19" name="Straight Arrow Connector 18">
          <a:extLst xmlns:a="http://schemas.openxmlformats.org/drawingml/2006/main">
            <a:ext uri="{FF2B5EF4-FFF2-40B4-BE49-F238E27FC236}">
              <a16:creationId xmlns:a16="http://schemas.microsoft.com/office/drawing/2014/main" id="{6C91F399-BB0A-7CD1-A5EC-8843530A7D5A}"/>
            </a:ext>
          </a:extLst>
        </cdr:cNvPr>
        <cdr:cNvCxnSpPr/>
      </cdr:nvCxnSpPr>
      <cdr:spPr>
        <a:xfrm xmlns:a="http://schemas.openxmlformats.org/drawingml/2006/main">
          <a:off x="4648910" y="4116043"/>
          <a:ext cx="477711" cy="1790"/>
        </a:xfrm>
        <a:prstGeom xmlns:a="http://schemas.openxmlformats.org/drawingml/2006/main" prst="straightConnector1">
          <a:avLst/>
        </a:prstGeom>
        <a:ln xmlns:a="http://schemas.openxmlformats.org/drawingml/2006/main">
          <a:solidFill>
            <a:srgbClr val="2B5280"/>
          </a:solidFill>
          <a:tailEnd type="triangle"/>
        </a:ln>
      </cdr:spPr>
      <cdr:style>
        <a:lnRef xmlns:a="http://schemas.openxmlformats.org/drawingml/2006/main" idx="2">
          <a:schemeClr val="accent5"/>
        </a:lnRef>
        <a:fillRef xmlns:a="http://schemas.openxmlformats.org/drawingml/2006/main" idx="0">
          <a:schemeClr val="accent5"/>
        </a:fillRef>
        <a:effectRef xmlns:a="http://schemas.openxmlformats.org/drawingml/2006/main" idx="1">
          <a:schemeClr val="accent5"/>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absoluteAnchor>
    <xdr:pos x="0" y="0"/>
    <xdr:ext cx="9482752" cy="5365494"/>
    <xdr:graphicFrame macro="">
      <xdr:nvGraphicFramePr>
        <xdr:cNvPr id="2" name="Chart 1">
          <a:extLst>
            <a:ext uri="{FF2B5EF4-FFF2-40B4-BE49-F238E27FC236}">
              <a16:creationId xmlns:a16="http://schemas.microsoft.com/office/drawing/2014/main" id="{28FF026B-C15E-1323-819D-2CBF1A56BB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0.48774</cdr:x>
      <cdr:y>0.12973</cdr:y>
    </cdr:from>
    <cdr:to>
      <cdr:x>1</cdr:x>
      <cdr:y>0.16034</cdr:y>
    </cdr:to>
    <cdr:sp macro="" textlink="">
      <cdr:nvSpPr>
        <cdr:cNvPr id="6" name="TextBox 4">
          <a:extLst xmlns:a="http://schemas.openxmlformats.org/drawingml/2006/main">
            <a:ext uri="{FF2B5EF4-FFF2-40B4-BE49-F238E27FC236}">
              <a16:creationId xmlns:a16="http://schemas.microsoft.com/office/drawing/2014/main" id="{E23C9118-C637-4635-3A7C-4D6C12EF3CB3}"/>
            </a:ext>
          </a:extLst>
        </cdr:cNvPr>
        <cdr:cNvSpPr txBox="1"/>
      </cdr:nvSpPr>
      <cdr:spPr>
        <a:xfrm xmlns:a="http://schemas.openxmlformats.org/drawingml/2006/main">
          <a:off x="4625104" y="696042"/>
          <a:ext cx="4857648" cy="16428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0.00405</cdr:x>
      <cdr:y>0.03138</cdr:y>
    </cdr:from>
    <cdr:to>
      <cdr:x>0.49595</cdr:x>
      <cdr:y>0.99572</cdr:y>
    </cdr:to>
    <cdr:graphicFrame macro="">
      <cdr:nvGraphicFramePr>
        <cdr:cNvPr id="10" name="Chart 1">
          <a:extLst xmlns:a="http://schemas.openxmlformats.org/drawingml/2006/main">
            <a:ext uri="{FF2B5EF4-FFF2-40B4-BE49-F238E27FC236}">
              <a16:creationId xmlns:a16="http://schemas.microsoft.com/office/drawing/2014/main" id="{43D7887C-A570-8EBC-9699-ADB2A91DC75B}"/>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cdr:y>
    </cdr:from>
    <cdr:to>
      <cdr:x>1</cdr:x>
      <cdr:y>0.09682</cdr:y>
    </cdr:to>
    <cdr:sp macro="" textlink="">
      <cdr:nvSpPr>
        <cdr:cNvPr id="4" name="TextBox 1"/>
        <cdr:cNvSpPr txBox="1"/>
      </cdr:nvSpPr>
      <cdr:spPr>
        <a:xfrm xmlns:a="http://schemas.openxmlformats.org/drawingml/2006/main">
          <a:off x="0" y="0"/>
          <a:ext cx="9488920" cy="52049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2</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Mexico's post-pandemic investment boom: Nonresidential construction, import machinery &amp; equipment surge</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0.50165</cdr:x>
      <cdr:y>0.13063</cdr:y>
    </cdr:from>
    <cdr:to>
      <cdr:x>0.78115</cdr:x>
      <cdr:y>0.16294</cdr:y>
    </cdr:to>
    <cdr:sp macro="" textlink="">
      <cdr:nvSpPr>
        <cdr:cNvPr id="2" name="TextBox 4"/>
        <cdr:cNvSpPr txBox="1"/>
      </cdr:nvSpPr>
      <cdr:spPr>
        <a:xfrm xmlns:a="http://schemas.openxmlformats.org/drawingml/2006/main">
          <a:off x="4757069" y="700906"/>
          <a:ext cx="2650429" cy="1733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cdr:x>
      <cdr:y>0.88947</cdr:y>
    </cdr:from>
    <cdr:to>
      <cdr:x>1</cdr:x>
      <cdr:y>0.96322</cdr:y>
    </cdr:to>
    <cdr:sp macro="" textlink="">
      <cdr:nvSpPr>
        <cdr:cNvPr id="7" name="TextBox 5"/>
        <cdr:cNvSpPr txBox="1"/>
      </cdr:nvSpPr>
      <cdr:spPr>
        <a:xfrm xmlns:a="http://schemas.openxmlformats.org/drawingml/2006/main">
          <a:off x="0" y="4789509"/>
          <a:ext cx="9494274" cy="397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000">
              <a:solidFill>
                <a:schemeClr val="dk1"/>
              </a:solidFill>
              <a:effectLst/>
              <a:latin typeface="Arial" panose="020B0604020202020204" pitchFamily="34" charset="0"/>
              <a:ea typeface="+mn-ea"/>
              <a:cs typeface="Arial" panose="020B0604020202020204" pitchFamily="34" charset="0"/>
            </a:rPr>
            <a:t>NOTES: Data are reported quarterly and seasonally-adjusted. All series plotted are reported as a</a:t>
          </a:r>
          <a:r>
            <a:rPr lang="en-US" sz="1000" baseline="0">
              <a:solidFill>
                <a:schemeClr val="dk1"/>
              </a:solidFill>
              <a:effectLst/>
              <a:latin typeface="Arial" panose="020B0604020202020204" pitchFamily="34" charset="0"/>
              <a:ea typeface="+mn-ea"/>
              <a:cs typeface="Arial" panose="020B0604020202020204" pitchFamily="34" charset="0"/>
            </a:rPr>
            <a:t> percentage share over Mexico's GDP. </a:t>
          </a:r>
          <a:r>
            <a:rPr lang="en-US" sz="1000">
              <a:solidFill>
                <a:schemeClr val="dk1"/>
              </a:solidFill>
              <a:effectLst/>
              <a:latin typeface="Arial" panose="020B0604020202020204" pitchFamily="34" charset="0"/>
              <a:ea typeface="+mn-ea"/>
              <a:cs typeface="Arial" panose="020B0604020202020204" pitchFamily="34" charset="0"/>
            </a:rPr>
            <a:t>Last data point is second quarter 2024. Shaded bars indicate recessions in Mexico.</a:t>
          </a:r>
          <a:endParaRPr lang="en-US" sz="1000">
            <a:effectLst/>
            <a:latin typeface="Arial" panose="020B0604020202020204" pitchFamily="34" charset="0"/>
            <a:cs typeface="Arial" panose="020B0604020202020204" pitchFamily="34" charset="0"/>
          </a:endParaRPr>
        </a:p>
        <a:p xmlns:a="http://schemas.openxmlformats.org/drawingml/2006/main">
          <a:r>
            <a:rPr lang="en-US" sz="1000">
              <a:solidFill>
                <a:schemeClr val="dk1"/>
              </a:solidFill>
              <a:effectLst/>
              <a:latin typeface="Arial" panose="020B0604020202020204" pitchFamily="34" charset="0"/>
              <a:ea typeface="+mn-ea"/>
              <a:cs typeface="Arial" panose="020B0604020202020204" pitchFamily="34" charset="0"/>
            </a:rPr>
            <a:t>SOURCES: Instituto Nacional de Estadística Geografía e Informática (National Institute of Statistics, Geography and Informatics); Haver Analytics; authors' calculations.</a:t>
          </a:r>
          <a:endParaRPr lang="en-US" sz="10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0.07703</cdr:y>
    </cdr:from>
    <cdr:to>
      <cdr:x>0.28883</cdr:x>
      <cdr:y>0.12268</cdr:y>
    </cdr:to>
    <cdr:sp macro="" textlink="">
      <cdr:nvSpPr>
        <cdr:cNvPr id="11" name="TextBox 10">
          <a:extLst xmlns:a="http://schemas.openxmlformats.org/drawingml/2006/main">
            <a:ext uri="{FF2B5EF4-FFF2-40B4-BE49-F238E27FC236}">
              <a16:creationId xmlns:a16="http://schemas.microsoft.com/office/drawing/2014/main" id="{48F5CF13-C28B-7B11-17E7-1F8693D8CF4E}"/>
            </a:ext>
          </a:extLst>
        </cdr:cNvPr>
        <cdr:cNvSpPr txBox="1"/>
      </cdr:nvSpPr>
      <cdr:spPr>
        <a:xfrm xmlns:a="http://schemas.openxmlformats.org/drawingml/2006/main">
          <a:off x="0" y="414798"/>
          <a:ext cx="2742278" cy="245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latin typeface="Arial" panose="020B0604020202020204" pitchFamily="34" charset="0"/>
              <a:cs typeface="Arial" panose="020B0604020202020204" pitchFamily="34" charset="0"/>
            </a:rPr>
            <a:t>A. Use</a:t>
          </a:r>
          <a:r>
            <a:rPr lang="en-US" sz="1200" b="1" baseline="0">
              <a:latin typeface="Arial" panose="020B0604020202020204" pitchFamily="34" charset="0"/>
              <a:cs typeface="Arial" panose="020B0604020202020204" pitchFamily="34" charset="0"/>
            </a:rPr>
            <a:t> of goods and services</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0.51182</cdr:x>
      <cdr:y>0.08223</cdr:y>
    </cdr:from>
    <cdr:to>
      <cdr:x>0.88754</cdr:x>
      <cdr:y>0.12788</cdr:y>
    </cdr:to>
    <cdr:sp macro="" textlink="">
      <cdr:nvSpPr>
        <cdr:cNvPr id="12" name="TextBox 1">
          <a:extLst xmlns:a="http://schemas.openxmlformats.org/drawingml/2006/main">
            <a:ext uri="{FF2B5EF4-FFF2-40B4-BE49-F238E27FC236}">
              <a16:creationId xmlns:a16="http://schemas.microsoft.com/office/drawing/2014/main" id="{13379200-48FD-9103-010F-A1E56DBB693D}"/>
            </a:ext>
          </a:extLst>
        </cdr:cNvPr>
        <cdr:cNvSpPr txBox="1"/>
      </cdr:nvSpPr>
      <cdr:spPr>
        <a:xfrm xmlns:a="http://schemas.openxmlformats.org/drawingml/2006/main">
          <a:off x="4853462" y="441230"/>
          <a:ext cx="3562860" cy="244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B. Sources of goods and</a:t>
          </a:r>
          <a:r>
            <a:rPr lang="en-US" sz="1200" b="1" baseline="0">
              <a:latin typeface="Arial" panose="020B0604020202020204" pitchFamily="34" charset="0"/>
              <a:cs typeface="Arial" panose="020B0604020202020204" pitchFamily="34" charset="0"/>
            </a:rPr>
            <a:t> services</a:t>
          </a:r>
          <a:r>
            <a:rPr lang="en-US" sz="1200" b="1">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0.06521</cdr:x>
      <cdr:y>0.68074</cdr:y>
    </cdr:from>
    <cdr:to>
      <cdr:x>0.10814</cdr:x>
      <cdr:y>0.68146</cdr:y>
    </cdr:to>
    <cdr:cxnSp macro="">
      <cdr:nvCxnSpPr>
        <cdr:cNvPr id="14" name="Straight Arrow Connector 13">
          <a:extLst xmlns:a="http://schemas.openxmlformats.org/drawingml/2006/main">
            <a:ext uri="{FF2B5EF4-FFF2-40B4-BE49-F238E27FC236}">
              <a16:creationId xmlns:a16="http://schemas.microsoft.com/office/drawing/2014/main" id="{6168EA6C-5F33-508B-12B2-B31213385D76}"/>
            </a:ext>
          </a:extLst>
        </cdr:cNvPr>
        <cdr:cNvCxnSpPr/>
      </cdr:nvCxnSpPr>
      <cdr:spPr>
        <a:xfrm xmlns:a="http://schemas.openxmlformats.org/drawingml/2006/main" flipH="1" flipV="1">
          <a:off x="618357" y="3652530"/>
          <a:ext cx="407116" cy="3841"/>
        </a:xfrm>
        <a:prstGeom xmlns:a="http://schemas.openxmlformats.org/drawingml/2006/main" prst="straightConnector1">
          <a:avLst/>
        </a:prstGeom>
        <a:ln xmlns:a="http://schemas.openxmlformats.org/drawingml/2006/main" w="1270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0.85104</cdr:x>
      <cdr:y>0.76967</cdr:y>
    </cdr:from>
    <cdr:to>
      <cdr:x>0.91018</cdr:x>
      <cdr:y>0.76967</cdr:y>
    </cdr:to>
    <cdr:cxnSp macro="">
      <cdr:nvCxnSpPr>
        <cdr:cNvPr id="9" name="Straight Arrow Connector 8">
          <a:extLst xmlns:a="http://schemas.openxmlformats.org/drawingml/2006/main">
            <a:ext uri="{FF2B5EF4-FFF2-40B4-BE49-F238E27FC236}">
              <a16:creationId xmlns:a16="http://schemas.microsoft.com/office/drawing/2014/main" id="{D7EC3399-A708-FE3B-D1E1-3A885F97D595}"/>
            </a:ext>
          </a:extLst>
        </cdr:cNvPr>
        <cdr:cNvCxnSpPr/>
      </cdr:nvCxnSpPr>
      <cdr:spPr>
        <a:xfrm xmlns:a="http://schemas.openxmlformats.org/drawingml/2006/main">
          <a:off x="8070236" y="4129652"/>
          <a:ext cx="560745" cy="0"/>
        </a:xfrm>
        <a:prstGeom xmlns:a="http://schemas.openxmlformats.org/drawingml/2006/main" prst="straightConnector1">
          <a:avLst/>
        </a:prstGeom>
        <a:ln xmlns:a="http://schemas.openxmlformats.org/drawingml/2006/main" w="12700">
          <a:solidFill>
            <a:srgbClr val="F47721"/>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0.85154</cdr:x>
      <cdr:y>0.80419</cdr:y>
    </cdr:from>
    <cdr:to>
      <cdr:x>0.91067</cdr:x>
      <cdr:y>0.80419</cdr:y>
    </cdr:to>
    <cdr:cxnSp macro="">
      <cdr:nvCxnSpPr>
        <cdr:cNvPr id="13" name="Straight Arrow Connector 12">
          <a:extLst xmlns:a="http://schemas.openxmlformats.org/drawingml/2006/main">
            <a:ext uri="{FF2B5EF4-FFF2-40B4-BE49-F238E27FC236}">
              <a16:creationId xmlns:a16="http://schemas.microsoft.com/office/drawing/2014/main" id="{510D3884-B454-AB15-88CA-3A00AC55E9DF}"/>
            </a:ext>
          </a:extLst>
        </cdr:cNvPr>
        <cdr:cNvCxnSpPr/>
      </cdr:nvCxnSpPr>
      <cdr:spPr>
        <a:xfrm xmlns:a="http://schemas.openxmlformats.org/drawingml/2006/main">
          <a:off x="8074948" y="4314877"/>
          <a:ext cx="560745" cy="0"/>
        </a:xfrm>
        <a:prstGeom xmlns:a="http://schemas.openxmlformats.org/drawingml/2006/main" prst="straightConnector1">
          <a:avLst/>
        </a:prstGeom>
        <a:ln xmlns:a="http://schemas.openxmlformats.org/drawingml/2006/main" w="12700">
          <a:solidFill>
            <a:srgbClr val="673F1D"/>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cdr:x>
      <cdr:y>0.10335</cdr:y>
    </cdr:from>
    <cdr:to>
      <cdr:x>0.99588</cdr:x>
      <cdr:y>0.13522</cdr:y>
    </cdr:to>
    <cdr:sp macro="" textlink="">
      <cdr:nvSpPr>
        <cdr:cNvPr id="3" name="TextBox 4">
          <a:extLst xmlns:a="http://schemas.openxmlformats.org/drawingml/2006/main">
            <a:ext uri="{FF2B5EF4-FFF2-40B4-BE49-F238E27FC236}">
              <a16:creationId xmlns:a16="http://schemas.microsoft.com/office/drawing/2014/main" id="{3501DCBD-9CF0-39B1-F5A5-D9448D69D7EB}"/>
            </a:ext>
          </a:extLst>
        </cdr:cNvPr>
        <cdr:cNvSpPr txBox="1"/>
      </cdr:nvSpPr>
      <cdr:spPr>
        <a:xfrm xmlns:a="http://schemas.openxmlformats.org/drawingml/2006/main">
          <a:off x="0" y="534732"/>
          <a:ext cx="4645363" cy="1649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 GDP</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0.10121</cdr:y>
    </cdr:from>
    <cdr:to>
      <cdr:x>0.2795</cdr:x>
      <cdr:y>0.13352</cdr:y>
    </cdr:to>
    <cdr:sp macro="" textlink="">
      <cdr:nvSpPr>
        <cdr:cNvPr id="2" name="TextBox 4"/>
        <cdr:cNvSpPr txBox="1"/>
      </cdr:nvSpPr>
      <cdr:spPr>
        <a:xfrm xmlns:a="http://schemas.openxmlformats.org/drawingml/2006/main">
          <a:off x="0" y="533319"/>
          <a:ext cx="1305355" cy="1702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 GDP</a:t>
          </a:r>
          <a:endParaRPr lang="en-US" sz="1200">
            <a:solidFill>
              <a:srgbClr val="000000"/>
            </a:solidFill>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482138" cy="5595938"/>
    <xdr:graphicFrame macro="">
      <xdr:nvGraphicFramePr>
        <xdr:cNvPr id="8" name="Chart 1">
          <a:extLst>
            <a:ext uri="{FF2B5EF4-FFF2-40B4-BE49-F238E27FC236}">
              <a16:creationId xmlns:a16="http://schemas.microsoft.com/office/drawing/2014/main" id="{E3FB8A03-5A33-03D5-BAFE-EB790BB7E00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0.00602</cdr:x>
      <cdr:y>0.10088</cdr:y>
    </cdr:from>
    <cdr:to>
      <cdr:x>0.46196</cdr:x>
      <cdr:y>0.15651</cdr:y>
    </cdr:to>
    <cdr:sp macro="" textlink="">
      <cdr:nvSpPr>
        <cdr:cNvPr id="2" name="TextBox 4"/>
        <cdr:cNvSpPr txBox="1"/>
      </cdr:nvSpPr>
      <cdr:spPr>
        <a:xfrm xmlns:a="http://schemas.openxmlformats.org/drawingml/2006/main">
          <a:off x="57150" y="542925"/>
          <a:ext cx="4326518" cy="2993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Proporción</a:t>
          </a:r>
          <a:r>
            <a:rPr lang="en-US" sz="1200" baseline="0">
              <a:solidFill>
                <a:srgbClr val="000000"/>
              </a:solidFill>
              <a:latin typeface="Arial" panose="020B0604020202020204" pitchFamily="34" charset="0"/>
              <a:cs typeface="Arial" panose="020B0604020202020204" pitchFamily="34" charset="0"/>
            </a:rPr>
            <a:t> del PIB</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0.00803</cdr:x>
      <cdr:y>0.80851</cdr:y>
    </cdr:from>
    <cdr:to>
      <cdr:x>1</cdr:x>
      <cdr:y>0.95508</cdr:y>
    </cdr:to>
    <cdr:sp macro="" textlink="">
      <cdr:nvSpPr>
        <cdr:cNvPr id="7" name="TextBox 5"/>
        <cdr:cNvSpPr txBox="1"/>
      </cdr:nvSpPr>
      <cdr:spPr>
        <a:xfrm xmlns:a="http://schemas.openxmlformats.org/drawingml/2006/main">
          <a:off x="76180" y="4343400"/>
          <a:ext cx="9410720" cy="7874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NOTAS: Los datos de la posición de inversión internacional se reportan trimestralmente, se reportan en dólares estadounidenses y están ajustados por estacionalidad. La inversión extranjera incluye la inversión extranjera directa, pero también inversión de cartera y otros tipos que no implican una participación de control. El último dato corresponde al segundo trimestre de 2024. Las barras sombreadas indican recesiones en México.</a:t>
          </a:r>
          <a:br>
            <a:rPr lang="en-US" sz="1100" b="0" i="0" kern="900" baseline="0">
              <a:solidFill>
                <a:srgbClr val="000000"/>
              </a:solidFill>
              <a:effectLst/>
              <a:latin typeface="Arial" panose="020B0604020202020204" pitchFamily="34" charset="0"/>
              <a:ea typeface="+mn-ea"/>
              <a:cs typeface="Arial" panose="020B0604020202020204" pitchFamily="34" charset="0"/>
            </a:rPr>
          </a:br>
          <a:r>
            <a:rPr lang="en-US" sz="1100" b="0" i="0" kern="900" baseline="0">
              <a:solidFill>
                <a:srgbClr val="000000"/>
              </a:solidFill>
              <a:effectLst/>
              <a:latin typeface="Arial" panose="020B0604020202020204" pitchFamily="34" charset="0"/>
              <a:ea typeface="+mn-ea"/>
              <a:cs typeface="Arial" panose="020B0604020202020204" pitchFamily="34" charset="0"/>
            </a:rPr>
            <a:t>FUENTES: Instituto Mexicano de Ejecutivos de Finanzas (IMEF); Instituto Nacional de Estadística y Geografía; Banco de México; Haver Analytics; cálculos de los autores.</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0.58768</cdr:x>
      <cdr:y>0.23469</cdr:y>
    </cdr:from>
    <cdr:to>
      <cdr:x>0.62918</cdr:x>
      <cdr:y>0.23583</cdr:y>
    </cdr:to>
    <cdr:cxnSp macro="">
      <cdr:nvCxnSpPr>
        <cdr:cNvPr id="9" name="Straight Arrow Connector 8">
          <a:extLst xmlns:a="http://schemas.openxmlformats.org/drawingml/2006/main">
            <a:ext uri="{FF2B5EF4-FFF2-40B4-BE49-F238E27FC236}">
              <a16:creationId xmlns:a16="http://schemas.microsoft.com/office/drawing/2014/main" id="{54BFC1B9-4294-0856-BF1D-96BCBB2646DD}"/>
            </a:ext>
          </a:extLst>
        </cdr:cNvPr>
        <cdr:cNvCxnSpPr/>
      </cdr:nvCxnSpPr>
      <cdr:spPr>
        <a:xfrm xmlns:a="http://schemas.openxmlformats.org/drawingml/2006/main">
          <a:off x="5575300" y="1314450"/>
          <a:ext cx="393700" cy="6350"/>
        </a:xfrm>
        <a:prstGeom xmlns:a="http://schemas.openxmlformats.org/drawingml/2006/main" prst="straightConnector1">
          <a:avLst/>
        </a:prstGeom>
        <a:ln xmlns:a="http://schemas.openxmlformats.org/drawingml/2006/main" w="15875">
          <a:solidFill>
            <a:srgbClr val="673F1D"/>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0.10977</cdr:x>
      <cdr:y>0.23399</cdr:y>
    </cdr:from>
    <cdr:to>
      <cdr:x>0.15174</cdr:x>
      <cdr:y>0.23473</cdr:y>
    </cdr:to>
    <cdr:cxnSp macro="">
      <cdr:nvCxnSpPr>
        <cdr:cNvPr id="13" name="Straight Arrow Connector 12">
          <a:extLst xmlns:a="http://schemas.openxmlformats.org/drawingml/2006/main">
            <a:ext uri="{FF2B5EF4-FFF2-40B4-BE49-F238E27FC236}">
              <a16:creationId xmlns:a16="http://schemas.microsoft.com/office/drawing/2014/main" id="{95215B43-FED5-2FD9-2188-8F1A48F3258E}"/>
            </a:ext>
          </a:extLst>
        </cdr:cNvPr>
        <cdr:cNvCxnSpPr/>
      </cdr:nvCxnSpPr>
      <cdr:spPr>
        <a:xfrm xmlns:a="http://schemas.openxmlformats.org/drawingml/2006/main" flipH="1" flipV="1">
          <a:off x="1041360" y="1310529"/>
          <a:ext cx="398165" cy="4145"/>
        </a:xfrm>
        <a:prstGeom xmlns:a="http://schemas.openxmlformats.org/drawingml/2006/main" prst="straightConnector1">
          <a:avLst/>
        </a:prstGeom>
        <a:ln xmlns:a="http://schemas.openxmlformats.org/drawingml/2006/main" w="15875">
          <a:solidFill>
            <a:srgbClr val="059F9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0.28908</cdr:x>
      <cdr:y>0.10796</cdr:y>
    </cdr:from>
    <cdr:to>
      <cdr:x>0.99272</cdr:x>
      <cdr:y>0.15221</cdr:y>
    </cdr:to>
    <cdr:sp macro="" textlink="">
      <cdr:nvSpPr>
        <cdr:cNvPr id="10" name="TextBox 4">
          <a:extLst xmlns:a="http://schemas.openxmlformats.org/drawingml/2006/main">
            <a:ext uri="{FF2B5EF4-FFF2-40B4-BE49-F238E27FC236}">
              <a16:creationId xmlns:a16="http://schemas.microsoft.com/office/drawing/2014/main" id="{30912E17-2591-9C07-0CC7-8D804CDF9F4B}"/>
            </a:ext>
          </a:extLst>
        </cdr:cNvPr>
        <cdr:cNvSpPr txBox="1"/>
      </cdr:nvSpPr>
      <cdr:spPr>
        <a:xfrm xmlns:a="http://schemas.openxmlformats.org/drawingml/2006/main">
          <a:off x="2743200" y="581026"/>
          <a:ext cx="6677025" cy="2381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Proporción del PIB</a:t>
          </a:r>
        </a:p>
      </cdr:txBody>
    </cdr:sp>
  </cdr:relSizeAnchor>
  <cdr:relSizeAnchor xmlns:cdr="http://schemas.openxmlformats.org/drawingml/2006/chartDrawing">
    <cdr:from>
      <cdr:x>0.00535</cdr:x>
      <cdr:y>0</cdr:y>
    </cdr:from>
    <cdr:to>
      <cdr:x>1</cdr:x>
      <cdr:y>0.09682</cdr:y>
    </cdr:to>
    <cdr:sp macro="" textlink="">
      <cdr:nvSpPr>
        <cdr:cNvPr id="4" name="TextBox 1"/>
        <cdr:cNvSpPr txBox="1"/>
      </cdr:nvSpPr>
      <cdr:spPr>
        <a:xfrm xmlns:a="http://schemas.openxmlformats.org/drawingml/2006/main">
          <a:off x="50801" y="0"/>
          <a:ext cx="9436099" cy="52012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Gráfico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La inversión extranjera en México cae a pesar del creciente interés en el </a:t>
          </a:r>
          <a:r>
            <a:rPr lang="en-US" sz="1400" b="1" i="1" baseline="0">
              <a:solidFill>
                <a:srgbClr val="2B5280"/>
              </a:solidFill>
              <a:effectLst/>
              <a:latin typeface="Arial" panose="020B0604020202020204" pitchFamily="34" charset="0"/>
              <a:ea typeface="+mn-ea"/>
              <a:cs typeface="Arial" panose="020B0604020202020204" pitchFamily="34" charset="0"/>
            </a:rPr>
            <a:t>nearshoring</a:t>
          </a:r>
          <a:endParaRPr lang="en-US" sz="1400" i="1">
            <a:solidFill>
              <a:srgbClr val="2B5280"/>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482138" cy="5595938"/>
    <xdr:graphicFrame macro="">
      <xdr:nvGraphicFramePr>
        <xdr:cNvPr id="31" name="Chart 1">
          <a:extLst>
            <a:ext uri="{FF2B5EF4-FFF2-40B4-BE49-F238E27FC236}">
              <a16:creationId xmlns:a16="http://schemas.microsoft.com/office/drawing/2014/main" id="{41FE917F-A766-FF2D-147F-3B7934866B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0.01306</cdr:x>
      <cdr:y>0.10697</cdr:y>
    </cdr:from>
    <cdr:to>
      <cdr:x>0.4377</cdr:x>
      <cdr:y>0.1505</cdr:y>
    </cdr:to>
    <cdr:sp macro="" textlink="">
      <cdr:nvSpPr>
        <cdr:cNvPr id="2" name="TextBox 4"/>
        <cdr:cNvSpPr txBox="1"/>
      </cdr:nvSpPr>
      <cdr:spPr>
        <a:xfrm xmlns:a="http://schemas.openxmlformats.org/drawingml/2006/main">
          <a:off x="123862" y="574645"/>
          <a:ext cx="4028517" cy="23384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Inversión extranjera directa, proporción del PIB</a:t>
          </a:r>
        </a:p>
      </cdr:txBody>
    </cdr:sp>
  </cdr:relSizeAnchor>
  <cdr:relSizeAnchor xmlns:cdr="http://schemas.openxmlformats.org/drawingml/2006/chartDrawing">
    <cdr:from>
      <cdr:x>0.44676</cdr:x>
      <cdr:y>0.96637</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2038349" y="5200650"/>
          <a:ext cx="2524125" cy="1809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0.00904</cdr:x>
      <cdr:y>0</cdr:y>
    </cdr:from>
    <cdr:to>
      <cdr:x>1</cdr:x>
      <cdr:y>0.09681</cdr:y>
    </cdr:to>
    <cdr:sp macro="" textlink="">
      <cdr:nvSpPr>
        <cdr:cNvPr id="6" name="TextBox 1">
          <a:extLst xmlns:a="http://schemas.openxmlformats.org/drawingml/2006/main">
            <a:ext uri="{FF2B5EF4-FFF2-40B4-BE49-F238E27FC236}">
              <a16:creationId xmlns:a16="http://schemas.microsoft.com/office/drawing/2014/main" id="{D93F5206-EC3E-4722-00A1-FFDD09CAD519}"/>
            </a:ext>
          </a:extLst>
        </cdr:cNvPr>
        <cdr:cNvSpPr txBox="1"/>
      </cdr:nvSpPr>
      <cdr:spPr>
        <a:xfrm xmlns:a="http://schemas.openxmlformats.org/drawingml/2006/main">
          <a:off x="85725" y="0"/>
          <a:ext cx="9396413" cy="541743"/>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Gráfico 4</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Las utilidades reinvertidas han sido el principal motor de la inversión extranjera directa en México desde 2022</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0.00703</cdr:x>
      <cdr:y>0.83215</cdr:y>
    </cdr:from>
    <cdr:to>
      <cdr:x>1</cdr:x>
      <cdr:y>0.97294</cdr:y>
    </cdr:to>
    <cdr:sp macro="" textlink="">
      <cdr:nvSpPr>
        <cdr:cNvPr id="7" name="TextBox 5">
          <a:extLst xmlns:a="http://schemas.openxmlformats.org/drawingml/2006/main">
            <a:ext uri="{FF2B5EF4-FFF2-40B4-BE49-F238E27FC236}">
              <a16:creationId xmlns:a16="http://schemas.microsoft.com/office/drawing/2014/main" id="{2F348AEC-EA26-C29D-2100-F985A4E3D24E}"/>
            </a:ext>
          </a:extLst>
        </cdr:cNvPr>
        <cdr:cNvSpPr txBox="1"/>
      </cdr:nvSpPr>
      <cdr:spPr>
        <a:xfrm xmlns:a="http://schemas.openxmlformats.org/drawingml/2006/main">
          <a:off x="66693" y="4470400"/>
          <a:ext cx="9420207" cy="75633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NOTAS: Los datos se reportan trimestralmente, están expresados en dólares estadounidenses y ajustados por estacionalidad. El último dato corresponde al segundo trimestre de 2024. Las barras sombreadas indican recesiones en México.</a:t>
          </a:r>
          <a:br>
            <a:rPr lang="en-US" sz="1100" b="0" i="0" kern="900" baseline="0">
              <a:solidFill>
                <a:srgbClr val="000000"/>
              </a:solidFill>
              <a:effectLst/>
              <a:latin typeface="Arial" panose="020B0604020202020204" pitchFamily="34" charset="0"/>
              <a:ea typeface="+mn-ea"/>
              <a:cs typeface="Arial" panose="020B0604020202020204" pitchFamily="34" charset="0"/>
            </a:rPr>
          </a:br>
          <a:r>
            <a:rPr lang="en-US" sz="1100" b="0" i="0" kern="900" baseline="0">
              <a:solidFill>
                <a:srgbClr val="000000"/>
              </a:solidFill>
              <a:effectLst/>
              <a:latin typeface="Arial" panose="020B0604020202020204" pitchFamily="34" charset="0"/>
              <a:ea typeface="+mn-ea"/>
              <a:cs typeface="Arial" panose="020B0604020202020204" pitchFamily="34" charset="0"/>
            </a:rPr>
            <a:t>FUENTES: Instituto Mexicano de Ejecutivos de Finanzas (IMEF); Instituto Nacional de Estadística y Geografía (INEGI); Banco de México; Haver Analytics; cálculos de los autores.</a:t>
          </a:r>
          <a:endParaRPr lang="en-US" sz="1000" kern="900" baseline="0">
            <a:solidFill>
              <a:srgbClr val="000000"/>
            </a:solidFill>
            <a:effectLst/>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ECD21389-5E53-D770-DD19-C9877BE7E55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9482138" cy="5367338"/>
    <xdr:graphicFrame macro="">
      <xdr:nvGraphicFramePr>
        <xdr:cNvPr id="2" name="Chart 1">
          <a:extLst>
            <a:ext uri="{FF2B5EF4-FFF2-40B4-BE49-F238E27FC236}">
              <a16:creationId xmlns:a16="http://schemas.microsoft.com/office/drawing/2014/main" id="{8AEF9838-9777-8B58-1498-43A3D98C902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5.39641E-5</cdr:x>
      <cdr:y>0.12297</cdr:y>
    </cdr:from>
    <cdr:to>
      <cdr:x>0.46196</cdr:x>
      <cdr:y>0.15651</cdr:y>
    </cdr:to>
    <cdr:sp macro="" textlink="">
      <cdr:nvSpPr>
        <cdr:cNvPr id="2" name="TextBox 4"/>
        <cdr:cNvSpPr txBox="1"/>
      </cdr:nvSpPr>
      <cdr:spPr>
        <a:xfrm xmlns:a="http://schemas.openxmlformats.org/drawingml/2006/main">
          <a:off x="512" y="660679"/>
          <a:ext cx="4382475" cy="180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0.52061</cdr:x>
      <cdr:y>0.01486</cdr:y>
    </cdr:from>
    <cdr:to>
      <cdr:x>1</cdr:x>
      <cdr:y>1</cdr:y>
    </cdr:to>
    <cdr:graphicFrame macro="">
      <cdr:nvGraphicFramePr>
        <cdr:cNvPr id="3" name="Chart 1">
          <a:extLst xmlns:a="http://schemas.openxmlformats.org/drawingml/2006/main">
            <a:ext uri="{FF2B5EF4-FFF2-40B4-BE49-F238E27FC236}">
              <a16:creationId xmlns:a16="http://schemas.microsoft.com/office/drawing/2014/main" id="{28D34C3D-871D-B657-1162-AB0A3E9005C1}"/>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0.88804</cdr:y>
    </cdr:from>
    <cdr:to>
      <cdr:x>1</cdr:x>
      <cdr:y>0.96179</cdr:y>
    </cdr:to>
    <cdr:sp macro="" textlink="">
      <cdr:nvSpPr>
        <cdr:cNvPr id="7" name="TextBox 5"/>
        <cdr:cNvSpPr txBox="1"/>
      </cdr:nvSpPr>
      <cdr:spPr>
        <a:xfrm xmlns:a="http://schemas.openxmlformats.org/drawingml/2006/main">
          <a:off x="0" y="4771168"/>
          <a:ext cx="9487793" cy="3962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000" b="0" i="0" kern="900" baseline="0">
              <a:solidFill>
                <a:srgbClr val="000000"/>
              </a:solidFill>
              <a:effectLst/>
              <a:latin typeface="Arial" panose="020B0604020202020204" pitchFamily="34" charset="0"/>
              <a:ea typeface="+mn-ea"/>
              <a:cs typeface="Arial" panose="020B0604020202020204" pitchFamily="34" charset="0"/>
            </a:rPr>
            <a:t>NOTES: Data are reported quarterly, quoted in U.S. dollars, and seasonally adjusted. Last data point is second quarter 2024. Shaded</a:t>
          </a:r>
          <a:r>
            <a:rPr lang="en-US" sz="1000" b="0" i="0" baseline="0">
              <a:solidFill>
                <a:schemeClr val="dk1"/>
              </a:solidFill>
              <a:effectLst/>
              <a:latin typeface="Arial" panose="020B0604020202020204" pitchFamily="34" charset="0"/>
              <a:ea typeface="+mn-ea"/>
              <a:cs typeface="Arial" panose="020B0604020202020204" pitchFamily="34" charset="0"/>
            </a:rPr>
            <a:t> bars indicate recessions in Mexico.</a:t>
          </a:r>
          <a:endParaRPr lang="en-US" sz="1000" b="0" i="0" kern="900" baseline="0">
            <a:solidFill>
              <a:srgbClr val="000000"/>
            </a:solidFill>
            <a:effectLst/>
            <a:latin typeface="Arial" panose="020B0604020202020204" pitchFamily="34" charset="0"/>
            <a:ea typeface="+mn-ea"/>
            <a:cs typeface="Arial" panose="020B0604020202020204" pitchFamily="34" charset="0"/>
          </a:endParaRPr>
        </a:p>
        <a:p xmlns:a="http://schemas.openxmlformats.org/drawingml/2006/main">
          <a:pPr>
            <a:lnSpc>
              <a:spcPct val="100000"/>
            </a:lnSpc>
            <a:spcAft>
              <a:spcPts val="200"/>
            </a:spcAft>
          </a:pPr>
          <a:r>
            <a:rPr lang="en-US" sz="1000" b="0" i="0" kern="900" baseline="0">
              <a:solidFill>
                <a:srgbClr val="000000"/>
              </a:solidFill>
              <a:effectLst/>
              <a:latin typeface="Arial" panose="020B0604020202020204" pitchFamily="34" charset="0"/>
              <a:ea typeface="+mn-ea"/>
              <a:cs typeface="Arial" panose="020B0604020202020204" pitchFamily="34" charset="0"/>
            </a:rPr>
            <a:t>SOURCES: Instituto Nacional de Estadística y Geografía (National Institute of Statistics and Geography); Banco de México (Bank of Mexico); Haver Analytics; authors' calculations.</a:t>
          </a:r>
          <a:endParaRPr lang="en-US" sz="10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0.08142</cdr:y>
    </cdr:from>
    <cdr:to>
      <cdr:x>0.42196</cdr:x>
      <cdr:y>0.13158</cdr:y>
    </cdr:to>
    <cdr:sp macro="" textlink="">
      <cdr:nvSpPr>
        <cdr:cNvPr id="5" name="TextBox 4">
          <a:extLst xmlns:a="http://schemas.openxmlformats.org/drawingml/2006/main">
            <a:ext uri="{FF2B5EF4-FFF2-40B4-BE49-F238E27FC236}">
              <a16:creationId xmlns:a16="http://schemas.microsoft.com/office/drawing/2014/main" id="{252D36D3-445C-084D-0EE2-820C824E3349}"/>
            </a:ext>
          </a:extLst>
        </cdr:cNvPr>
        <cdr:cNvSpPr txBox="1"/>
      </cdr:nvSpPr>
      <cdr:spPr>
        <a:xfrm xmlns:a="http://schemas.openxmlformats.org/drawingml/2006/main">
          <a:off x="0" y="437445"/>
          <a:ext cx="4003476" cy="2694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a:latin typeface="Arial" panose="020B0604020202020204" pitchFamily="34" charset="0"/>
              <a:cs typeface="Arial" panose="020B0604020202020204" pitchFamily="34" charset="0"/>
            </a:rPr>
            <a:t>A. </a:t>
          </a:r>
          <a:r>
            <a:rPr lang="en-US" sz="1200" b="1" i="0" baseline="0">
              <a:effectLst/>
              <a:latin typeface="Arial" panose="020B0604020202020204" pitchFamily="34" charset="0"/>
              <a:ea typeface="+mn-ea"/>
              <a:cs typeface="Arial" panose="020B0604020202020204" pitchFamily="34" charset="0"/>
            </a:rPr>
            <a:t>International Investment Position</a:t>
          </a:r>
          <a:endParaRPr lang="en-US" sz="1200" b="1">
            <a:effectLst/>
            <a:latin typeface="Arial" panose="020B0604020202020204" pitchFamily="34" charset="0"/>
            <a:cs typeface="Arial" panose="020B0604020202020204" pitchFamily="34" charset="0"/>
          </a:endParaRPr>
        </a:p>
        <a:p xmlns:a="http://schemas.openxmlformats.org/drawingml/2006/main">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0.19606</cdr:x>
      <cdr:y>0.29482</cdr:y>
    </cdr:from>
    <cdr:to>
      <cdr:x>0.23518</cdr:x>
      <cdr:y>0.29482</cdr:y>
    </cdr:to>
    <cdr:cxnSp macro="">
      <cdr:nvCxnSpPr>
        <cdr:cNvPr id="9" name="Straight Arrow Connector 8">
          <a:extLst xmlns:a="http://schemas.openxmlformats.org/drawingml/2006/main">
            <a:ext uri="{FF2B5EF4-FFF2-40B4-BE49-F238E27FC236}">
              <a16:creationId xmlns:a16="http://schemas.microsoft.com/office/drawing/2014/main" id="{54BFC1B9-4294-0856-BF1D-96BCBB2646DD}"/>
            </a:ext>
          </a:extLst>
        </cdr:cNvPr>
        <cdr:cNvCxnSpPr/>
      </cdr:nvCxnSpPr>
      <cdr:spPr>
        <a:xfrm xmlns:a="http://schemas.openxmlformats.org/drawingml/2006/main">
          <a:off x="1859034" y="1582384"/>
          <a:ext cx="370941" cy="0"/>
        </a:xfrm>
        <a:prstGeom xmlns:a="http://schemas.openxmlformats.org/drawingml/2006/main" prst="straightConnector1">
          <a:avLst/>
        </a:prstGeom>
        <a:ln xmlns:a="http://schemas.openxmlformats.org/drawingml/2006/main" w="15875">
          <a:solidFill>
            <a:srgbClr val="673F1D"/>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0.05124</cdr:x>
      <cdr:y>0.20587</cdr:y>
    </cdr:from>
    <cdr:to>
      <cdr:x>0.08549</cdr:x>
      <cdr:y>0.20653</cdr:y>
    </cdr:to>
    <cdr:cxnSp macro="">
      <cdr:nvCxnSpPr>
        <cdr:cNvPr id="13" name="Straight Arrow Connector 12">
          <a:extLst xmlns:a="http://schemas.openxmlformats.org/drawingml/2006/main">
            <a:ext uri="{FF2B5EF4-FFF2-40B4-BE49-F238E27FC236}">
              <a16:creationId xmlns:a16="http://schemas.microsoft.com/office/drawing/2014/main" id="{95215B43-FED5-2FD9-2188-8F1A48F3258E}"/>
            </a:ext>
          </a:extLst>
        </cdr:cNvPr>
        <cdr:cNvCxnSpPr/>
      </cdr:nvCxnSpPr>
      <cdr:spPr>
        <a:xfrm xmlns:a="http://schemas.openxmlformats.org/drawingml/2006/main" flipH="1">
          <a:off x="485908" y="1104949"/>
          <a:ext cx="324763" cy="3543"/>
        </a:xfrm>
        <a:prstGeom xmlns:a="http://schemas.openxmlformats.org/drawingml/2006/main" prst="straightConnector1">
          <a:avLst/>
        </a:prstGeom>
        <a:ln xmlns:a="http://schemas.openxmlformats.org/drawingml/2006/main" w="15875">
          <a:solidFill>
            <a:srgbClr val="059F9F"/>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0.07045</cdr:x>
      <cdr:y>0.12026</cdr:y>
    </cdr:from>
    <cdr:to>
      <cdr:x>0.5163</cdr:x>
      <cdr:y>0.14816</cdr:y>
    </cdr:to>
    <cdr:sp macro="" textlink="">
      <cdr:nvSpPr>
        <cdr:cNvPr id="10" name="TextBox 4">
          <a:extLst xmlns:a="http://schemas.openxmlformats.org/drawingml/2006/main">
            <a:ext uri="{FF2B5EF4-FFF2-40B4-BE49-F238E27FC236}">
              <a16:creationId xmlns:a16="http://schemas.microsoft.com/office/drawing/2014/main" id="{30912E17-2591-9C07-0CC7-8D804CDF9F4B}"/>
            </a:ext>
          </a:extLst>
        </cdr:cNvPr>
        <cdr:cNvSpPr txBox="1"/>
      </cdr:nvSpPr>
      <cdr:spPr>
        <a:xfrm xmlns:a="http://schemas.openxmlformats.org/drawingml/2006/main">
          <a:off x="668415" y="646120"/>
          <a:ext cx="4230156" cy="14989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a:t>
          </a:r>
          <a:r>
            <a:rPr lang="en-US" sz="1200">
              <a:solidFill>
                <a:srgbClr val="000000"/>
              </a:solidFill>
              <a:latin typeface="Arial" panose="020B0604020202020204" pitchFamily="34" charset="0"/>
              <a:cs typeface="Arial" panose="020B0604020202020204" pitchFamily="34" charset="0"/>
            </a:rPr>
            <a:t> GDP</a:t>
          </a:r>
        </a:p>
      </cdr:txBody>
    </cdr:sp>
  </cdr:relSizeAnchor>
  <cdr:relSizeAnchor xmlns:cdr="http://schemas.openxmlformats.org/drawingml/2006/chartDrawing">
    <cdr:from>
      <cdr:x>0</cdr:x>
      <cdr:y>0</cdr:y>
    </cdr:from>
    <cdr:to>
      <cdr:x>1</cdr:x>
      <cdr:y>0.09682</cdr:y>
    </cdr:to>
    <cdr:sp macro="" textlink="">
      <cdr:nvSpPr>
        <cdr:cNvPr id="4" name="TextBox 1"/>
        <cdr:cNvSpPr txBox="1"/>
      </cdr:nvSpPr>
      <cdr:spPr>
        <a:xfrm xmlns:a="http://schemas.openxmlformats.org/drawingml/2006/main">
          <a:off x="0" y="0"/>
          <a:ext cx="9487793" cy="520184"/>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3</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Foreign investment falls in Mexico: FDI driven by reinvested profits, limited business services export gains</a:t>
          </a:r>
          <a:endParaRPr lang="en-US" sz="1400">
            <a:solidFill>
              <a:srgbClr val="2B5280"/>
            </a:solidFill>
            <a:effectLst/>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0.00219</cdr:x>
      <cdr:y>0.10858</cdr:y>
    </cdr:from>
    <cdr:to>
      <cdr:x>1</cdr:x>
      <cdr:y>0.14045</cdr:y>
    </cdr:to>
    <cdr:sp macro="" textlink="">
      <cdr:nvSpPr>
        <cdr:cNvPr id="3" name="TextBox 4">
          <a:extLst xmlns:a="http://schemas.openxmlformats.org/drawingml/2006/main">
            <a:ext uri="{FF2B5EF4-FFF2-40B4-BE49-F238E27FC236}">
              <a16:creationId xmlns:a16="http://schemas.microsoft.com/office/drawing/2014/main" id="{F8FBE11F-4099-18FD-666E-E88556D1BCEB}"/>
            </a:ext>
          </a:extLst>
        </cdr:cNvPr>
        <cdr:cNvSpPr txBox="1"/>
      </cdr:nvSpPr>
      <cdr:spPr>
        <a:xfrm xmlns:a="http://schemas.openxmlformats.org/drawingml/2006/main">
          <a:off x="9979" y="574675"/>
          <a:ext cx="4538421" cy="1687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200">
              <a:solidFill>
                <a:srgbClr val="000000"/>
              </a:solidFill>
              <a:latin typeface="Arial" panose="020B0604020202020204" pitchFamily="34" charset="0"/>
              <a:cs typeface="Arial" panose="020B0604020202020204" pitchFamily="34" charset="0"/>
            </a:rPr>
            <a:t>Share of GDP</a:t>
          </a:r>
        </a:p>
      </cdr:txBody>
    </cdr:sp>
  </cdr:relSizeAnchor>
  <cdr:relSizeAnchor xmlns:cdr="http://schemas.openxmlformats.org/drawingml/2006/chartDrawing">
    <cdr:from>
      <cdr:x>0.00206</cdr:x>
      <cdr:y>0.10704</cdr:y>
    </cdr:from>
    <cdr:to>
      <cdr:x>0.43368</cdr:x>
      <cdr:y>0.13395</cdr:y>
    </cdr:to>
    <cdr:sp macro="" textlink="">
      <cdr:nvSpPr>
        <cdr:cNvPr id="2" name="TextBox 4"/>
        <cdr:cNvSpPr txBox="1"/>
      </cdr:nvSpPr>
      <cdr:spPr>
        <a:xfrm xmlns:a="http://schemas.openxmlformats.org/drawingml/2006/main">
          <a:off x="9014" y="566548"/>
          <a:ext cx="1888578" cy="14240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Share</a:t>
          </a:r>
          <a:r>
            <a:rPr lang="en-US" sz="1200" baseline="0">
              <a:solidFill>
                <a:srgbClr val="000000"/>
              </a:solidFill>
              <a:latin typeface="Arial" panose="020B0604020202020204" pitchFamily="34" charset="0"/>
              <a:cs typeface="Arial" panose="020B0604020202020204" pitchFamily="34" charset="0"/>
            </a:rPr>
            <a:t> of</a:t>
          </a:r>
          <a:r>
            <a:rPr lang="en-US" sz="1200">
              <a:solidFill>
                <a:srgbClr val="000000"/>
              </a:solidFill>
              <a:latin typeface="Arial" panose="020B0604020202020204" pitchFamily="34" charset="0"/>
              <a:cs typeface="Arial" panose="020B0604020202020204" pitchFamily="34" charset="0"/>
            </a:rPr>
            <a:t> GDP</a:t>
          </a:r>
        </a:p>
      </cdr:txBody>
    </cdr:sp>
  </cdr:relSizeAnchor>
  <cdr:relSizeAnchor xmlns:cdr="http://schemas.openxmlformats.org/drawingml/2006/chartDrawing">
    <cdr:from>
      <cdr:x>0.44676</cdr:x>
      <cdr:y>0.96637</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2038349" y="5200650"/>
          <a:ext cx="2524125" cy="1809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0.06567</cdr:y>
    </cdr:from>
    <cdr:to>
      <cdr:x>1</cdr:x>
      <cdr:y>0.13395</cdr:y>
    </cdr:to>
    <cdr:sp macro="" textlink="">
      <cdr:nvSpPr>
        <cdr:cNvPr id="5" name="TextBox 1">
          <a:extLst xmlns:a="http://schemas.openxmlformats.org/drawingml/2006/main">
            <a:ext uri="{FF2B5EF4-FFF2-40B4-BE49-F238E27FC236}">
              <a16:creationId xmlns:a16="http://schemas.microsoft.com/office/drawing/2014/main" id="{CC28C830-E243-41B8-AB16-AB76B1038784}"/>
            </a:ext>
          </a:extLst>
        </cdr:cNvPr>
        <cdr:cNvSpPr txBox="1"/>
      </cdr:nvSpPr>
      <cdr:spPr>
        <a:xfrm xmlns:a="http://schemas.openxmlformats.org/drawingml/2006/main">
          <a:off x="0" y="347568"/>
          <a:ext cx="4375580" cy="361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b="1">
              <a:latin typeface="Arial" panose="020B0604020202020204" pitchFamily="34" charset="0"/>
              <a:cs typeface="Arial" panose="020B0604020202020204" pitchFamily="34" charset="0"/>
            </a:rPr>
            <a:t>B.</a:t>
          </a:r>
          <a:r>
            <a:rPr lang="en-US" sz="1200" b="1" baseline="0">
              <a:latin typeface="Arial" panose="020B0604020202020204" pitchFamily="34" charset="0"/>
              <a:cs typeface="Arial" panose="020B0604020202020204" pitchFamily="34" charset="0"/>
            </a:rPr>
            <a:t> Balance of Payments</a:t>
          </a:r>
          <a:endParaRPr lang="en-US" sz="12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0.82433</cdr:x>
      <cdr:y>0.25307</cdr:y>
    </cdr:from>
    <cdr:to>
      <cdr:x>0.90593</cdr:x>
      <cdr:y>0.25307</cdr:y>
    </cdr:to>
    <cdr:cxnSp macro="">
      <cdr:nvCxnSpPr>
        <cdr:cNvPr id="4" name="Straight Arrow Connector 3">
          <a:extLst xmlns:a="http://schemas.openxmlformats.org/drawingml/2006/main">
            <a:ext uri="{FF2B5EF4-FFF2-40B4-BE49-F238E27FC236}">
              <a16:creationId xmlns:a16="http://schemas.microsoft.com/office/drawing/2014/main" id="{1AD72657-8C50-8DE5-F02A-38D54DCE8D4B}"/>
            </a:ext>
          </a:extLst>
        </cdr:cNvPr>
        <cdr:cNvCxnSpPr/>
      </cdr:nvCxnSpPr>
      <cdr:spPr>
        <a:xfrm xmlns:a="http://schemas.openxmlformats.org/drawingml/2006/main">
          <a:off x="3749373" y="1339483"/>
          <a:ext cx="371162" cy="0"/>
        </a:xfrm>
        <a:prstGeom xmlns:a="http://schemas.openxmlformats.org/drawingml/2006/main" prst="straightConnector1">
          <a:avLst/>
        </a:prstGeom>
        <a:ln xmlns:a="http://schemas.openxmlformats.org/drawingml/2006/main" w="15875">
          <a:solidFill>
            <a:srgbClr val="2B528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29BA7646-EF70-923B-4C1D-E2D814AF20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1875" cy="6278563"/>
    <xdr:graphicFrame macro="">
      <xdr:nvGraphicFramePr>
        <xdr:cNvPr id="2" name="Chart 1">
          <a:extLst>
            <a:ext uri="{FF2B5EF4-FFF2-40B4-BE49-F238E27FC236}">
              <a16:creationId xmlns:a16="http://schemas.microsoft.com/office/drawing/2014/main" id="{D8268591-8201-923A-0348-C99CC9E18F8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9495000" cy="5385000"/>
    <xdr:graphicFrame macro="">
      <xdr:nvGraphicFramePr>
        <xdr:cNvPr id="2" name="Chart 1">
          <a:extLst>
            <a:ext uri="{FF2B5EF4-FFF2-40B4-BE49-F238E27FC236}">
              <a16:creationId xmlns:a16="http://schemas.microsoft.com/office/drawing/2014/main" id="{B4022862-DD66-28AE-AD3B-081DADCF913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cdr:x>
      <cdr:y>0</cdr:y>
    </cdr:from>
    <cdr:to>
      <cdr:x>0.98324</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0" y="0"/>
          <a:ext cx="9016288" cy="5164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xx</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Mexico's Share of U.S. Imports Consolidates Its Position ahead of China, Canibalizes Share from Western Hemisphere</a:t>
          </a:r>
        </a:p>
      </cdr:txBody>
    </cdr:sp>
  </cdr:relSizeAnchor>
  <cdr:relSizeAnchor xmlns:cdr="http://schemas.openxmlformats.org/drawingml/2006/chartDrawing">
    <cdr:from>
      <cdr:x>0.00206</cdr:x>
      <cdr:y>0.10704</cdr:y>
    </cdr:from>
    <cdr:to>
      <cdr:x>0.28156</cdr:x>
      <cdr:y>0.13935</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18850" y="570953"/>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0.00066</cdr:x>
      <cdr:y>0.93038</cdr:y>
    </cdr:from>
    <cdr:to>
      <cdr:x>0.98849</cdr:x>
      <cdr:y>0.99887</cdr:y>
    </cdr:to>
    <cdr:sp macro="" textlink="">
      <cdr:nvSpPr>
        <cdr:cNvPr id="6" name="TextBox 5">
          <a:extLst xmlns:a="http://schemas.openxmlformats.org/drawingml/2006/main">
            <a:ext uri="{FF2B5EF4-FFF2-40B4-BE49-F238E27FC236}">
              <a16:creationId xmlns:a16="http://schemas.microsoft.com/office/drawing/2014/main" id="{A5397857-A95C-801B-C7D0-8F9F0412D6DA}"/>
            </a:ext>
          </a:extLst>
        </cdr:cNvPr>
        <cdr:cNvSpPr txBox="1"/>
      </cdr:nvSpPr>
      <cdr:spPr>
        <a:xfrm xmlns:a="http://schemas.openxmlformats.org/drawingml/2006/main">
          <a:off x="6258" y="5000625"/>
          <a:ext cx="9367077" cy="368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Data are reported quarterly. Last data point is second quarter 2024.</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International Monetary Fund; authors' calculations.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0.04186</cdr:x>
      <cdr:y>0.39694</cdr:y>
    </cdr:from>
    <cdr:to>
      <cdr:x>0.97235</cdr:x>
      <cdr:y>0.40111</cdr:y>
    </cdr:to>
    <cdr:cxnSp macro="">
      <cdr:nvCxnSpPr>
        <cdr:cNvPr id="5" name="Straight Connector 4">
          <a:extLst xmlns:a="http://schemas.openxmlformats.org/drawingml/2006/main">
            <a:ext uri="{FF2B5EF4-FFF2-40B4-BE49-F238E27FC236}">
              <a16:creationId xmlns:a16="http://schemas.microsoft.com/office/drawing/2014/main" id="{C257E765-9688-A526-845D-90B8CC2349CA}"/>
            </a:ext>
          </a:extLst>
        </cdr:cNvPr>
        <cdr:cNvCxnSpPr/>
      </cdr:nvCxnSpPr>
      <cdr:spPr>
        <a:xfrm xmlns:a="http://schemas.openxmlformats.org/drawingml/2006/main">
          <a:off x="397500" y="21375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0.0409</cdr:x>
      <cdr:y>0.31027</cdr:y>
    </cdr:from>
    <cdr:to>
      <cdr:x>0.97138</cdr:x>
      <cdr:y>0.31445</cdr:y>
    </cdr:to>
    <cdr:cxnSp macro="">
      <cdr:nvCxnSpPr>
        <cdr:cNvPr id="7" name="Straight Connector 6">
          <a:extLst xmlns:a="http://schemas.openxmlformats.org/drawingml/2006/main">
            <a:ext uri="{FF2B5EF4-FFF2-40B4-BE49-F238E27FC236}">
              <a16:creationId xmlns:a16="http://schemas.microsoft.com/office/drawing/2014/main" id="{E9BD5B2B-7E3D-9713-CF68-37338155A826}"/>
            </a:ext>
          </a:extLst>
        </cdr:cNvPr>
        <cdr:cNvCxnSpPr/>
      </cdr:nvCxnSpPr>
      <cdr:spPr>
        <a:xfrm xmlns:a="http://schemas.openxmlformats.org/drawingml/2006/main">
          <a:off x="388300" y="16708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0.04011</cdr:x>
      <cdr:y>0.26988</cdr:y>
    </cdr:from>
    <cdr:to>
      <cdr:x>0.9706</cdr:x>
      <cdr:y>0.27406</cdr:y>
    </cdr:to>
    <cdr:cxnSp macro="">
      <cdr:nvCxnSpPr>
        <cdr:cNvPr id="9" name="Straight Connector 8">
          <a:extLst xmlns:a="http://schemas.openxmlformats.org/drawingml/2006/main">
            <a:ext uri="{FF2B5EF4-FFF2-40B4-BE49-F238E27FC236}">
              <a16:creationId xmlns:a16="http://schemas.microsoft.com/office/drawing/2014/main" id="{09D7983C-382C-3166-0930-2FF239677D2E}"/>
            </a:ext>
          </a:extLst>
        </cdr:cNvPr>
        <cdr:cNvCxnSpPr/>
      </cdr:nvCxnSpPr>
      <cdr:spPr>
        <a:xfrm xmlns:a="http://schemas.openxmlformats.org/drawingml/2006/main">
          <a:off x="380800" y="14533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absoluteAnchor>
    <xdr:pos x="0" y="0"/>
    <xdr:ext cx="9486034" cy="5598102"/>
    <xdr:graphicFrame macro="">
      <xdr:nvGraphicFramePr>
        <xdr:cNvPr id="4" name="Chart 1">
          <a:extLst>
            <a:ext uri="{FF2B5EF4-FFF2-40B4-BE49-F238E27FC236}">
              <a16:creationId xmlns:a16="http://schemas.microsoft.com/office/drawing/2014/main" id="{9FC41BEE-8E2D-D617-2F3B-7030169D1A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0.00833</cdr:x>
      <cdr:y>0.128</cdr:y>
    </cdr:from>
    <cdr:to>
      <cdr:x>0.2209</cdr:x>
      <cdr:y>0.17048</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79018" y="716557"/>
          <a:ext cx="2016481" cy="2378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Porcentajes apilados</a:t>
          </a: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0.5033</cdr:x>
      <cdr:y>0</cdr:y>
    </cdr:from>
    <cdr:to>
      <cdr:x>0.99928</cdr:x>
      <cdr:y>1</cdr:y>
    </cdr:to>
    <cdr:graphicFrame macro="">
      <cdr:nvGraphicFramePr>
        <cdr:cNvPr id="2" name="Chart 1">
          <a:extLst xmlns:a="http://schemas.openxmlformats.org/drawingml/2006/main">
            <a:ext uri="{FF2B5EF4-FFF2-40B4-BE49-F238E27FC236}">
              <a16:creationId xmlns:a16="http://schemas.microsoft.com/office/drawing/2014/main" id="{D3E48EB8-1418-D362-C1C7-4E07FB12F3CF}"/>
            </a:ext>
          </a:extLst>
        </cdr:cNvPr>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cdr:x>
      <cdr:y>0.08319</cdr:y>
    </cdr:from>
    <cdr:to>
      <cdr:x>0.50557</cdr:x>
      <cdr:y>0.13304</cdr:y>
    </cdr:to>
    <cdr:sp macro="" textlink="">
      <cdr:nvSpPr>
        <cdr:cNvPr id="5" name="TextBox 4">
          <a:extLst xmlns:a="http://schemas.openxmlformats.org/drawingml/2006/main">
            <a:ext uri="{FF2B5EF4-FFF2-40B4-BE49-F238E27FC236}">
              <a16:creationId xmlns:a16="http://schemas.microsoft.com/office/drawing/2014/main" id="{1DB69F95-F800-5049-A1A5-ADC6B100FAFA}"/>
            </a:ext>
          </a:extLst>
        </cdr:cNvPr>
        <cdr:cNvSpPr txBox="1"/>
      </cdr:nvSpPr>
      <cdr:spPr>
        <a:xfrm xmlns:a="http://schemas.openxmlformats.org/drawingml/2006/main">
          <a:off x="0" y="447675"/>
          <a:ext cx="4801137" cy="268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a:latin typeface="Arial" panose="020B0604020202020204" pitchFamily="34" charset="0"/>
              <a:cs typeface="Arial" panose="020B0604020202020204" pitchFamily="34" charset="0"/>
            </a:rPr>
            <a:t>A. </a:t>
          </a:r>
          <a:r>
            <a:rPr lang="en-US" sz="1200" b="1" i="0" baseline="0">
              <a:effectLst/>
              <a:latin typeface="Arial" panose="020B0604020202020204" pitchFamily="34" charset="0"/>
              <a:ea typeface="+mn-ea"/>
              <a:cs typeface="Arial" panose="020B0604020202020204" pitchFamily="34" charset="0"/>
            </a:rPr>
            <a:t>Cuota en las importaciones de EE. UU. por región de origen</a:t>
          </a:r>
          <a:endParaRPr lang="en-US" sz="1200" b="1">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dr:relSizeAnchor xmlns:cdr="http://schemas.openxmlformats.org/drawingml/2006/chartDrawing">
    <cdr:from>
      <cdr:x>0.00602</cdr:x>
      <cdr:y>0</cdr:y>
    </cdr:from>
    <cdr:to>
      <cdr:x>1</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57106" y="0"/>
          <a:ext cx="9428928" cy="54200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Gráfico 5</a:t>
          </a: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México gana cuota en las importaciones de EE. UU. y China se diversifica hacia Asia y economías emergentes</a:t>
          </a:r>
          <a:endParaRPr lang="en-US" sz="1400">
            <a:solidFill>
              <a:srgbClr val="2B528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0.00699</cdr:x>
      <cdr:y>0.87051</cdr:y>
    </cdr:from>
    <cdr:to>
      <cdr:x>0.99696</cdr:x>
      <cdr:y>0.97785</cdr:y>
    </cdr:to>
    <cdr:sp macro="" textlink="">
      <cdr:nvSpPr>
        <cdr:cNvPr id="6" name="TextBox 5">
          <a:extLst xmlns:a="http://schemas.openxmlformats.org/drawingml/2006/main">
            <a:ext uri="{FF2B5EF4-FFF2-40B4-BE49-F238E27FC236}">
              <a16:creationId xmlns:a16="http://schemas.microsoft.com/office/drawing/2014/main" id="{A5397857-A95C-801B-C7D0-8F9F0412D6DA}"/>
            </a:ext>
          </a:extLst>
        </cdr:cNvPr>
        <cdr:cNvSpPr txBox="1"/>
      </cdr:nvSpPr>
      <cdr:spPr>
        <a:xfrm xmlns:a="http://schemas.openxmlformats.org/drawingml/2006/main">
          <a:off x="66267" y="4874450"/>
          <a:ext cx="9389461" cy="60105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200"/>
            </a:spcAft>
            <a:buClrTx/>
            <a:buSzTx/>
            <a:buFontTx/>
            <a:buNone/>
            <a:tabLst/>
            <a:defRPr/>
          </a:pPr>
          <a:r>
            <a:rPr lang="en-US" sz="1100" b="0" i="0" kern="900" baseline="0">
              <a:solidFill>
                <a:srgbClr val="000000"/>
              </a:solidFill>
              <a:effectLst/>
              <a:latin typeface="Arial" panose="020B0604020202020204" pitchFamily="34" charset="0"/>
              <a:ea typeface="+mn-ea"/>
              <a:cs typeface="Arial" panose="020B0604020202020204" pitchFamily="34" charset="0"/>
            </a:rPr>
            <a:t>NOTAS: Los datos se reportan mensualmente, en dólares estadounidenses, ajustados por estacionalidad y promediados trimestralmente. El último dato corresponde al segundo trimestre de 2024. Las barras sombreadas indican recesiones en México.</a:t>
          </a:r>
          <a:br>
            <a:rPr lang="en-US" sz="1100" b="0" i="0" kern="900" baseline="0">
              <a:solidFill>
                <a:srgbClr val="000000"/>
              </a:solidFill>
              <a:effectLst/>
              <a:latin typeface="Arial" panose="020B0604020202020204" pitchFamily="34" charset="0"/>
              <a:ea typeface="+mn-ea"/>
              <a:cs typeface="Arial" panose="020B0604020202020204" pitchFamily="34" charset="0"/>
            </a:rPr>
          </a:br>
          <a:r>
            <a:rPr lang="en-US" sz="1100" b="0" i="0" kern="900" baseline="0">
              <a:solidFill>
                <a:srgbClr val="000000"/>
              </a:solidFill>
              <a:effectLst/>
              <a:latin typeface="Arial" panose="020B0604020202020204" pitchFamily="34" charset="0"/>
              <a:ea typeface="+mn-ea"/>
              <a:cs typeface="Arial" panose="020B0604020202020204" pitchFamily="34" charset="0"/>
            </a:rPr>
            <a:t>FUENTES: Instituto Mexicano de Ejecutivos de Finanzas (IMEF); Fondo Monetario Internacional; cálculos de los autores.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0.4535</cdr:x>
      <cdr:y>0.18942</cdr:y>
    </cdr:from>
    <cdr:to>
      <cdr:x>0.46169</cdr:x>
      <cdr:y>0.23281</cdr:y>
    </cdr:to>
    <cdr:sp macro="" textlink="">
      <cdr:nvSpPr>
        <cdr:cNvPr id="7" name="Right Brace 6">
          <a:extLst xmlns:a="http://schemas.openxmlformats.org/drawingml/2006/main">
            <a:ext uri="{FF2B5EF4-FFF2-40B4-BE49-F238E27FC236}">
              <a16:creationId xmlns:a16="http://schemas.microsoft.com/office/drawing/2014/main" id="{2A63D64C-BBCF-2BF5-F175-30DDAE157243}"/>
            </a:ext>
          </a:extLst>
        </cdr:cNvPr>
        <cdr:cNvSpPr/>
      </cdr:nvSpPr>
      <cdr:spPr>
        <a:xfrm xmlns:a="http://schemas.openxmlformats.org/drawingml/2006/main">
          <a:off x="4306660" y="1019401"/>
          <a:ext cx="77704" cy="233503"/>
        </a:xfrm>
        <a:prstGeom xmlns:a="http://schemas.openxmlformats.org/drawingml/2006/main" prst="rightBrace">
          <a:avLst/>
        </a:prstGeom>
        <a:noFill xmlns:a="http://schemas.openxmlformats.org/drawingml/2006/main"/>
        <a:ln xmlns:a="http://schemas.openxmlformats.org/drawingml/2006/main" w="19050">
          <a:solidFill>
            <a:srgbClr val="FBB04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0.95485</cdr:x>
      <cdr:y>0.19026</cdr:y>
    </cdr:from>
    <cdr:to>
      <cdr:x>0.96388</cdr:x>
      <cdr:y>0.32153</cdr:y>
    </cdr:to>
    <cdr:sp macro="" textlink="">
      <cdr:nvSpPr>
        <cdr:cNvPr id="9" name="Right Brace 8">
          <a:extLst xmlns:a="http://schemas.openxmlformats.org/drawingml/2006/main">
            <a:ext uri="{FF2B5EF4-FFF2-40B4-BE49-F238E27FC236}">
              <a16:creationId xmlns:a16="http://schemas.microsoft.com/office/drawing/2014/main" id="{F9303257-5C7A-F43C-44AB-176093A39EAD}"/>
            </a:ext>
          </a:extLst>
        </cdr:cNvPr>
        <cdr:cNvSpPr/>
      </cdr:nvSpPr>
      <cdr:spPr>
        <a:xfrm xmlns:a="http://schemas.openxmlformats.org/drawingml/2006/main">
          <a:off x="9064625" y="1023934"/>
          <a:ext cx="85729" cy="706442"/>
        </a:xfrm>
        <a:prstGeom xmlns:a="http://schemas.openxmlformats.org/drawingml/2006/main" prst="rightBrace">
          <a:avLst/>
        </a:prstGeom>
        <a:noFill xmlns:a="http://schemas.openxmlformats.org/drawingml/2006/main"/>
        <a:ln xmlns:a="http://schemas.openxmlformats.org/drawingml/2006/main" w="19050">
          <a:solidFill>
            <a:srgbClr val="FBB04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0.45267</cdr:x>
      <cdr:y>0.24315</cdr:y>
    </cdr:from>
    <cdr:to>
      <cdr:x>0.46198</cdr:x>
      <cdr:y>0.31033</cdr:y>
    </cdr:to>
    <cdr:sp macro="" textlink="">
      <cdr:nvSpPr>
        <cdr:cNvPr id="10" name="Right Brace 9">
          <a:extLst xmlns:a="http://schemas.openxmlformats.org/drawingml/2006/main">
            <a:ext uri="{FF2B5EF4-FFF2-40B4-BE49-F238E27FC236}">
              <a16:creationId xmlns:a16="http://schemas.microsoft.com/office/drawing/2014/main" id="{59FBB791-A99C-6740-40DA-1AD29FBC6951}"/>
            </a:ext>
          </a:extLst>
        </cdr:cNvPr>
        <cdr:cNvSpPr/>
      </cdr:nvSpPr>
      <cdr:spPr>
        <a:xfrm xmlns:a="http://schemas.openxmlformats.org/drawingml/2006/main">
          <a:off x="4298722" y="1308554"/>
          <a:ext cx="88435" cy="361549"/>
        </a:xfrm>
        <a:prstGeom xmlns:a="http://schemas.openxmlformats.org/drawingml/2006/main" prst="rightBrace">
          <a:avLst/>
        </a:prstGeom>
        <a:noFill xmlns:a="http://schemas.openxmlformats.org/drawingml/2006/main"/>
        <a:ln xmlns:a="http://schemas.openxmlformats.org/drawingml/2006/main" w="19050">
          <a:solidFill>
            <a:srgbClr val="6F4A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0.95429</cdr:x>
      <cdr:y>0.34134</cdr:y>
    </cdr:from>
    <cdr:to>
      <cdr:x>0.96486</cdr:x>
      <cdr:y>0.44566</cdr:y>
    </cdr:to>
    <cdr:sp macro="" textlink="">
      <cdr:nvSpPr>
        <cdr:cNvPr id="11" name="Right Brace 10">
          <a:extLst xmlns:a="http://schemas.openxmlformats.org/drawingml/2006/main">
            <a:ext uri="{FF2B5EF4-FFF2-40B4-BE49-F238E27FC236}">
              <a16:creationId xmlns:a16="http://schemas.microsoft.com/office/drawing/2014/main" id="{BC987ABD-9384-E0A3-13CC-C7666B84A5AC}"/>
            </a:ext>
          </a:extLst>
        </cdr:cNvPr>
        <cdr:cNvSpPr/>
      </cdr:nvSpPr>
      <cdr:spPr>
        <a:xfrm xmlns:a="http://schemas.openxmlformats.org/drawingml/2006/main">
          <a:off x="9062356" y="1836964"/>
          <a:ext cx="100397" cy="561411"/>
        </a:xfrm>
        <a:prstGeom xmlns:a="http://schemas.openxmlformats.org/drawingml/2006/main" prst="rightBrace">
          <a:avLst/>
        </a:prstGeom>
        <a:noFill xmlns:a="http://schemas.openxmlformats.org/drawingml/2006/main"/>
        <a:ln xmlns:a="http://schemas.openxmlformats.org/drawingml/2006/main" w="19050">
          <a:solidFill>
            <a:srgbClr val="6F4A99"/>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0.45259</cdr:x>
      <cdr:y>0.32406</cdr:y>
    </cdr:from>
    <cdr:to>
      <cdr:x>0.4636</cdr:x>
      <cdr:y>0.41828</cdr:y>
    </cdr:to>
    <cdr:sp macro="" textlink="">
      <cdr:nvSpPr>
        <cdr:cNvPr id="12" name="Right Brace 11">
          <a:extLst xmlns:a="http://schemas.openxmlformats.org/drawingml/2006/main">
            <a:ext uri="{FF2B5EF4-FFF2-40B4-BE49-F238E27FC236}">
              <a16:creationId xmlns:a16="http://schemas.microsoft.com/office/drawing/2014/main" id="{75FF47C2-EDC2-2991-DECC-283A5AE8B6A1}"/>
            </a:ext>
          </a:extLst>
        </cdr:cNvPr>
        <cdr:cNvSpPr/>
      </cdr:nvSpPr>
      <cdr:spPr>
        <a:xfrm xmlns:a="http://schemas.openxmlformats.org/drawingml/2006/main">
          <a:off x="4297952" y="1743961"/>
          <a:ext cx="104555" cy="507057"/>
        </a:xfrm>
        <a:prstGeom xmlns:a="http://schemas.openxmlformats.org/drawingml/2006/main" prst="rightBrace">
          <a:avLst/>
        </a:prstGeom>
        <a:noFill xmlns:a="http://schemas.openxmlformats.org/drawingml/2006/main"/>
        <a:ln xmlns:a="http://schemas.openxmlformats.org/drawingml/2006/main" w="190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0.95644</cdr:x>
      <cdr:y>0.45782</cdr:y>
    </cdr:from>
    <cdr:to>
      <cdr:x>0.96716</cdr:x>
      <cdr:y>0.4668</cdr:y>
    </cdr:to>
    <cdr:sp macro="" textlink="">
      <cdr:nvSpPr>
        <cdr:cNvPr id="13" name="Right Brace 12">
          <a:extLst xmlns:a="http://schemas.openxmlformats.org/drawingml/2006/main">
            <a:ext uri="{FF2B5EF4-FFF2-40B4-BE49-F238E27FC236}">
              <a16:creationId xmlns:a16="http://schemas.microsoft.com/office/drawing/2014/main" id="{0E08DA83-0911-11BE-FD94-A0F12A459CDB}"/>
            </a:ext>
          </a:extLst>
        </cdr:cNvPr>
        <cdr:cNvSpPr/>
      </cdr:nvSpPr>
      <cdr:spPr>
        <a:xfrm xmlns:a="http://schemas.openxmlformats.org/drawingml/2006/main">
          <a:off x="9082753" y="2463802"/>
          <a:ext cx="101802" cy="48327"/>
        </a:xfrm>
        <a:prstGeom xmlns:a="http://schemas.openxmlformats.org/drawingml/2006/main" prst="rightBrace">
          <a:avLst/>
        </a:prstGeom>
        <a:noFill xmlns:a="http://schemas.openxmlformats.org/drawingml/2006/main"/>
        <a:ln xmlns:a="http://schemas.openxmlformats.org/drawingml/2006/main" w="19050">
          <a:solidFill>
            <a:schemeClr val="accent5"/>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0.4547</cdr:x>
      <cdr:y>0.42847</cdr:y>
    </cdr:from>
    <cdr:to>
      <cdr:x>0.46222</cdr:x>
      <cdr:y>0.49979</cdr:y>
    </cdr:to>
    <cdr:sp macro="" textlink="">
      <cdr:nvSpPr>
        <cdr:cNvPr id="14" name="Right Brace 13">
          <a:extLst xmlns:a="http://schemas.openxmlformats.org/drawingml/2006/main">
            <a:ext uri="{FF2B5EF4-FFF2-40B4-BE49-F238E27FC236}">
              <a16:creationId xmlns:a16="http://schemas.microsoft.com/office/drawing/2014/main" id="{361C6A6B-7C40-427E-C50D-3F1274C1A049}"/>
            </a:ext>
          </a:extLst>
        </cdr:cNvPr>
        <cdr:cNvSpPr/>
      </cdr:nvSpPr>
      <cdr:spPr>
        <a:xfrm xmlns:a="http://schemas.openxmlformats.org/drawingml/2006/main">
          <a:off x="4318001" y="2305889"/>
          <a:ext cx="71438" cy="383790"/>
        </a:xfrm>
        <a:prstGeom xmlns:a="http://schemas.openxmlformats.org/drawingml/2006/main" prst="rightBrace">
          <a:avLst/>
        </a:prstGeom>
        <a:noFill xmlns:a="http://schemas.openxmlformats.org/drawingml/2006/main"/>
        <a:ln xmlns:a="http://schemas.openxmlformats.org/drawingml/2006/main" w="19050">
          <a:solidFill>
            <a:srgbClr val="C3362B"/>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C3362B"/>
            </a:solidFill>
          </a:endParaRPr>
        </a:p>
      </cdr:txBody>
    </cdr:sp>
  </cdr:relSizeAnchor>
  <cdr:relSizeAnchor xmlns:cdr="http://schemas.openxmlformats.org/drawingml/2006/chartDrawing">
    <cdr:from>
      <cdr:x>0.9557</cdr:x>
      <cdr:y>0.47872</cdr:y>
    </cdr:from>
    <cdr:to>
      <cdr:x>0.9667</cdr:x>
      <cdr:y>0.55898</cdr:y>
    </cdr:to>
    <cdr:sp macro="" textlink="">
      <cdr:nvSpPr>
        <cdr:cNvPr id="15" name="Right Brace 14">
          <a:extLst xmlns:a="http://schemas.openxmlformats.org/drawingml/2006/main">
            <a:ext uri="{FF2B5EF4-FFF2-40B4-BE49-F238E27FC236}">
              <a16:creationId xmlns:a16="http://schemas.microsoft.com/office/drawing/2014/main" id="{C26BC965-6FAA-9FB9-6392-77C2BFFADB60}"/>
            </a:ext>
          </a:extLst>
        </cdr:cNvPr>
        <cdr:cNvSpPr/>
      </cdr:nvSpPr>
      <cdr:spPr>
        <a:xfrm xmlns:a="http://schemas.openxmlformats.org/drawingml/2006/main">
          <a:off x="9075733" y="2576285"/>
          <a:ext cx="104461" cy="431930"/>
        </a:xfrm>
        <a:prstGeom xmlns:a="http://schemas.openxmlformats.org/drawingml/2006/main" prst="rightBrace">
          <a:avLst/>
        </a:prstGeom>
        <a:noFill xmlns:a="http://schemas.openxmlformats.org/drawingml/2006/main"/>
        <a:ln xmlns:a="http://schemas.openxmlformats.org/drawingml/2006/main" w="1905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C3362B"/>
            </a:solidFill>
          </a:endParaRPr>
        </a:p>
      </cdr:txBody>
    </cdr:sp>
  </cdr:relSizeAnchor>
  <cdr:relSizeAnchor xmlns:cdr="http://schemas.openxmlformats.org/drawingml/2006/chartDrawing">
    <cdr:from>
      <cdr:x>0.45554</cdr:x>
      <cdr:y>0.51053</cdr:y>
    </cdr:from>
    <cdr:to>
      <cdr:x>0.46282</cdr:x>
      <cdr:y>0.57965</cdr:y>
    </cdr:to>
    <cdr:sp macro="" textlink="">
      <cdr:nvSpPr>
        <cdr:cNvPr id="16" name="Right Brace 15">
          <a:extLst xmlns:a="http://schemas.openxmlformats.org/drawingml/2006/main">
            <a:ext uri="{FF2B5EF4-FFF2-40B4-BE49-F238E27FC236}">
              <a16:creationId xmlns:a16="http://schemas.microsoft.com/office/drawing/2014/main" id="{A7EED216-F4DB-B2C1-02CD-AAF95EC7DB04}"/>
            </a:ext>
          </a:extLst>
        </cdr:cNvPr>
        <cdr:cNvSpPr/>
      </cdr:nvSpPr>
      <cdr:spPr>
        <a:xfrm xmlns:a="http://schemas.openxmlformats.org/drawingml/2006/main">
          <a:off x="4326045" y="2747457"/>
          <a:ext cx="69063" cy="371982"/>
        </a:xfrm>
        <a:prstGeom xmlns:a="http://schemas.openxmlformats.org/drawingml/2006/main" prst="rightBrace">
          <a:avLst/>
        </a:prstGeom>
        <a:noFill xmlns:a="http://schemas.openxmlformats.org/drawingml/2006/main"/>
        <a:ln xmlns:a="http://schemas.openxmlformats.org/drawingml/2006/main" w="19050">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chemeClr val="bg1">
                <a:lumMod val="50000"/>
              </a:schemeClr>
            </a:solidFill>
          </a:endParaRPr>
        </a:p>
      </cdr:txBody>
    </cdr:sp>
  </cdr:relSizeAnchor>
  <cdr:relSizeAnchor xmlns:cdr="http://schemas.openxmlformats.org/drawingml/2006/chartDrawing">
    <cdr:from>
      <cdr:x>0.95897</cdr:x>
      <cdr:y>0.56592</cdr:y>
    </cdr:from>
    <cdr:to>
      <cdr:x>0.9697</cdr:x>
      <cdr:y>0.57489</cdr:y>
    </cdr:to>
    <cdr:sp macro="" textlink="">
      <cdr:nvSpPr>
        <cdr:cNvPr id="17" name="Right Brace 16">
          <a:extLst xmlns:a="http://schemas.openxmlformats.org/drawingml/2006/main">
            <a:ext uri="{FF2B5EF4-FFF2-40B4-BE49-F238E27FC236}">
              <a16:creationId xmlns:a16="http://schemas.microsoft.com/office/drawing/2014/main" id="{A5DB793A-DE78-9F6B-B599-8E90515E6209}"/>
            </a:ext>
          </a:extLst>
        </cdr:cNvPr>
        <cdr:cNvSpPr/>
      </cdr:nvSpPr>
      <cdr:spPr>
        <a:xfrm xmlns:a="http://schemas.openxmlformats.org/drawingml/2006/main">
          <a:off x="9106780" y="3045572"/>
          <a:ext cx="101897" cy="48273"/>
        </a:xfrm>
        <a:prstGeom xmlns:a="http://schemas.openxmlformats.org/drawingml/2006/main" prst="rightBrace">
          <a:avLst/>
        </a:prstGeom>
        <a:noFill xmlns:a="http://schemas.openxmlformats.org/drawingml/2006/main"/>
        <a:ln xmlns:a="http://schemas.openxmlformats.org/drawingml/2006/main" w="2857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rgbClr val="7030A0"/>
            </a:solidFill>
          </a:endParaRPr>
        </a:p>
      </cdr:txBody>
    </cdr:sp>
  </cdr:relSizeAnchor>
  <cdr:relSizeAnchor xmlns:cdr="http://schemas.openxmlformats.org/drawingml/2006/chartDrawing">
    <cdr:from>
      <cdr:x>0.45434</cdr:x>
      <cdr:y>0.5925</cdr:y>
    </cdr:from>
    <cdr:to>
      <cdr:x>0.46614</cdr:x>
      <cdr:y>0.81816</cdr:y>
    </cdr:to>
    <cdr:sp macro="" textlink="">
      <cdr:nvSpPr>
        <cdr:cNvPr id="18" name="Right Brace 17">
          <a:extLst xmlns:a="http://schemas.openxmlformats.org/drawingml/2006/main">
            <a:ext uri="{FF2B5EF4-FFF2-40B4-BE49-F238E27FC236}">
              <a16:creationId xmlns:a16="http://schemas.microsoft.com/office/drawing/2014/main" id="{20361D20-FCDD-4E54-0801-0EB8F55A68F0}"/>
            </a:ext>
          </a:extLst>
        </cdr:cNvPr>
        <cdr:cNvSpPr/>
      </cdr:nvSpPr>
      <cdr:spPr>
        <a:xfrm xmlns:a="http://schemas.openxmlformats.org/drawingml/2006/main">
          <a:off x="4314599" y="3188610"/>
          <a:ext cx="112073" cy="1214435"/>
        </a:xfrm>
        <a:prstGeom xmlns:a="http://schemas.openxmlformats.org/drawingml/2006/main" prst="rightBrace">
          <a:avLst/>
        </a:prstGeom>
        <a:noFill xmlns:a="http://schemas.openxmlformats.org/drawingml/2006/main"/>
        <a:ln xmlns:a="http://schemas.openxmlformats.org/drawingml/2006/main" w="19050">
          <a:solidFill>
            <a:srgbClr val="059F9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chemeClr val="bg1">
                <a:lumMod val="50000"/>
              </a:schemeClr>
            </a:solidFill>
          </a:endParaRPr>
        </a:p>
      </cdr:txBody>
    </cdr:sp>
  </cdr:relSizeAnchor>
  <cdr:relSizeAnchor xmlns:cdr="http://schemas.openxmlformats.org/drawingml/2006/chartDrawing">
    <cdr:from>
      <cdr:x>0.95716</cdr:x>
      <cdr:y>0.58644</cdr:y>
    </cdr:from>
    <cdr:to>
      <cdr:x>0.96719</cdr:x>
      <cdr:y>0.80784</cdr:y>
    </cdr:to>
    <cdr:sp macro="" textlink="">
      <cdr:nvSpPr>
        <cdr:cNvPr id="19" name="Right Brace 18">
          <a:extLst xmlns:a="http://schemas.openxmlformats.org/drawingml/2006/main">
            <a:ext uri="{FF2B5EF4-FFF2-40B4-BE49-F238E27FC236}">
              <a16:creationId xmlns:a16="http://schemas.microsoft.com/office/drawing/2014/main" id="{C8B9B02E-4DEA-64E9-F6DC-56DC88E767AF}"/>
            </a:ext>
          </a:extLst>
        </cdr:cNvPr>
        <cdr:cNvSpPr/>
      </cdr:nvSpPr>
      <cdr:spPr>
        <a:xfrm xmlns:a="http://schemas.openxmlformats.org/drawingml/2006/main">
          <a:off x="9089571" y="3155987"/>
          <a:ext cx="95250" cy="1191496"/>
        </a:xfrm>
        <a:prstGeom xmlns:a="http://schemas.openxmlformats.org/drawingml/2006/main" prst="rightBrace">
          <a:avLst/>
        </a:prstGeom>
        <a:noFill xmlns:a="http://schemas.openxmlformats.org/drawingml/2006/main"/>
        <a:ln xmlns:a="http://schemas.openxmlformats.org/drawingml/2006/main" w="19050">
          <a:solidFill>
            <a:srgbClr val="059F9F"/>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solidFill>
              <a:schemeClr val="bg1">
                <a:lumMod val="50000"/>
              </a:schemeClr>
            </a:solidFill>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0.98324</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0" y="0"/>
          <a:ext cx="9016288" cy="5164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cdr:x>
      <cdr:y>0.12573</cdr:y>
    </cdr:from>
    <cdr:to>
      <cdr:x>0.42907</cdr:x>
      <cdr:y>0.16821</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0" y="703849"/>
          <a:ext cx="2018736" cy="2378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baseline="0">
              <a:solidFill>
                <a:srgbClr val="000000"/>
              </a:solidFill>
              <a:latin typeface="Arial" panose="020B0604020202020204" pitchFamily="34" charset="0"/>
              <a:cs typeface="Arial" panose="020B0604020202020204" pitchFamily="34" charset="0"/>
            </a:rPr>
            <a:t>Porcentajes apilados</a:t>
          </a:r>
          <a:endParaRPr lang="en-US" sz="120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0.46191</cdr:x>
      <cdr:y>0.97526</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2172902" y="5461000"/>
          <a:ext cx="2531265" cy="1385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cdr:x>
      <cdr:y>0.07965</cdr:y>
    </cdr:from>
    <cdr:to>
      <cdr:x>1</cdr:x>
      <cdr:y>0.1292</cdr:y>
    </cdr:to>
    <cdr:sp macro="" textlink="">
      <cdr:nvSpPr>
        <cdr:cNvPr id="5" name="TextBox 4">
          <a:extLst xmlns:a="http://schemas.openxmlformats.org/drawingml/2006/main">
            <a:ext uri="{FF2B5EF4-FFF2-40B4-BE49-F238E27FC236}">
              <a16:creationId xmlns:a16="http://schemas.microsoft.com/office/drawing/2014/main" id="{DCDD55CB-F212-39A7-E22C-366D124D7DB7}"/>
            </a:ext>
          </a:extLst>
        </cdr:cNvPr>
        <cdr:cNvSpPr txBox="1"/>
      </cdr:nvSpPr>
      <cdr:spPr>
        <a:xfrm xmlns:a="http://schemas.openxmlformats.org/drawingml/2006/main">
          <a:off x="0" y="427637"/>
          <a:ext cx="4704167" cy="266016"/>
        </a:xfrm>
        <a:prstGeom xmlns:a="http://schemas.openxmlformats.org/drawingml/2006/main" prst="rect">
          <a:avLst/>
        </a:prstGeom>
      </cdr:spPr>
      <cdr:txBody>
        <a:bodyPr xmlns:a="http://schemas.openxmlformats.org/drawingml/2006/main" vertOverflow="clip" wrap="square" lIns="0" rtlCol="0"/>
        <a:lstStyle xmlns:a="http://schemas.openxmlformats.org/drawingml/2006/main"/>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en-US" sz="1200" b="1" i="0" baseline="0">
              <a:effectLst/>
              <a:latin typeface="Arial" panose="020B0604020202020204" pitchFamily="34" charset="0"/>
              <a:ea typeface="+mn-ea"/>
              <a:cs typeface="Arial" panose="020B0604020202020204" pitchFamily="34" charset="0"/>
            </a:rPr>
            <a:t>B. Cuota en las exportaciones de China por región de origen</a:t>
          </a:r>
          <a:endParaRPr lang="en-US" sz="1200">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495000" cy="5385000"/>
    <xdr:graphicFrame macro="">
      <xdr:nvGraphicFramePr>
        <xdr:cNvPr id="2" name="Chart 1">
          <a:extLst>
            <a:ext uri="{FF2B5EF4-FFF2-40B4-BE49-F238E27FC236}">
              <a16:creationId xmlns:a16="http://schemas.microsoft.com/office/drawing/2014/main" id="{D2DBDA86-CF42-ABD2-13F6-D0C5CE25738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cdr:x>
      <cdr:y>0</cdr:y>
    </cdr:from>
    <cdr:to>
      <cdr:x>0.98324</cdr:x>
      <cdr:y>0.09682</cdr:y>
    </cdr:to>
    <cdr:sp macro="" textlink="">
      <cdr:nvSpPr>
        <cdr:cNvPr id="3" name="TextBox 1">
          <a:extLst xmlns:a="http://schemas.openxmlformats.org/drawingml/2006/main">
            <a:ext uri="{FF2B5EF4-FFF2-40B4-BE49-F238E27FC236}">
              <a16:creationId xmlns:a16="http://schemas.microsoft.com/office/drawing/2014/main" id="{42E11984-A053-2082-6186-DC3B3F09751E}"/>
            </a:ext>
          </a:extLst>
        </cdr:cNvPr>
        <cdr:cNvSpPr txBox="1"/>
      </cdr:nvSpPr>
      <cdr:spPr>
        <a:xfrm xmlns:a="http://schemas.openxmlformats.org/drawingml/2006/main">
          <a:off x="0" y="0"/>
          <a:ext cx="9016288" cy="5164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Chart xx</a:t>
          </a:r>
          <a:endParaRPr lang="en-US" sz="1400">
            <a:solidFill>
              <a:srgbClr val="2B5280"/>
            </a:solidFill>
            <a:effectLst/>
            <a:latin typeface="Arial" panose="020B0604020202020204" pitchFamily="34" charset="0"/>
            <a:cs typeface="Arial" panose="020B0604020202020204" pitchFamily="34" charset="0"/>
          </a:endParaRPr>
        </a:p>
        <a:p xmlns:a="http://schemas.openxmlformats.org/drawingml/2006/main">
          <a:pPr rtl="0">
            <a:lnSpc>
              <a:spcPts val="1800"/>
            </a:lnSpc>
          </a:pPr>
          <a:r>
            <a:rPr lang="en-US" sz="1400" b="1" i="0" baseline="0">
              <a:solidFill>
                <a:srgbClr val="2B5280"/>
              </a:solidFill>
              <a:effectLst/>
              <a:latin typeface="Arial" panose="020B0604020202020204" pitchFamily="34" charset="0"/>
              <a:ea typeface="+mn-ea"/>
              <a:cs typeface="Arial" panose="020B0604020202020204" pitchFamily="34" charset="0"/>
            </a:rPr>
            <a:t>China is Diversifying Its Trade Predominantly into Asia and other Emerging Economies: Silk Road Initiative</a:t>
          </a:r>
        </a:p>
        <a:p xmlns:a="http://schemas.openxmlformats.org/drawingml/2006/main">
          <a:pPr rtl="0">
            <a:lnSpc>
              <a:spcPts val="1800"/>
            </a:lnSpc>
          </a:pPr>
          <a:endParaRPr lang="en-US" sz="1400" b="1" i="0" baseline="0">
            <a:solidFill>
              <a:srgbClr val="2B5280"/>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0.00206</cdr:x>
      <cdr:y>0.10704</cdr:y>
    </cdr:from>
    <cdr:to>
      <cdr:x>0.28156</cdr:x>
      <cdr:y>0.13935</cdr:y>
    </cdr:to>
    <cdr:sp macro="" textlink="">
      <cdr:nvSpPr>
        <cdr:cNvPr id="4" name="TextBox 4">
          <a:extLst xmlns:a="http://schemas.openxmlformats.org/drawingml/2006/main">
            <a:ext uri="{FF2B5EF4-FFF2-40B4-BE49-F238E27FC236}">
              <a16:creationId xmlns:a16="http://schemas.microsoft.com/office/drawing/2014/main" id="{A0F07939-29AA-B28E-B316-A1FAEDF2F749}"/>
            </a:ext>
          </a:extLst>
        </cdr:cNvPr>
        <cdr:cNvSpPr txBox="1"/>
      </cdr:nvSpPr>
      <cdr:spPr>
        <a:xfrm xmlns:a="http://schemas.openxmlformats.org/drawingml/2006/main">
          <a:off x="18850" y="570953"/>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200">
              <a:solidFill>
                <a:srgbClr val="000000"/>
              </a:solidFill>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0.00066</cdr:x>
      <cdr:y>0.93038</cdr:y>
    </cdr:from>
    <cdr:to>
      <cdr:x>0.98849</cdr:x>
      <cdr:y>0.99887</cdr:y>
    </cdr:to>
    <cdr:sp macro="" textlink="">
      <cdr:nvSpPr>
        <cdr:cNvPr id="6" name="TextBox 5">
          <a:extLst xmlns:a="http://schemas.openxmlformats.org/drawingml/2006/main">
            <a:ext uri="{FF2B5EF4-FFF2-40B4-BE49-F238E27FC236}">
              <a16:creationId xmlns:a16="http://schemas.microsoft.com/office/drawing/2014/main" id="{A5397857-A95C-801B-C7D0-8F9F0412D6DA}"/>
            </a:ext>
          </a:extLst>
        </cdr:cNvPr>
        <cdr:cNvSpPr txBox="1"/>
      </cdr:nvSpPr>
      <cdr:spPr>
        <a:xfrm xmlns:a="http://schemas.openxmlformats.org/drawingml/2006/main">
          <a:off x="6258" y="5000625"/>
          <a:ext cx="9367077" cy="3681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NOTE: Data are reported quarterly. Last data point is second quarter 2024.</a:t>
          </a:r>
        </a:p>
        <a:p xmlns:a="http://schemas.openxmlformats.org/drawingml/2006/main">
          <a:pPr>
            <a:lnSpc>
              <a:spcPct val="100000"/>
            </a:lnSpc>
            <a:spcAft>
              <a:spcPts val="200"/>
            </a:spcAft>
          </a:pPr>
          <a:r>
            <a:rPr lang="en-US" sz="1100" b="0" i="0" kern="900" baseline="0">
              <a:solidFill>
                <a:srgbClr val="000000"/>
              </a:solidFill>
              <a:effectLst/>
              <a:latin typeface="Arial" panose="020B0604020202020204" pitchFamily="34" charset="0"/>
              <a:ea typeface="+mn-ea"/>
              <a:cs typeface="Arial" panose="020B0604020202020204" pitchFamily="34" charset="0"/>
            </a:rPr>
            <a:t>SOURCES: International Monetary Fund; authors' calculations. </a:t>
          </a:r>
          <a:endParaRPr lang="en-US" sz="1100" kern="900" baseline="0">
            <a:solidFill>
              <a:srgbClr val="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0.7205</cdr:x>
      <cdr:y>0.96769</cdr:y>
    </cdr:from>
    <cdr:to>
      <cdr:x>1</cdr:x>
      <cdr:y>1</cdr:y>
    </cdr:to>
    <cdr:sp macro="" textlink="">
      <cdr:nvSpPr>
        <cdr:cNvPr id="8" name="TextBox 4">
          <a:extLst xmlns:a="http://schemas.openxmlformats.org/drawingml/2006/main">
            <a:ext uri="{FF2B5EF4-FFF2-40B4-BE49-F238E27FC236}">
              <a16:creationId xmlns:a16="http://schemas.microsoft.com/office/drawing/2014/main" id="{EE9D7086-1A3C-6BAA-058B-3C8B7D890AC5}"/>
            </a:ext>
          </a:extLst>
        </cdr:cNvPr>
        <cdr:cNvSpPr txBox="1"/>
      </cdr:nvSpPr>
      <cdr:spPr>
        <a:xfrm xmlns:a="http://schemas.openxmlformats.org/drawingml/2006/main">
          <a:off x="6606968" y="5161658"/>
          <a:ext cx="2563009" cy="172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en-US" sz="1100">
              <a:solidFill>
                <a:srgbClr val="000000"/>
              </a:solidFill>
              <a:latin typeface="Montserrat" panose="00000500000000000000" pitchFamily="2" charset="0"/>
              <a:cs typeface="Arial" panose="020B0604020202020204" pitchFamily="34" charset="0"/>
            </a:rPr>
            <a:t>Federal Reserve Bank of Dallas</a:t>
          </a:r>
        </a:p>
      </cdr:txBody>
    </cdr:sp>
  </cdr:relSizeAnchor>
  <cdr:relSizeAnchor xmlns:cdr="http://schemas.openxmlformats.org/drawingml/2006/chartDrawing">
    <cdr:from>
      <cdr:x>0.04326</cdr:x>
      <cdr:y>0.46069</cdr:y>
    </cdr:from>
    <cdr:to>
      <cdr:x>0.97375</cdr:x>
      <cdr:y>0.46487</cdr:y>
    </cdr:to>
    <cdr:cxnSp macro="">
      <cdr:nvCxnSpPr>
        <cdr:cNvPr id="2" name="Straight Connector 1">
          <a:extLst xmlns:a="http://schemas.openxmlformats.org/drawingml/2006/main">
            <a:ext uri="{FF2B5EF4-FFF2-40B4-BE49-F238E27FC236}">
              <a16:creationId xmlns:a16="http://schemas.microsoft.com/office/drawing/2014/main" id="{8BD46EC6-D64A-CF49-0EE3-75A2C3595ED3}"/>
            </a:ext>
          </a:extLst>
        </cdr:cNvPr>
        <cdr:cNvCxnSpPr/>
      </cdr:nvCxnSpPr>
      <cdr:spPr>
        <a:xfrm xmlns:a="http://schemas.openxmlformats.org/drawingml/2006/main">
          <a:off x="410800" y="24808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0.04563</cdr:x>
      <cdr:y>0.22531</cdr:y>
    </cdr:from>
    <cdr:to>
      <cdr:x>0.97612</cdr:x>
      <cdr:y>0.22949</cdr:y>
    </cdr:to>
    <cdr:cxnSp macro="">
      <cdr:nvCxnSpPr>
        <cdr:cNvPr id="5" name="Straight Connector 4">
          <a:extLst xmlns:a="http://schemas.openxmlformats.org/drawingml/2006/main">
            <a:ext uri="{FF2B5EF4-FFF2-40B4-BE49-F238E27FC236}">
              <a16:creationId xmlns:a16="http://schemas.microsoft.com/office/drawing/2014/main" id="{E9BD5B2B-7E3D-9713-CF68-37338155A826}"/>
            </a:ext>
          </a:extLst>
        </cdr:cNvPr>
        <cdr:cNvCxnSpPr/>
      </cdr:nvCxnSpPr>
      <cdr:spPr>
        <a:xfrm xmlns:a="http://schemas.openxmlformats.org/drawingml/2006/main">
          <a:off x="433300" y="1213300"/>
          <a:ext cx="8835000" cy="22500"/>
        </a:xfrm>
        <a:prstGeom xmlns:a="http://schemas.openxmlformats.org/drawingml/2006/main" prst="line">
          <a:avLst/>
        </a:prstGeom>
        <a:ln xmlns:a="http://schemas.openxmlformats.org/drawingml/2006/main">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17</xdr:col>
      <xdr:colOff>635793</xdr:colOff>
      <xdr:row>13</xdr:row>
      <xdr:rowOff>14293</xdr:rowOff>
    </xdr:from>
    <xdr:to>
      <xdr:col>25</xdr:col>
      <xdr:colOff>26193</xdr:colOff>
      <xdr:row>28</xdr:row>
      <xdr:rowOff>42868</xdr:rowOff>
    </xdr:to>
    <xdr:graphicFrame macro="">
      <xdr:nvGraphicFramePr>
        <xdr:cNvPr id="4" name="Chart 3">
          <a:extLst>
            <a:ext uri="{FF2B5EF4-FFF2-40B4-BE49-F238E27FC236}">
              <a16:creationId xmlns:a16="http://schemas.microsoft.com/office/drawing/2014/main" id="{D6305ACE-0D12-4DB7-644A-58F08A493C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68</xdr:row>
      <xdr:rowOff>0</xdr:rowOff>
    </xdr:from>
    <xdr:to>
      <xdr:col>15</xdr:col>
      <xdr:colOff>38100</xdr:colOff>
      <xdr:row>83</xdr:row>
      <xdr:rowOff>28575</xdr:rowOff>
    </xdr:to>
    <xdr:graphicFrame macro="">
      <xdr:nvGraphicFramePr>
        <xdr:cNvPr id="3" name="Chart 2">
          <a:extLst>
            <a:ext uri="{FF2B5EF4-FFF2-40B4-BE49-F238E27FC236}">
              <a16:creationId xmlns:a16="http://schemas.microsoft.com/office/drawing/2014/main" id="{9E786EDC-E9AC-4985-A183-03BA9DF55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ends.google.com/trends/explore?date=all,all&amp;geo=US,MX&amp;q=%2Fg%2F1q5hr5c7x,%2Fg%2F1q5hr5c7x&amp;hl=en"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D4EA-9BFB-4E27-9366-DFDA15D382B4}">
  <sheetPr>
    <tabColor rgb="FFC00000"/>
  </sheetPr>
  <dimension ref="A1:U265"/>
  <sheetViews>
    <sheetView zoomScaleNormal="100" workbookViewId="0">
      <pane xSplit="1" ySplit="13" topLeftCell="B209" activePane="bottomRight" state="frozen"/>
      <selection pane="topRight" activeCell="B1" sqref="B1"/>
      <selection pane="bottomLeft" activeCell="A14" sqref="A14"/>
      <selection pane="bottomRight" activeCell="D78" sqref="D78"/>
    </sheetView>
  </sheetViews>
  <sheetFormatPr defaultRowHeight="14.25" x14ac:dyDescent="0.45"/>
  <cols>
    <col min="1" max="1" width="23.86328125" bestFit="1" customWidth="1"/>
  </cols>
  <sheetData>
    <row r="1" spans="1:14" x14ac:dyDescent="0.45">
      <c r="E1" s="1" t="s">
        <v>0</v>
      </c>
      <c r="F1" s="1" t="s">
        <v>1</v>
      </c>
      <c r="G1" t="s">
        <v>2</v>
      </c>
      <c r="N1" t="s">
        <v>3</v>
      </c>
    </row>
    <row r="2" spans="1:14" x14ac:dyDescent="0.45">
      <c r="E2" t="s">
        <v>4</v>
      </c>
      <c r="G2" t="s">
        <v>5</v>
      </c>
      <c r="N2" s="32" t="s">
        <v>6</v>
      </c>
    </row>
    <row r="3" spans="1:14" x14ac:dyDescent="0.45">
      <c r="E3" t="s">
        <v>7</v>
      </c>
      <c r="G3" t="s">
        <v>8</v>
      </c>
    </row>
    <row r="4" spans="1:14" x14ac:dyDescent="0.45">
      <c r="E4" t="s">
        <v>9</v>
      </c>
      <c r="G4" t="s">
        <v>10</v>
      </c>
    </row>
    <row r="5" spans="1:14" x14ac:dyDescent="0.45">
      <c r="E5" t="s">
        <v>11</v>
      </c>
      <c r="G5" t="s">
        <v>12</v>
      </c>
    </row>
    <row r="6" spans="1:14" x14ac:dyDescent="0.45">
      <c r="E6" t="s">
        <v>13</v>
      </c>
      <c r="G6" t="s">
        <v>14</v>
      </c>
    </row>
    <row r="7" spans="1:14" x14ac:dyDescent="0.45">
      <c r="E7" t="s">
        <v>15</v>
      </c>
      <c r="G7" t="s">
        <v>16</v>
      </c>
    </row>
    <row r="8" spans="1:14" x14ac:dyDescent="0.45">
      <c r="E8" t="s">
        <v>17</v>
      </c>
      <c r="G8" t="s">
        <v>18</v>
      </c>
    </row>
    <row r="9" spans="1:14" x14ac:dyDescent="0.45">
      <c r="E9" t="s">
        <v>19</v>
      </c>
      <c r="G9" t="s">
        <v>20</v>
      </c>
    </row>
    <row r="10" spans="1:14" x14ac:dyDescent="0.45">
      <c r="E10" t="s">
        <v>21</v>
      </c>
      <c r="G10" t="s">
        <v>22</v>
      </c>
    </row>
    <row r="11" spans="1:14" x14ac:dyDescent="0.45">
      <c r="A11" t="s">
        <v>23</v>
      </c>
      <c r="E11" t="s">
        <v>24</v>
      </c>
      <c r="G11" t="s">
        <v>25</v>
      </c>
      <c r="J11" t="s">
        <v>23</v>
      </c>
    </row>
    <row r="12" spans="1:14" x14ac:dyDescent="0.45">
      <c r="E12" t="s">
        <v>26</v>
      </c>
      <c r="G12" t="s">
        <v>27</v>
      </c>
    </row>
    <row r="13" spans="1:14" x14ac:dyDescent="0.45">
      <c r="A13" t="s">
        <v>28</v>
      </c>
      <c r="B13" t="s">
        <v>29</v>
      </c>
      <c r="C13" t="s">
        <v>30</v>
      </c>
      <c r="D13" t="s">
        <v>31</v>
      </c>
      <c r="E13" t="s">
        <v>32</v>
      </c>
      <c r="G13" t="s">
        <v>33</v>
      </c>
      <c r="J13" t="s">
        <v>28</v>
      </c>
      <c r="K13" t="s">
        <v>29</v>
      </c>
      <c r="L13" t="s">
        <v>29</v>
      </c>
    </row>
    <row r="14" spans="1:14" x14ac:dyDescent="0.45">
      <c r="A14" s="18">
        <v>37987</v>
      </c>
      <c r="B14">
        <v>0</v>
      </c>
      <c r="C14">
        <v>0</v>
      </c>
      <c r="E14" t="s">
        <v>34</v>
      </c>
      <c r="F14" s="2">
        <v>38017</v>
      </c>
      <c r="G14" s="8">
        <v>0</v>
      </c>
      <c r="J14" t="s">
        <v>35</v>
      </c>
      <c r="K14">
        <v>0</v>
      </c>
      <c r="L14">
        <v>0</v>
      </c>
    </row>
    <row r="15" spans="1:14" x14ac:dyDescent="0.45">
      <c r="A15" s="18">
        <v>38018</v>
      </c>
      <c r="B15">
        <v>0</v>
      </c>
      <c r="C15">
        <v>0</v>
      </c>
      <c r="E15" t="s">
        <v>36</v>
      </c>
      <c r="F15" s="2">
        <v>38046</v>
      </c>
      <c r="G15" s="8">
        <v>0</v>
      </c>
      <c r="J15" t="s">
        <v>37</v>
      </c>
      <c r="K15">
        <v>0</v>
      </c>
      <c r="L15">
        <v>0</v>
      </c>
    </row>
    <row r="16" spans="1:14" x14ac:dyDescent="0.45">
      <c r="A16" s="18">
        <v>38047</v>
      </c>
      <c r="B16">
        <v>0</v>
      </c>
      <c r="C16">
        <v>0</v>
      </c>
      <c r="E16" t="s">
        <v>38</v>
      </c>
      <c r="F16" s="2">
        <v>38077</v>
      </c>
      <c r="G16" s="8">
        <v>0</v>
      </c>
      <c r="J16" t="s">
        <v>39</v>
      </c>
      <c r="K16">
        <v>0</v>
      </c>
      <c r="L16">
        <v>0</v>
      </c>
    </row>
    <row r="17" spans="1:12" x14ac:dyDescent="0.45">
      <c r="A17" s="18">
        <v>38078</v>
      </c>
      <c r="B17">
        <v>0</v>
      </c>
      <c r="C17">
        <v>0</v>
      </c>
      <c r="E17" t="s">
        <v>40</v>
      </c>
      <c r="F17" s="2">
        <v>38107</v>
      </c>
      <c r="G17" s="8">
        <v>0</v>
      </c>
      <c r="J17" t="s">
        <v>41</v>
      </c>
      <c r="K17">
        <v>0</v>
      </c>
      <c r="L17">
        <v>0</v>
      </c>
    </row>
    <row r="18" spans="1:12" x14ac:dyDescent="0.45">
      <c r="A18" s="18">
        <v>38108</v>
      </c>
      <c r="B18">
        <v>0</v>
      </c>
      <c r="C18">
        <v>0</v>
      </c>
      <c r="E18" t="s">
        <v>42</v>
      </c>
      <c r="F18" s="2">
        <v>38138</v>
      </c>
      <c r="G18" s="8">
        <v>0</v>
      </c>
      <c r="J18" t="s">
        <v>43</v>
      </c>
      <c r="K18">
        <v>0</v>
      </c>
      <c r="L18">
        <v>0</v>
      </c>
    </row>
    <row r="19" spans="1:12" x14ac:dyDescent="0.45">
      <c r="A19" s="18">
        <v>38139</v>
      </c>
      <c r="B19">
        <v>0</v>
      </c>
      <c r="C19">
        <v>0</v>
      </c>
      <c r="E19" t="s">
        <v>44</v>
      </c>
      <c r="F19" s="2">
        <v>38168</v>
      </c>
      <c r="G19" s="8">
        <v>0</v>
      </c>
      <c r="J19" t="s">
        <v>45</v>
      </c>
      <c r="K19">
        <v>0</v>
      </c>
      <c r="L19">
        <v>0</v>
      </c>
    </row>
    <row r="20" spans="1:12" x14ac:dyDescent="0.45">
      <c r="A20" s="18">
        <v>38169</v>
      </c>
      <c r="B20">
        <v>0</v>
      </c>
      <c r="C20">
        <v>0</v>
      </c>
      <c r="E20" t="s">
        <v>46</v>
      </c>
      <c r="F20" s="2">
        <v>38199</v>
      </c>
      <c r="G20" s="8">
        <v>0</v>
      </c>
      <c r="J20" t="s">
        <v>47</v>
      </c>
      <c r="K20">
        <v>0</v>
      </c>
      <c r="L20">
        <v>0</v>
      </c>
    </row>
    <row r="21" spans="1:12" x14ac:dyDescent="0.45">
      <c r="A21" s="18">
        <v>38200</v>
      </c>
      <c r="B21">
        <v>0</v>
      </c>
      <c r="C21">
        <v>0</v>
      </c>
      <c r="E21" t="s">
        <v>48</v>
      </c>
      <c r="F21" s="2">
        <v>38230</v>
      </c>
      <c r="G21" s="8">
        <v>0</v>
      </c>
      <c r="J21" t="s">
        <v>49</v>
      </c>
      <c r="K21">
        <v>0</v>
      </c>
      <c r="L21">
        <v>0</v>
      </c>
    </row>
    <row r="22" spans="1:12" x14ac:dyDescent="0.45">
      <c r="A22" s="18">
        <v>38231</v>
      </c>
      <c r="B22">
        <v>0</v>
      </c>
      <c r="C22">
        <v>0</v>
      </c>
      <c r="E22" t="s">
        <v>50</v>
      </c>
      <c r="F22" s="2">
        <v>38260</v>
      </c>
      <c r="G22" s="8">
        <v>0</v>
      </c>
      <c r="J22" t="s">
        <v>51</v>
      </c>
      <c r="K22">
        <v>0</v>
      </c>
      <c r="L22">
        <v>0</v>
      </c>
    </row>
    <row r="23" spans="1:12" x14ac:dyDescent="0.45">
      <c r="A23" s="18">
        <v>38261</v>
      </c>
      <c r="B23">
        <v>0</v>
      </c>
      <c r="C23">
        <v>0</v>
      </c>
      <c r="E23" t="s">
        <v>52</v>
      </c>
      <c r="F23" s="2">
        <v>38291</v>
      </c>
      <c r="G23" s="8">
        <v>0</v>
      </c>
      <c r="J23" t="s">
        <v>53</v>
      </c>
      <c r="K23">
        <v>0</v>
      </c>
      <c r="L23">
        <v>0</v>
      </c>
    </row>
    <row r="24" spans="1:12" x14ac:dyDescent="0.45">
      <c r="A24" s="18">
        <v>38292</v>
      </c>
      <c r="B24">
        <v>0</v>
      </c>
      <c r="C24">
        <v>0</v>
      </c>
      <c r="E24" t="s">
        <v>54</v>
      </c>
      <c r="F24" s="2">
        <v>38321</v>
      </c>
      <c r="G24" s="8">
        <v>0</v>
      </c>
      <c r="J24" t="s">
        <v>55</v>
      </c>
      <c r="K24">
        <v>0</v>
      </c>
      <c r="L24">
        <v>0</v>
      </c>
    </row>
    <row r="25" spans="1:12" x14ac:dyDescent="0.45">
      <c r="A25" s="18">
        <v>38322</v>
      </c>
      <c r="B25">
        <v>0</v>
      </c>
      <c r="C25">
        <v>0</v>
      </c>
      <c r="E25" t="s">
        <v>56</v>
      </c>
      <c r="F25" s="2">
        <v>38352</v>
      </c>
      <c r="G25" s="8">
        <v>0</v>
      </c>
      <c r="J25" t="s">
        <v>57</v>
      </c>
      <c r="K25">
        <v>0</v>
      </c>
      <c r="L25">
        <v>0</v>
      </c>
    </row>
    <row r="26" spans="1:12" x14ac:dyDescent="0.45">
      <c r="A26" s="18">
        <v>38353</v>
      </c>
      <c r="B26">
        <v>0</v>
      </c>
      <c r="C26">
        <v>0</v>
      </c>
      <c r="E26" t="s">
        <v>58</v>
      </c>
      <c r="F26" s="2">
        <v>38383</v>
      </c>
      <c r="G26" s="8">
        <v>0</v>
      </c>
      <c r="J26" t="s">
        <v>59</v>
      </c>
      <c r="K26">
        <v>0</v>
      </c>
      <c r="L26">
        <v>0</v>
      </c>
    </row>
    <row r="27" spans="1:12" x14ac:dyDescent="0.45">
      <c r="A27" s="18">
        <v>38384</v>
      </c>
      <c r="B27">
        <v>0</v>
      </c>
      <c r="C27">
        <v>0</v>
      </c>
      <c r="E27" t="s">
        <v>60</v>
      </c>
      <c r="F27" s="2">
        <v>38411</v>
      </c>
      <c r="G27" s="8">
        <v>0</v>
      </c>
      <c r="J27" t="s">
        <v>61</v>
      </c>
      <c r="K27">
        <v>0</v>
      </c>
      <c r="L27">
        <v>0</v>
      </c>
    </row>
    <row r="28" spans="1:12" x14ac:dyDescent="0.45">
      <c r="A28" s="18">
        <v>38412</v>
      </c>
      <c r="B28">
        <v>0</v>
      </c>
      <c r="C28">
        <v>0</v>
      </c>
      <c r="E28" t="s">
        <v>62</v>
      </c>
      <c r="F28" s="2">
        <v>38442</v>
      </c>
      <c r="G28" s="8">
        <v>0</v>
      </c>
      <c r="J28" t="s">
        <v>63</v>
      </c>
      <c r="K28">
        <v>0</v>
      </c>
      <c r="L28">
        <v>0</v>
      </c>
    </row>
    <row r="29" spans="1:12" x14ac:dyDescent="0.45">
      <c r="A29" s="18">
        <v>38443</v>
      </c>
      <c r="B29">
        <v>0</v>
      </c>
      <c r="C29">
        <v>0</v>
      </c>
      <c r="E29" t="s">
        <v>64</v>
      </c>
      <c r="F29" s="2">
        <v>38472</v>
      </c>
      <c r="G29" s="8">
        <v>0</v>
      </c>
      <c r="J29" t="s">
        <v>65</v>
      </c>
      <c r="K29">
        <v>67</v>
      </c>
      <c r="L29">
        <v>0</v>
      </c>
    </row>
    <row r="30" spans="1:12" x14ac:dyDescent="0.45">
      <c r="A30" s="18">
        <v>38473</v>
      </c>
      <c r="B30">
        <v>0</v>
      </c>
      <c r="C30">
        <v>0</v>
      </c>
      <c r="E30" t="s">
        <v>66</v>
      </c>
      <c r="F30" s="2">
        <v>38503</v>
      </c>
      <c r="G30" s="8">
        <v>0</v>
      </c>
      <c r="J30" t="s">
        <v>67</v>
      </c>
      <c r="K30">
        <v>0</v>
      </c>
      <c r="L30">
        <v>0</v>
      </c>
    </row>
    <row r="31" spans="1:12" x14ac:dyDescent="0.45">
      <c r="A31" s="18">
        <v>38504</v>
      </c>
      <c r="B31">
        <v>0</v>
      </c>
      <c r="C31">
        <v>0</v>
      </c>
      <c r="E31" t="s">
        <v>68</v>
      </c>
      <c r="F31" s="2">
        <v>38533</v>
      </c>
      <c r="G31" s="8">
        <v>0</v>
      </c>
      <c r="J31" t="s">
        <v>69</v>
      </c>
      <c r="K31">
        <v>0</v>
      </c>
      <c r="L31">
        <v>0</v>
      </c>
    </row>
    <row r="32" spans="1:12" x14ac:dyDescent="0.45">
      <c r="A32" s="18">
        <v>38534</v>
      </c>
      <c r="B32">
        <v>0</v>
      </c>
      <c r="C32">
        <v>0</v>
      </c>
      <c r="E32" t="s">
        <v>70</v>
      </c>
      <c r="F32" s="2">
        <v>38564</v>
      </c>
      <c r="G32" s="8">
        <v>0</v>
      </c>
      <c r="J32" t="s">
        <v>71</v>
      </c>
      <c r="K32">
        <v>0</v>
      </c>
      <c r="L32">
        <v>0</v>
      </c>
    </row>
    <row r="33" spans="1:12" x14ac:dyDescent="0.45">
      <c r="A33" s="18">
        <v>38565</v>
      </c>
      <c r="B33">
        <v>0</v>
      </c>
      <c r="C33">
        <v>0</v>
      </c>
      <c r="E33" t="s">
        <v>72</v>
      </c>
      <c r="F33" s="2">
        <v>38595</v>
      </c>
      <c r="G33" s="8">
        <v>0</v>
      </c>
      <c r="J33" t="s">
        <v>73</v>
      </c>
      <c r="K33">
        <v>0</v>
      </c>
      <c r="L33">
        <v>0</v>
      </c>
    </row>
    <row r="34" spans="1:12" x14ac:dyDescent="0.45">
      <c r="A34" s="18">
        <v>38596</v>
      </c>
      <c r="B34">
        <v>0</v>
      </c>
      <c r="C34">
        <v>0</v>
      </c>
      <c r="E34" t="s">
        <v>74</v>
      </c>
      <c r="F34" s="2">
        <v>38625</v>
      </c>
      <c r="G34" s="8">
        <v>0</v>
      </c>
      <c r="J34" t="s">
        <v>75</v>
      </c>
      <c r="K34">
        <v>0</v>
      </c>
      <c r="L34">
        <v>0</v>
      </c>
    </row>
    <row r="35" spans="1:12" x14ac:dyDescent="0.45">
      <c r="A35" s="18">
        <v>38626</v>
      </c>
      <c r="B35">
        <v>0</v>
      </c>
      <c r="C35">
        <v>0</v>
      </c>
      <c r="E35" t="s">
        <v>76</v>
      </c>
      <c r="F35" s="2">
        <v>38656</v>
      </c>
      <c r="G35" s="8">
        <v>0</v>
      </c>
      <c r="J35" t="s">
        <v>77</v>
      </c>
      <c r="K35">
        <v>0</v>
      </c>
      <c r="L35">
        <v>0</v>
      </c>
    </row>
    <row r="36" spans="1:12" x14ac:dyDescent="0.45">
      <c r="A36" s="18">
        <v>38657</v>
      </c>
      <c r="B36">
        <v>0</v>
      </c>
      <c r="C36">
        <v>0</v>
      </c>
      <c r="E36" t="s">
        <v>78</v>
      </c>
      <c r="F36" s="2">
        <v>38686</v>
      </c>
      <c r="G36" s="8">
        <v>0</v>
      </c>
      <c r="J36" t="s">
        <v>79</v>
      </c>
      <c r="K36">
        <v>0</v>
      </c>
      <c r="L36">
        <v>0</v>
      </c>
    </row>
    <row r="37" spans="1:12" x14ac:dyDescent="0.45">
      <c r="A37" s="18">
        <v>38687</v>
      </c>
      <c r="B37">
        <v>0</v>
      </c>
      <c r="C37">
        <v>0</v>
      </c>
      <c r="E37" t="s">
        <v>80</v>
      </c>
      <c r="F37" s="2">
        <v>38717</v>
      </c>
      <c r="G37" s="8">
        <v>0</v>
      </c>
      <c r="J37" t="s">
        <v>81</v>
      </c>
      <c r="K37">
        <v>0</v>
      </c>
      <c r="L37">
        <v>0</v>
      </c>
    </row>
    <row r="38" spans="1:12" x14ac:dyDescent="0.45">
      <c r="A38" s="18">
        <v>38718</v>
      </c>
      <c r="B38">
        <v>0</v>
      </c>
      <c r="C38">
        <v>0</v>
      </c>
      <c r="E38" t="s">
        <v>82</v>
      </c>
      <c r="F38" s="2">
        <v>38748</v>
      </c>
      <c r="G38" s="8">
        <v>0</v>
      </c>
      <c r="J38" t="s">
        <v>83</v>
      </c>
      <c r="K38">
        <v>0</v>
      </c>
      <c r="L38">
        <v>0</v>
      </c>
    </row>
    <row r="39" spans="1:12" x14ac:dyDescent="0.45">
      <c r="A39" s="18">
        <v>38749</v>
      </c>
      <c r="B39">
        <v>0</v>
      </c>
      <c r="C39">
        <v>0</v>
      </c>
      <c r="E39" t="s">
        <v>84</v>
      </c>
      <c r="F39" s="2">
        <v>38776</v>
      </c>
      <c r="G39" s="8">
        <v>0</v>
      </c>
      <c r="J39" t="s">
        <v>85</v>
      </c>
      <c r="K39">
        <v>0</v>
      </c>
      <c r="L39">
        <v>0</v>
      </c>
    </row>
    <row r="40" spans="1:12" x14ac:dyDescent="0.45">
      <c r="A40" s="18">
        <v>38777</v>
      </c>
      <c r="B40">
        <v>0</v>
      </c>
      <c r="C40">
        <v>0</v>
      </c>
      <c r="E40" t="s">
        <v>86</v>
      </c>
      <c r="F40" s="2">
        <v>38807</v>
      </c>
      <c r="G40" s="8">
        <v>0</v>
      </c>
      <c r="J40" t="s">
        <v>87</v>
      </c>
      <c r="K40">
        <v>0</v>
      </c>
      <c r="L40">
        <v>0</v>
      </c>
    </row>
    <row r="41" spans="1:12" x14ac:dyDescent="0.45">
      <c r="A41" s="18">
        <v>38808</v>
      </c>
      <c r="B41">
        <v>0</v>
      </c>
      <c r="C41">
        <v>0</v>
      </c>
      <c r="E41" t="s">
        <v>88</v>
      </c>
      <c r="F41" s="2">
        <v>38837</v>
      </c>
      <c r="G41" s="8">
        <v>0</v>
      </c>
      <c r="J41" t="s">
        <v>89</v>
      </c>
      <c r="K41">
        <v>0</v>
      </c>
      <c r="L41">
        <v>0</v>
      </c>
    </row>
    <row r="42" spans="1:12" x14ac:dyDescent="0.45">
      <c r="A42" s="18">
        <v>38838</v>
      </c>
      <c r="B42">
        <v>0</v>
      </c>
      <c r="C42">
        <v>0</v>
      </c>
      <c r="E42" t="s">
        <v>90</v>
      </c>
      <c r="F42" s="2">
        <v>38868</v>
      </c>
      <c r="G42" s="8">
        <v>0</v>
      </c>
      <c r="J42" t="s">
        <v>91</v>
      </c>
      <c r="K42">
        <v>0</v>
      </c>
      <c r="L42">
        <v>0</v>
      </c>
    </row>
    <row r="43" spans="1:12" x14ac:dyDescent="0.45">
      <c r="A43" s="18">
        <v>38869</v>
      </c>
      <c r="B43">
        <v>0</v>
      </c>
      <c r="C43">
        <v>0</v>
      </c>
      <c r="E43" t="s">
        <v>92</v>
      </c>
      <c r="F43" s="2">
        <v>38898</v>
      </c>
      <c r="G43" s="8">
        <v>0</v>
      </c>
      <c r="J43" t="s">
        <v>93</v>
      </c>
      <c r="K43">
        <v>0</v>
      </c>
      <c r="L43">
        <v>0</v>
      </c>
    </row>
    <row r="44" spans="1:12" x14ac:dyDescent="0.45">
      <c r="A44" s="18">
        <v>38899</v>
      </c>
      <c r="B44">
        <v>0</v>
      </c>
      <c r="C44">
        <v>0</v>
      </c>
      <c r="E44" t="s">
        <v>94</v>
      </c>
      <c r="F44" s="2">
        <v>38929</v>
      </c>
      <c r="G44" s="8">
        <v>0</v>
      </c>
      <c r="J44" t="s">
        <v>95</v>
      </c>
      <c r="K44">
        <v>0</v>
      </c>
      <c r="L44">
        <v>0</v>
      </c>
    </row>
    <row r="45" spans="1:12" x14ac:dyDescent="0.45">
      <c r="A45" s="18">
        <v>38930</v>
      </c>
      <c r="B45">
        <v>0</v>
      </c>
      <c r="C45">
        <v>0</v>
      </c>
      <c r="E45" t="s">
        <v>96</v>
      </c>
      <c r="F45" s="2">
        <v>38960</v>
      </c>
      <c r="G45" s="8">
        <v>0</v>
      </c>
      <c r="J45" t="s">
        <v>97</v>
      </c>
      <c r="K45">
        <v>0</v>
      </c>
      <c r="L45">
        <v>0</v>
      </c>
    </row>
    <row r="46" spans="1:12" x14ac:dyDescent="0.45">
      <c r="A46" s="18">
        <v>38961</v>
      </c>
      <c r="B46">
        <v>0</v>
      </c>
      <c r="C46">
        <v>0</v>
      </c>
      <c r="E46" t="s">
        <v>98</v>
      </c>
      <c r="F46" s="2">
        <v>38990</v>
      </c>
      <c r="G46" s="8">
        <v>0</v>
      </c>
      <c r="J46" t="s">
        <v>99</v>
      </c>
      <c r="K46">
        <v>0</v>
      </c>
      <c r="L46">
        <v>0</v>
      </c>
    </row>
    <row r="47" spans="1:12" x14ac:dyDescent="0.45">
      <c r="A47" s="18">
        <v>38991</v>
      </c>
      <c r="B47">
        <v>0</v>
      </c>
      <c r="C47">
        <v>0</v>
      </c>
      <c r="E47" t="s">
        <v>100</v>
      </c>
      <c r="F47" s="2">
        <v>39021</v>
      </c>
      <c r="G47" s="8">
        <v>0</v>
      </c>
      <c r="J47" t="s">
        <v>101</v>
      </c>
      <c r="K47">
        <v>0</v>
      </c>
      <c r="L47">
        <v>0</v>
      </c>
    </row>
    <row r="48" spans="1:12" x14ac:dyDescent="0.45">
      <c r="A48" s="18">
        <v>39022</v>
      </c>
      <c r="B48">
        <v>0</v>
      </c>
      <c r="C48">
        <v>0</v>
      </c>
      <c r="E48" t="s">
        <v>102</v>
      </c>
      <c r="F48" s="2">
        <v>39051</v>
      </c>
      <c r="G48" s="8">
        <v>0</v>
      </c>
      <c r="J48" t="s">
        <v>103</v>
      </c>
      <c r="K48">
        <v>0</v>
      </c>
      <c r="L48">
        <v>0</v>
      </c>
    </row>
    <row r="49" spans="1:13" x14ac:dyDescent="0.45">
      <c r="A49" s="18">
        <v>39052</v>
      </c>
      <c r="B49">
        <v>0</v>
      </c>
      <c r="C49">
        <v>0</v>
      </c>
      <c r="E49" t="s">
        <v>104</v>
      </c>
      <c r="F49" s="2">
        <v>39082</v>
      </c>
      <c r="G49" s="8">
        <v>0</v>
      </c>
      <c r="J49" t="s">
        <v>105</v>
      </c>
      <c r="K49">
        <v>0</v>
      </c>
      <c r="L49">
        <v>0</v>
      </c>
    </row>
    <row r="50" spans="1:13" x14ac:dyDescent="0.45">
      <c r="A50" s="18">
        <v>39083</v>
      </c>
      <c r="B50">
        <v>0</v>
      </c>
      <c r="C50">
        <v>0</v>
      </c>
      <c r="E50" t="s">
        <v>106</v>
      </c>
      <c r="F50" s="2">
        <v>39113</v>
      </c>
      <c r="G50" s="8">
        <v>0</v>
      </c>
      <c r="J50" t="s">
        <v>107</v>
      </c>
      <c r="K50">
        <v>0</v>
      </c>
      <c r="L50">
        <v>0</v>
      </c>
    </row>
    <row r="51" spans="1:13" x14ac:dyDescent="0.45">
      <c r="A51" s="18">
        <v>39114</v>
      </c>
      <c r="B51">
        <v>0</v>
      </c>
      <c r="C51">
        <v>0</v>
      </c>
      <c r="E51" t="s">
        <v>108</v>
      </c>
      <c r="F51" s="2">
        <v>39141</v>
      </c>
      <c r="G51" s="8">
        <v>0</v>
      </c>
      <c r="J51" t="s">
        <v>109</v>
      </c>
      <c r="K51">
        <v>0</v>
      </c>
      <c r="L51">
        <v>0</v>
      </c>
    </row>
    <row r="52" spans="1:13" x14ac:dyDescent="0.45">
      <c r="A52" s="18">
        <v>39142</v>
      </c>
      <c r="B52">
        <v>1</v>
      </c>
      <c r="C52">
        <v>0</v>
      </c>
      <c r="E52" t="s">
        <v>110</v>
      </c>
      <c r="F52" s="2">
        <v>39172</v>
      </c>
      <c r="G52" s="8">
        <v>0</v>
      </c>
      <c r="J52" t="s">
        <v>111</v>
      </c>
      <c r="K52">
        <v>0</v>
      </c>
      <c r="L52">
        <v>1</v>
      </c>
    </row>
    <row r="53" spans="1:13" x14ac:dyDescent="0.45">
      <c r="A53" s="18">
        <v>39173</v>
      </c>
      <c r="B53">
        <v>0</v>
      </c>
      <c r="C53">
        <v>0</v>
      </c>
      <c r="E53" t="s">
        <v>112</v>
      </c>
      <c r="F53" s="2">
        <v>39202</v>
      </c>
      <c r="G53" s="8">
        <v>0</v>
      </c>
      <c r="J53" t="s">
        <v>113</v>
      </c>
      <c r="K53">
        <v>0</v>
      </c>
      <c r="L53">
        <v>0</v>
      </c>
    </row>
    <row r="54" spans="1:13" x14ac:dyDescent="0.45">
      <c r="A54" s="18">
        <v>39203</v>
      </c>
      <c r="B54">
        <v>0</v>
      </c>
      <c r="C54">
        <v>0</v>
      </c>
      <c r="E54" t="s">
        <v>114</v>
      </c>
      <c r="F54" s="2">
        <v>39233</v>
      </c>
      <c r="G54" s="8">
        <v>0</v>
      </c>
      <c r="J54" t="s">
        <v>115</v>
      </c>
      <c r="K54">
        <v>0</v>
      </c>
      <c r="L54">
        <v>0</v>
      </c>
    </row>
    <row r="55" spans="1:13" x14ac:dyDescent="0.45">
      <c r="A55" s="18">
        <v>39234</v>
      </c>
      <c r="B55">
        <v>0</v>
      </c>
      <c r="C55">
        <v>0</v>
      </c>
      <c r="E55" t="s">
        <v>116</v>
      </c>
      <c r="F55" s="2">
        <v>39263</v>
      </c>
      <c r="G55" s="8">
        <v>0</v>
      </c>
      <c r="J55" t="s">
        <v>117</v>
      </c>
      <c r="K55">
        <v>0</v>
      </c>
      <c r="L55">
        <v>0</v>
      </c>
    </row>
    <row r="56" spans="1:13" x14ac:dyDescent="0.45">
      <c r="A56" s="18">
        <v>39264</v>
      </c>
      <c r="B56">
        <v>0</v>
      </c>
      <c r="C56">
        <v>0</v>
      </c>
      <c r="E56" t="s">
        <v>118</v>
      </c>
      <c r="F56" s="2">
        <v>39294</v>
      </c>
      <c r="G56" s="8">
        <v>0</v>
      </c>
      <c r="J56" t="s">
        <v>119</v>
      </c>
      <c r="K56">
        <v>0</v>
      </c>
      <c r="L56">
        <v>0</v>
      </c>
    </row>
    <row r="57" spans="1:13" x14ac:dyDescent="0.45">
      <c r="A57" s="18">
        <v>39295</v>
      </c>
      <c r="B57">
        <v>0</v>
      </c>
      <c r="C57">
        <v>0</v>
      </c>
      <c r="E57" t="s">
        <v>120</v>
      </c>
      <c r="F57" s="2">
        <v>39325</v>
      </c>
      <c r="G57" s="8">
        <v>0</v>
      </c>
      <c r="J57" t="s">
        <v>121</v>
      </c>
      <c r="K57">
        <v>0</v>
      </c>
      <c r="L57">
        <v>0</v>
      </c>
    </row>
    <row r="58" spans="1:13" x14ac:dyDescent="0.45">
      <c r="A58" s="18">
        <v>39326</v>
      </c>
      <c r="B58">
        <v>1</v>
      </c>
      <c r="C58">
        <v>0</v>
      </c>
      <c r="E58" t="s">
        <v>122</v>
      </c>
      <c r="F58" s="2">
        <v>39355</v>
      </c>
      <c r="G58" s="8">
        <v>0</v>
      </c>
      <c r="J58" t="s">
        <v>123</v>
      </c>
      <c r="K58">
        <v>0</v>
      </c>
      <c r="L58">
        <v>1</v>
      </c>
    </row>
    <row r="59" spans="1:13" x14ac:dyDescent="0.45">
      <c r="A59" s="18">
        <v>39356</v>
      </c>
      <c r="B59">
        <v>0</v>
      </c>
      <c r="C59">
        <v>0</v>
      </c>
      <c r="E59" t="s">
        <v>124</v>
      </c>
      <c r="F59" s="2">
        <v>39386</v>
      </c>
      <c r="G59" s="8">
        <v>0</v>
      </c>
      <c r="J59" t="s">
        <v>125</v>
      </c>
      <c r="K59">
        <v>21</v>
      </c>
      <c r="L59">
        <v>0</v>
      </c>
    </row>
    <row r="60" spans="1:13" x14ac:dyDescent="0.45">
      <c r="A60" s="18">
        <v>39387</v>
      </c>
      <c r="B60">
        <v>0</v>
      </c>
      <c r="C60">
        <v>0</v>
      </c>
      <c r="E60" t="s">
        <v>126</v>
      </c>
      <c r="F60" s="2">
        <v>39416</v>
      </c>
      <c r="G60" s="8">
        <v>0</v>
      </c>
      <c r="J60" t="s">
        <v>127</v>
      </c>
      <c r="K60">
        <v>0</v>
      </c>
      <c r="L60">
        <v>0</v>
      </c>
    </row>
    <row r="61" spans="1:13" x14ac:dyDescent="0.45">
      <c r="A61" s="18">
        <v>39417</v>
      </c>
      <c r="B61">
        <v>0</v>
      </c>
      <c r="C61">
        <v>0</v>
      </c>
      <c r="E61" t="s">
        <v>128</v>
      </c>
      <c r="F61" s="2">
        <v>39447</v>
      </c>
      <c r="G61" s="8">
        <v>0</v>
      </c>
      <c r="J61" t="s">
        <v>129</v>
      </c>
      <c r="K61">
        <v>0</v>
      </c>
      <c r="L61">
        <v>0</v>
      </c>
    </row>
    <row r="62" spans="1:13" x14ac:dyDescent="0.45">
      <c r="A62" s="18">
        <v>39448</v>
      </c>
      <c r="B62">
        <v>0</v>
      </c>
      <c r="C62">
        <v>0</v>
      </c>
      <c r="E62" t="s">
        <v>130</v>
      </c>
      <c r="F62" s="2">
        <v>39478</v>
      </c>
      <c r="G62" s="8">
        <v>0</v>
      </c>
      <c r="J62" t="s">
        <v>131</v>
      </c>
      <c r="K62">
        <v>0</v>
      </c>
      <c r="L62">
        <v>0</v>
      </c>
    </row>
    <row r="63" spans="1:13" x14ac:dyDescent="0.45">
      <c r="A63" s="18">
        <v>39479</v>
      </c>
      <c r="B63">
        <v>0</v>
      </c>
      <c r="C63">
        <v>0</v>
      </c>
      <c r="E63" t="s">
        <v>132</v>
      </c>
      <c r="F63" s="2">
        <v>39507</v>
      </c>
      <c r="G63" s="8">
        <v>0</v>
      </c>
      <c r="J63" t="s">
        <v>133</v>
      </c>
      <c r="K63">
        <v>22</v>
      </c>
      <c r="L63">
        <v>0</v>
      </c>
    </row>
    <row r="64" spans="1:13" x14ac:dyDescent="0.45">
      <c r="A64" s="18">
        <v>39508</v>
      </c>
      <c r="B64">
        <v>0</v>
      </c>
      <c r="C64">
        <v>0</v>
      </c>
      <c r="E64" s="8" t="s">
        <v>134</v>
      </c>
      <c r="F64" s="2">
        <v>39538</v>
      </c>
      <c r="G64" s="8">
        <v>0</v>
      </c>
      <c r="H64" s="8"/>
      <c r="I64" s="8"/>
      <c r="J64" t="s">
        <v>135</v>
      </c>
      <c r="K64">
        <v>0</v>
      </c>
      <c r="L64" s="8">
        <v>0</v>
      </c>
      <c r="M64" s="8"/>
    </row>
    <row r="65" spans="1:13" x14ac:dyDescent="0.45">
      <c r="A65" s="18">
        <v>39539</v>
      </c>
      <c r="B65">
        <v>0</v>
      </c>
      <c r="C65">
        <v>0</v>
      </c>
      <c r="E65" s="8" t="s">
        <v>136</v>
      </c>
      <c r="F65" s="2">
        <v>39568</v>
      </c>
      <c r="G65" s="8">
        <v>0</v>
      </c>
      <c r="H65" s="8"/>
      <c r="I65" s="8"/>
      <c r="J65" t="s">
        <v>137</v>
      </c>
      <c r="K65">
        <v>19</v>
      </c>
      <c r="L65" s="8">
        <v>0</v>
      </c>
      <c r="M65" s="8"/>
    </row>
    <row r="66" spans="1:13" x14ac:dyDescent="0.45">
      <c r="A66" s="18">
        <v>39569</v>
      </c>
      <c r="B66">
        <v>0</v>
      </c>
      <c r="C66">
        <v>0</v>
      </c>
      <c r="E66" s="8" t="s">
        <v>138</v>
      </c>
      <c r="F66" s="2">
        <v>39599</v>
      </c>
      <c r="G66" s="8">
        <v>0</v>
      </c>
      <c r="H66" s="8"/>
      <c r="I66" s="8"/>
      <c r="J66" t="s">
        <v>139</v>
      </c>
      <c r="K66">
        <v>0</v>
      </c>
      <c r="L66" s="8">
        <v>0</v>
      </c>
      <c r="M66" s="8"/>
    </row>
    <row r="67" spans="1:13" x14ac:dyDescent="0.45">
      <c r="A67" s="18">
        <v>39600</v>
      </c>
      <c r="B67">
        <v>0</v>
      </c>
      <c r="C67">
        <v>0</v>
      </c>
      <c r="E67" s="8" t="s">
        <v>140</v>
      </c>
      <c r="F67" s="2">
        <v>39629</v>
      </c>
      <c r="G67" s="8">
        <v>0</v>
      </c>
      <c r="H67" s="8"/>
      <c r="I67" s="8"/>
      <c r="J67" t="s">
        <v>141</v>
      </c>
      <c r="K67">
        <v>0</v>
      </c>
      <c r="L67" s="8">
        <v>0</v>
      </c>
      <c r="M67" s="8"/>
    </row>
    <row r="68" spans="1:13" x14ac:dyDescent="0.45">
      <c r="A68" s="18">
        <v>39630</v>
      </c>
      <c r="B68">
        <v>1</v>
      </c>
      <c r="C68">
        <v>0</v>
      </c>
      <c r="E68" s="8" t="s">
        <v>142</v>
      </c>
      <c r="F68" s="2">
        <v>39660</v>
      </c>
      <c r="G68" s="8">
        <v>1</v>
      </c>
      <c r="H68" s="8"/>
      <c r="I68" s="8"/>
      <c r="J68" t="s">
        <v>143</v>
      </c>
      <c r="K68">
        <v>0</v>
      </c>
      <c r="L68" s="8">
        <v>1</v>
      </c>
      <c r="M68" s="8"/>
    </row>
    <row r="69" spans="1:13" x14ac:dyDescent="0.45">
      <c r="A69" s="18">
        <v>39661</v>
      </c>
      <c r="B69">
        <v>0</v>
      </c>
      <c r="C69">
        <v>0</v>
      </c>
      <c r="E69" s="8" t="s">
        <v>144</v>
      </c>
      <c r="F69" s="2">
        <v>39691</v>
      </c>
      <c r="G69" s="8">
        <v>1</v>
      </c>
      <c r="H69" s="8"/>
      <c r="I69" s="8"/>
      <c r="J69" t="s">
        <v>145</v>
      </c>
      <c r="K69">
        <v>0</v>
      </c>
      <c r="L69" s="8">
        <v>0</v>
      </c>
      <c r="M69" s="8"/>
    </row>
    <row r="70" spans="1:13" x14ac:dyDescent="0.45">
      <c r="A70" s="18">
        <v>39692</v>
      </c>
      <c r="B70">
        <v>1</v>
      </c>
      <c r="C70">
        <v>0</v>
      </c>
      <c r="E70" s="8" t="s">
        <v>146</v>
      </c>
      <c r="F70" s="2">
        <v>39721</v>
      </c>
      <c r="G70" s="8">
        <v>1</v>
      </c>
      <c r="H70" s="8"/>
      <c r="I70" s="8"/>
      <c r="J70" t="s">
        <v>147</v>
      </c>
      <c r="K70">
        <v>0</v>
      </c>
      <c r="L70" s="8">
        <v>1</v>
      </c>
      <c r="M70" s="8"/>
    </row>
    <row r="71" spans="1:13" x14ac:dyDescent="0.45">
      <c r="A71" s="18">
        <v>39722</v>
      </c>
      <c r="B71">
        <v>0</v>
      </c>
      <c r="C71">
        <v>0</v>
      </c>
      <c r="E71" s="8" t="s">
        <v>148</v>
      </c>
      <c r="F71" s="2">
        <v>39752</v>
      </c>
      <c r="G71" s="8">
        <v>1</v>
      </c>
      <c r="H71" s="8"/>
      <c r="I71" s="8"/>
      <c r="J71" t="s">
        <v>149</v>
      </c>
      <c r="K71">
        <v>18</v>
      </c>
      <c r="L71" s="8">
        <v>0</v>
      </c>
      <c r="M71" s="8"/>
    </row>
    <row r="72" spans="1:13" x14ac:dyDescent="0.45">
      <c r="A72" s="18">
        <v>39753</v>
      </c>
      <c r="B72">
        <v>0</v>
      </c>
      <c r="C72">
        <v>0</v>
      </c>
      <c r="E72" s="8" t="s">
        <v>150</v>
      </c>
      <c r="F72" s="2">
        <v>39782</v>
      </c>
      <c r="G72" s="8">
        <v>1</v>
      </c>
      <c r="H72" s="8"/>
      <c r="I72" s="8"/>
      <c r="J72" t="s">
        <v>151</v>
      </c>
      <c r="K72">
        <v>0</v>
      </c>
      <c r="L72" s="8">
        <v>0</v>
      </c>
      <c r="M72" s="8"/>
    </row>
    <row r="73" spans="1:13" x14ac:dyDescent="0.45">
      <c r="A73" s="18">
        <v>39783</v>
      </c>
      <c r="B73">
        <v>0</v>
      </c>
      <c r="C73">
        <v>0</v>
      </c>
      <c r="E73" s="8" t="s">
        <v>152</v>
      </c>
      <c r="F73" s="2">
        <v>39813</v>
      </c>
      <c r="G73" s="8">
        <v>1</v>
      </c>
      <c r="H73" s="8"/>
      <c r="I73" s="8"/>
      <c r="J73" t="s">
        <v>153</v>
      </c>
      <c r="K73">
        <v>0</v>
      </c>
      <c r="L73" s="8">
        <v>0</v>
      </c>
      <c r="M73" s="8"/>
    </row>
    <row r="74" spans="1:13" x14ac:dyDescent="0.45">
      <c r="A74" s="18">
        <v>39814</v>
      </c>
      <c r="B74">
        <v>0</v>
      </c>
      <c r="C74">
        <v>0</v>
      </c>
      <c r="D74" s="8">
        <f>100*G74</f>
        <v>100</v>
      </c>
      <c r="E74" s="8" t="s">
        <v>154</v>
      </c>
      <c r="F74" s="2">
        <v>39844</v>
      </c>
      <c r="G74" s="8">
        <v>1</v>
      </c>
      <c r="H74" s="8"/>
      <c r="I74" s="8"/>
      <c r="J74" t="s">
        <v>155</v>
      </c>
      <c r="K74">
        <v>0</v>
      </c>
      <c r="L74" s="8">
        <v>0</v>
      </c>
      <c r="M74" s="8"/>
    </row>
    <row r="75" spans="1:13" x14ac:dyDescent="0.45">
      <c r="A75" s="18">
        <v>39845</v>
      </c>
      <c r="B75">
        <v>0</v>
      </c>
      <c r="C75">
        <v>0</v>
      </c>
      <c r="D75" s="8">
        <f t="shared" ref="D75:D138" si="0">100*G75</f>
        <v>100</v>
      </c>
      <c r="E75" s="8" t="s">
        <v>156</v>
      </c>
      <c r="F75" s="2">
        <v>39872</v>
      </c>
      <c r="G75" s="8">
        <v>1</v>
      </c>
      <c r="H75" s="8"/>
      <c r="I75" s="8"/>
      <c r="J75" t="s">
        <v>157</v>
      </c>
      <c r="K75">
        <v>0</v>
      </c>
      <c r="L75" s="8">
        <v>0</v>
      </c>
      <c r="M75" s="8"/>
    </row>
    <row r="76" spans="1:13" x14ac:dyDescent="0.45">
      <c r="A76" s="18">
        <v>39873</v>
      </c>
      <c r="B76">
        <v>0</v>
      </c>
      <c r="C76">
        <v>0</v>
      </c>
      <c r="D76" s="8">
        <f t="shared" si="0"/>
        <v>100</v>
      </c>
      <c r="E76" s="8" t="s">
        <v>158</v>
      </c>
      <c r="F76" s="2">
        <v>39903</v>
      </c>
      <c r="G76" s="8">
        <v>1</v>
      </c>
      <c r="H76" s="8"/>
      <c r="I76" s="8"/>
      <c r="J76" t="s">
        <v>159</v>
      </c>
      <c r="K76">
        <v>18</v>
      </c>
      <c r="L76" s="8">
        <v>0</v>
      </c>
      <c r="M76" s="8"/>
    </row>
    <row r="77" spans="1:13" x14ac:dyDescent="0.45">
      <c r="A77" s="18">
        <v>39904</v>
      </c>
      <c r="B77" t="s">
        <v>160</v>
      </c>
      <c r="C77">
        <v>0</v>
      </c>
      <c r="D77" s="8">
        <f t="shared" si="0"/>
        <v>100</v>
      </c>
      <c r="E77" s="8" t="s">
        <v>161</v>
      </c>
      <c r="F77" s="2">
        <v>39933</v>
      </c>
      <c r="G77" s="8">
        <v>1</v>
      </c>
      <c r="H77" s="8"/>
      <c r="I77" s="8"/>
      <c r="J77" t="s">
        <v>162</v>
      </c>
      <c r="K77">
        <v>0</v>
      </c>
      <c r="L77" s="8" t="s">
        <v>160</v>
      </c>
      <c r="M77" s="8"/>
    </row>
    <row r="78" spans="1:13" x14ac:dyDescent="0.45">
      <c r="A78" s="18">
        <v>39934</v>
      </c>
      <c r="B78" t="s">
        <v>160</v>
      </c>
      <c r="C78">
        <v>0</v>
      </c>
      <c r="D78" s="8">
        <f t="shared" si="0"/>
        <v>100</v>
      </c>
      <c r="E78" s="8" t="s">
        <v>163</v>
      </c>
      <c r="F78" s="2">
        <v>39964</v>
      </c>
      <c r="G78" s="8">
        <v>1</v>
      </c>
      <c r="H78" s="8"/>
      <c r="I78" s="8"/>
      <c r="J78" t="s">
        <v>164</v>
      </c>
      <c r="K78">
        <v>21</v>
      </c>
      <c r="L78" s="8" t="s">
        <v>160</v>
      </c>
      <c r="M78" s="8"/>
    </row>
    <row r="79" spans="1:13" x14ac:dyDescent="0.45">
      <c r="A79" s="18">
        <v>39965</v>
      </c>
      <c r="B79" t="s">
        <v>160</v>
      </c>
      <c r="C79">
        <v>0</v>
      </c>
      <c r="D79" s="8">
        <f t="shared" si="0"/>
        <v>0</v>
      </c>
      <c r="E79" s="8" t="s">
        <v>165</v>
      </c>
      <c r="F79" s="2">
        <v>39994</v>
      </c>
      <c r="G79" s="8">
        <v>0</v>
      </c>
      <c r="H79" s="8"/>
      <c r="I79" s="8"/>
      <c r="J79" t="s">
        <v>166</v>
      </c>
      <c r="K79">
        <v>20</v>
      </c>
      <c r="L79" s="8" t="s">
        <v>160</v>
      </c>
      <c r="M79" s="8"/>
    </row>
    <row r="80" spans="1:13" x14ac:dyDescent="0.45">
      <c r="A80" s="18">
        <v>39995</v>
      </c>
      <c r="B80">
        <v>1</v>
      </c>
      <c r="C80">
        <v>0</v>
      </c>
      <c r="D80" s="8">
        <f t="shared" si="0"/>
        <v>0</v>
      </c>
      <c r="E80" s="8" t="s">
        <v>167</v>
      </c>
      <c r="F80" s="2">
        <v>40025</v>
      </c>
      <c r="G80" s="8">
        <v>0</v>
      </c>
      <c r="H80" s="8"/>
      <c r="I80" s="8"/>
      <c r="J80" t="s">
        <v>168</v>
      </c>
      <c r="K80">
        <v>17</v>
      </c>
      <c r="L80" s="8">
        <v>1</v>
      </c>
      <c r="M80" s="8"/>
    </row>
    <row r="81" spans="1:13" x14ac:dyDescent="0.45">
      <c r="A81" s="18">
        <v>40026</v>
      </c>
      <c r="B81" t="s">
        <v>160</v>
      </c>
      <c r="C81">
        <v>0</v>
      </c>
      <c r="D81" s="8">
        <f t="shared" si="0"/>
        <v>0</v>
      </c>
      <c r="E81" s="8" t="s">
        <v>169</v>
      </c>
      <c r="F81" s="2">
        <v>40056</v>
      </c>
      <c r="G81" s="8">
        <v>0</v>
      </c>
      <c r="H81" s="8"/>
      <c r="I81" s="8"/>
      <c r="J81" t="s">
        <v>170</v>
      </c>
      <c r="K81">
        <v>17</v>
      </c>
      <c r="L81" s="8" t="s">
        <v>160</v>
      </c>
      <c r="M81" s="8"/>
    </row>
    <row r="82" spans="1:13" x14ac:dyDescent="0.45">
      <c r="A82" s="18">
        <v>40057</v>
      </c>
      <c r="B82">
        <v>0</v>
      </c>
      <c r="C82">
        <v>0</v>
      </c>
      <c r="D82" s="8">
        <f t="shared" si="0"/>
        <v>0</v>
      </c>
      <c r="E82" s="8" t="s">
        <v>171</v>
      </c>
      <c r="F82" s="2">
        <v>40086</v>
      </c>
      <c r="G82" s="8">
        <v>0</v>
      </c>
      <c r="H82" s="8"/>
      <c r="I82" s="8"/>
      <c r="J82" t="s">
        <v>172</v>
      </c>
      <c r="K82">
        <v>15</v>
      </c>
      <c r="L82" s="8">
        <v>0</v>
      </c>
      <c r="M82" s="8"/>
    </row>
    <row r="83" spans="1:13" x14ac:dyDescent="0.45">
      <c r="A83" s="18">
        <v>40087</v>
      </c>
      <c r="B83" t="s">
        <v>160</v>
      </c>
      <c r="C83">
        <v>0</v>
      </c>
      <c r="D83" s="8">
        <f t="shared" si="0"/>
        <v>0</v>
      </c>
      <c r="E83" s="8" t="s">
        <v>173</v>
      </c>
      <c r="F83" s="2">
        <v>40117</v>
      </c>
      <c r="G83" s="8">
        <v>0</v>
      </c>
      <c r="H83" s="8"/>
      <c r="I83" s="8"/>
      <c r="J83" t="s">
        <v>174</v>
      </c>
      <c r="K83">
        <v>17</v>
      </c>
      <c r="L83" s="8" t="s">
        <v>160</v>
      </c>
      <c r="M83" s="8"/>
    </row>
    <row r="84" spans="1:13" x14ac:dyDescent="0.45">
      <c r="A84" s="18">
        <v>40118</v>
      </c>
      <c r="B84">
        <v>1</v>
      </c>
      <c r="C84">
        <v>0</v>
      </c>
      <c r="D84" s="8">
        <f t="shared" si="0"/>
        <v>0</v>
      </c>
      <c r="E84" s="8" t="s">
        <v>175</v>
      </c>
      <c r="F84" s="2">
        <v>40147</v>
      </c>
      <c r="G84" s="8">
        <v>0</v>
      </c>
      <c r="H84" s="8"/>
      <c r="I84" s="8"/>
      <c r="J84" t="s">
        <v>176</v>
      </c>
      <c r="K84">
        <v>16</v>
      </c>
      <c r="L84" s="8">
        <v>1</v>
      </c>
      <c r="M84" s="8"/>
    </row>
    <row r="85" spans="1:13" x14ac:dyDescent="0.45">
      <c r="A85" s="18">
        <v>40148</v>
      </c>
      <c r="B85">
        <v>1</v>
      </c>
      <c r="C85">
        <v>0</v>
      </c>
      <c r="D85" s="8">
        <f t="shared" si="0"/>
        <v>0</v>
      </c>
      <c r="E85" s="8" t="s">
        <v>177</v>
      </c>
      <c r="F85" s="2">
        <v>40178</v>
      </c>
      <c r="G85" s="8">
        <v>0</v>
      </c>
      <c r="H85" s="8"/>
      <c r="I85" s="8"/>
      <c r="J85" t="s">
        <v>178</v>
      </c>
      <c r="K85">
        <v>15</v>
      </c>
      <c r="L85" s="8">
        <v>1</v>
      </c>
      <c r="M85" s="8"/>
    </row>
    <row r="86" spans="1:13" x14ac:dyDescent="0.45">
      <c r="A86" s="18">
        <v>40179</v>
      </c>
      <c r="B86">
        <v>1</v>
      </c>
      <c r="C86">
        <v>0</v>
      </c>
      <c r="D86" s="8">
        <f t="shared" si="0"/>
        <v>0</v>
      </c>
      <c r="E86" s="8" t="s">
        <v>179</v>
      </c>
      <c r="F86" s="2">
        <v>40209</v>
      </c>
      <c r="G86" s="8">
        <v>0</v>
      </c>
      <c r="H86" s="8"/>
      <c r="I86" s="8"/>
      <c r="J86" t="s">
        <v>180</v>
      </c>
      <c r="K86">
        <v>17</v>
      </c>
      <c r="L86" s="8">
        <v>1</v>
      </c>
      <c r="M86" s="8"/>
    </row>
    <row r="87" spans="1:13" x14ac:dyDescent="0.45">
      <c r="A87" s="18">
        <v>40210</v>
      </c>
      <c r="B87">
        <v>1</v>
      </c>
      <c r="C87">
        <v>0</v>
      </c>
      <c r="D87" s="8">
        <f t="shared" si="0"/>
        <v>0</v>
      </c>
      <c r="E87" s="8" t="s">
        <v>181</v>
      </c>
      <c r="F87" s="2">
        <v>40237</v>
      </c>
      <c r="G87" s="8">
        <v>0</v>
      </c>
      <c r="H87" s="8"/>
      <c r="I87" s="8"/>
      <c r="J87" t="s">
        <v>182</v>
      </c>
      <c r="K87">
        <v>27</v>
      </c>
      <c r="L87" s="8">
        <v>1</v>
      </c>
      <c r="M87" s="8"/>
    </row>
    <row r="88" spans="1:13" x14ac:dyDescent="0.45">
      <c r="A88" s="18">
        <v>40238</v>
      </c>
      <c r="B88" t="s">
        <v>160</v>
      </c>
      <c r="C88">
        <v>0</v>
      </c>
      <c r="D88" s="8">
        <f t="shared" si="0"/>
        <v>0</v>
      </c>
      <c r="E88" s="8" t="s">
        <v>183</v>
      </c>
      <c r="F88" s="2">
        <v>40268</v>
      </c>
      <c r="G88" s="8">
        <v>0</v>
      </c>
      <c r="H88" s="8"/>
      <c r="I88" s="8"/>
      <c r="J88" t="s">
        <v>184</v>
      </c>
      <c r="K88">
        <v>16</v>
      </c>
      <c r="L88" s="8" t="s">
        <v>160</v>
      </c>
      <c r="M88" s="8"/>
    </row>
    <row r="89" spans="1:13" x14ac:dyDescent="0.45">
      <c r="A89" s="18">
        <v>40269</v>
      </c>
      <c r="B89">
        <v>1</v>
      </c>
      <c r="C89">
        <v>0</v>
      </c>
      <c r="D89" s="8">
        <f t="shared" si="0"/>
        <v>0</v>
      </c>
      <c r="E89" s="8" t="s">
        <v>185</v>
      </c>
      <c r="F89" s="2">
        <v>40298</v>
      </c>
      <c r="G89" s="8">
        <v>0</v>
      </c>
      <c r="H89" s="8"/>
      <c r="I89" s="8"/>
      <c r="J89" t="s">
        <v>186</v>
      </c>
      <c r="K89">
        <v>20</v>
      </c>
      <c r="L89" s="8">
        <v>1</v>
      </c>
      <c r="M89" s="8"/>
    </row>
    <row r="90" spans="1:13" x14ac:dyDescent="0.45">
      <c r="A90" s="18">
        <v>40299</v>
      </c>
      <c r="B90">
        <v>1</v>
      </c>
      <c r="C90">
        <v>0</v>
      </c>
      <c r="D90" s="8">
        <f t="shared" si="0"/>
        <v>0</v>
      </c>
      <c r="E90" s="8" t="s">
        <v>187</v>
      </c>
      <c r="F90" s="2">
        <v>40329</v>
      </c>
      <c r="G90" s="8">
        <v>0</v>
      </c>
      <c r="H90" s="8"/>
      <c r="I90" s="8"/>
      <c r="J90" t="s">
        <v>188</v>
      </c>
      <c r="K90">
        <v>23</v>
      </c>
      <c r="L90" s="8">
        <v>1</v>
      </c>
      <c r="M90" s="8"/>
    </row>
    <row r="91" spans="1:13" x14ac:dyDescent="0.45">
      <c r="A91" s="18">
        <v>40330</v>
      </c>
      <c r="B91">
        <v>1</v>
      </c>
      <c r="C91">
        <v>0</v>
      </c>
      <c r="D91" s="8">
        <f t="shared" si="0"/>
        <v>0</v>
      </c>
      <c r="E91" s="8" t="s">
        <v>189</v>
      </c>
      <c r="F91" s="2">
        <v>40359</v>
      </c>
      <c r="G91" s="8">
        <v>0</v>
      </c>
      <c r="H91" s="8"/>
      <c r="I91" s="8"/>
      <c r="J91" t="s">
        <v>190</v>
      </c>
      <c r="K91">
        <v>21</v>
      </c>
      <c r="L91" s="8">
        <v>1</v>
      </c>
      <c r="M91" s="8"/>
    </row>
    <row r="92" spans="1:13" x14ac:dyDescent="0.45">
      <c r="A92" s="18">
        <v>40360</v>
      </c>
      <c r="B92" t="s">
        <v>160</v>
      </c>
      <c r="C92">
        <v>0</v>
      </c>
      <c r="D92" s="8">
        <f t="shared" si="0"/>
        <v>0</v>
      </c>
      <c r="E92" s="8" t="s">
        <v>191</v>
      </c>
      <c r="F92" s="2">
        <v>40390</v>
      </c>
      <c r="G92" s="8">
        <v>0</v>
      </c>
      <c r="H92" s="8"/>
      <c r="I92" s="8"/>
      <c r="J92" t="s">
        <v>192</v>
      </c>
      <c r="K92">
        <v>16</v>
      </c>
      <c r="L92" s="8" t="s">
        <v>160</v>
      </c>
      <c r="M92" s="8"/>
    </row>
    <row r="93" spans="1:13" x14ac:dyDescent="0.45">
      <c r="A93" s="18">
        <v>40391</v>
      </c>
      <c r="B93">
        <v>0</v>
      </c>
      <c r="C93">
        <v>0</v>
      </c>
      <c r="D93" s="8">
        <f t="shared" si="0"/>
        <v>0</v>
      </c>
      <c r="E93" s="8" t="s">
        <v>193</v>
      </c>
      <c r="F93" s="2">
        <v>40421</v>
      </c>
      <c r="G93" s="8">
        <v>0</v>
      </c>
      <c r="H93" s="8"/>
      <c r="I93" s="8"/>
      <c r="J93" t="s">
        <v>194</v>
      </c>
      <c r="K93">
        <v>13</v>
      </c>
      <c r="L93" s="8">
        <v>0</v>
      </c>
      <c r="M93" s="8"/>
    </row>
    <row r="94" spans="1:13" x14ac:dyDescent="0.45">
      <c r="A94" s="18">
        <v>40422</v>
      </c>
      <c r="B94" t="s">
        <v>160</v>
      </c>
      <c r="C94">
        <v>0</v>
      </c>
      <c r="D94" s="8">
        <f t="shared" si="0"/>
        <v>0</v>
      </c>
      <c r="E94" s="8" t="s">
        <v>195</v>
      </c>
      <c r="F94" s="2">
        <v>40451</v>
      </c>
      <c r="G94" s="8">
        <v>0</v>
      </c>
      <c r="H94" s="8"/>
      <c r="I94" s="8"/>
      <c r="J94" t="s">
        <v>196</v>
      </c>
      <c r="K94">
        <v>15</v>
      </c>
      <c r="L94" s="8" t="s">
        <v>160</v>
      </c>
      <c r="M94" s="8"/>
    </row>
    <row r="95" spans="1:13" x14ac:dyDescent="0.45">
      <c r="A95" s="18">
        <v>40452</v>
      </c>
      <c r="B95" t="s">
        <v>160</v>
      </c>
      <c r="C95">
        <v>0</v>
      </c>
      <c r="D95" s="8">
        <f t="shared" si="0"/>
        <v>0</v>
      </c>
      <c r="E95" s="8" t="s">
        <v>197</v>
      </c>
      <c r="F95" s="2">
        <v>40482</v>
      </c>
      <c r="G95" s="8">
        <v>0</v>
      </c>
      <c r="H95" s="8"/>
      <c r="I95" s="8"/>
      <c r="J95" t="s">
        <v>198</v>
      </c>
      <c r="K95">
        <v>15</v>
      </c>
      <c r="L95" s="8" t="s">
        <v>160</v>
      </c>
      <c r="M95" s="8"/>
    </row>
    <row r="96" spans="1:13" x14ac:dyDescent="0.45">
      <c r="A96" s="18">
        <v>40483</v>
      </c>
      <c r="B96">
        <v>1</v>
      </c>
      <c r="C96">
        <v>0</v>
      </c>
      <c r="D96" s="8">
        <f t="shared" si="0"/>
        <v>0</v>
      </c>
      <c r="E96" s="8" t="s">
        <v>199</v>
      </c>
      <c r="F96" s="2">
        <v>40512</v>
      </c>
      <c r="G96" s="8">
        <v>0</v>
      </c>
      <c r="H96" s="8"/>
      <c r="I96" s="8"/>
      <c r="J96" t="s">
        <v>200</v>
      </c>
      <c r="K96">
        <v>24</v>
      </c>
      <c r="L96" s="8">
        <v>1</v>
      </c>
      <c r="M96" s="8"/>
    </row>
    <row r="97" spans="1:13" x14ac:dyDescent="0.45">
      <c r="A97" s="18">
        <v>40513</v>
      </c>
      <c r="B97">
        <v>0</v>
      </c>
      <c r="C97">
        <v>0</v>
      </c>
      <c r="D97" s="8">
        <f t="shared" si="0"/>
        <v>0</v>
      </c>
      <c r="E97" s="8" t="s">
        <v>201</v>
      </c>
      <c r="F97" s="2">
        <v>40543</v>
      </c>
      <c r="G97" s="8">
        <v>0</v>
      </c>
      <c r="H97" s="8"/>
      <c r="I97" s="8"/>
      <c r="J97" t="s">
        <v>202</v>
      </c>
      <c r="K97">
        <v>0</v>
      </c>
      <c r="L97" s="8">
        <v>0</v>
      </c>
      <c r="M97" s="8"/>
    </row>
    <row r="98" spans="1:13" x14ac:dyDescent="0.45">
      <c r="A98" s="18">
        <v>40544</v>
      </c>
      <c r="B98" t="s">
        <v>160</v>
      </c>
      <c r="C98">
        <v>0</v>
      </c>
      <c r="D98" s="8">
        <f t="shared" si="0"/>
        <v>0</v>
      </c>
      <c r="E98" s="8" t="s">
        <v>203</v>
      </c>
      <c r="F98" s="2">
        <v>40574</v>
      </c>
      <c r="G98" s="8">
        <v>0</v>
      </c>
      <c r="H98" s="8"/>
      <c r="I98" s="8"/>
      <c r="J98" t="s">
        <v>204</v>
      </c>
      <c r="K98">
        <v>13</v>
      </c>
      <c r="L98" s="8" t="s">
        <v>160</v>
      </c>
      <c r="M98" s="8"/>
    </row>
    <row r="99" spans="1:13" x14ac:dyDescent="0.45">
      <c r="A99" s="18">
        <v>40575</v>
      </c>
      <c r="B99" t="s">
        <v>160</v>
      </c>
      <c r="C99">
        <v>0</v>
      </c>
      <c r="D99" s="8">
        <f t="shared" si="0"/>
        <v>0</v>
      </c>
      <c r="E99" s="8" t="s">
        <v>205</v>
      </c>
      <c r="F99" s="2">
        <v>40602</v>
      </c>
      <c r="G99" s="8">
        <v>0</v>
      </c>
      <c r="H99" s="8"/>
      <c r="I99" s="8"/>
      <c r="J99" t="s">
        <v>206</v>
      </c>
      <c r="K99">
        <v>16</v>
      </c>
      <c r="L99" s="8" t="s">
        <v>160</v>
      </c>
      <c r="M99" s="8"/>
    </row>
    <row r="100" spans="1:13" x14ac:dyDescent="0.45">
      <c r="A100" s="18">
        <v>40603</v>
      </c>
      <c r="B100" t="s">
        <v>160</v>
      </c>
      <c r="C100">
        <v>0</v>
      </c>
      <c r="D100" s="8">
        <f t="shared" si="0"/>
        <v>0</v>
      </c>
      <c r="E100" s="8" t="s">
        <v>207</v>
      </c>
      <c r="F100" s="2">
        <v>40633</v>
      </c>
      <c r="G100" s="8">
        <v>0</v>
      </c>
      <c r="H100" s="8"/>
      <c r="I100" s="8"/>
      <c r="J100" t="s">
        <v>208</v>
      </c>
      <c r="K100">
        <v>16</v>
      </c>
      <c r="L100" s="8" t="s">
        <v>160</v>
      </c>
      <c r="M100" s="8"/>
    </row>
    <row r="101" spans="1:13" x14ac:dyDescent="0.45">
      <c r="A101" s="18">
        <v>40634</v>
      </c>
      <c r="B101" t="s">
        <v>160</v>
      </c>
      <c r="C101">
        <v>0</v>
      </c>
      <c r="D101" s="8">
        <f t="shared" si="0"/>
        <v>0</v>
      </c>
      <c r="E101" s="8" t="s">
        <v>209</v>
      </c>
      <c r="F101" s="2">
        <v>40663</v>
      </c>
      <c r="G101" s="8">
        <v>0</v>
      </c>
      <c r="H101" s="8"/>
      <c r="I101" s="8"/>
      <c r="J101" t="s">
        <v>210</v>
      </c>
      <c r="K101">
        <v>11</v>
      </c>
      <c r="L101" s="8" t="s">
        <v>160</v>
      </c>
      <c r="M101" s="8"/>
    </row>
    <row r="102" spans="1:13" x14ac:dyDescent="0.45">
      <c r="A102" s="18">
        <v>40664</v>
      </c>
      <c r="B102" t="s">
        <v>160</v>
      </c>
      <c r="C102">
        <v>0</v>
      </c>
      <c r="D102" s="8">
        <f t="shared" si="0"/>
        <v>0</v>
      </c>
      <c r="E102" s="8" t="s">
        <v>211</v>
      </c>
      <c r="F102" s="2">
        <v>40694</v>
      </c>
      <c r="G102" s="8">
        <v>0</v>
      </c>
      <c r="H102" s="8"/>
      <c r="I102" s="8"/>
      <c r="J102" t="s">
        <v>212</v>
      </c>
      <c r="K102">
        <v>10</v>
      </c>
      <c r="L102" s="8" t="s">
        <v>160</v>
      </c>
      <c r="M102" s="8"/>
    </row>
    <row r="103" spans="1:13" x14ac:dyDescent="0.45">
      <c r="A103" s="18">
        <v>40695</v>
      </c>
      <c r="B103" t="s">
        <v>160</v>
      </c>
      <c r="C103">
        <v>0</v>
      </c>
      <c r="D103" s="8">
        <f t="shared" si="0"/>
        <v>0</v>
      </c>
      <c r="E103" s="8" t="s">
        <v>213</v>
      </c>
      <c r="F103" s="2">
        <v>40724</v>
      </c>
      <c r="G103" s="8">
        <v>0</v>
      </c>
      <c r="H103" s="8"/>
      <c r="I103" s="8"/>
      <c r="J103" t="s">
        <v>214</v>
      </c>
      <c r="K103">
        <v>15</v>
      </c>
      <c r="L103" s="8" t="s">
        <v>160</v>
      </c>
      <c r="M103" s="8"/>
    </row>
    <row r="104" spans="1:13" x14ac:dyDescent="0.45">
      <c r="A104" s="18">
        <v>40725</v>
      </c>
      <c r="B104" t="s">
        <v>160</v>
      </c>
      <c r="C104">
        <v>0</v>
      </c>
      <c r="D104" s="8">
        <f t="shared" si="0"/>
        <v>0</v>
      </c>
      <c r="E104" s="8" t="s">
        <v>215</v>
      </c>
      <c r="F104" s="2">
        <v>40755</v>
      </c>
      <c r="G104" s="8">
        <v>0</v>
      </c>
      <c r="H104" s="8"/>
      <c r="I104" s="8"/>
      <c r="J104" t="s">
        <v>216</v>
      </c>
      <c r="K104">
        <v>13</v>
      </c>
      <c r="L104" s="8" t="s">
        <v>160</v>
      </c>
      <c r="M104" s="8"/>
    </row>
    <row r="105" spans="1:13" x14ac:dyDescent="0.45">
      <c r="A105" s="18">
        <v>40756</v>
      </c>
      <c r="B105" t="s">
        <v>160</v>
      </c>
      <c r="C105">
        <v>0</v>
      </c>
      <c r="D105" s="8">
        <f t="shared" si="0"/>
        <v>0</v>
      </c>
      <c r="E105" s="8" t="s">
        <v>217</v>
      </c>
      <c r="F105" s="2">
        <v>40786</v>
      </c>
      <c r="G105" s="8">
        <v>0</v>
      </c>
      <c r="H105" s="8"/>
      <c r="I105" s="8"/>
      <c r="J105" t="s">
        <v>218</v>
      </c>
      <c r="K105">
        <v>9</v>
      </c>
      <c r="L105" s="8" t="s">
        <v>160</v>
      </c>
      <c r="M105" s="8"/>
    </row>
    <row r="106" spans="1:13" x14ac:dyDescent="0.45">
      <c r="A106" s="18">
        <v>40787</v>
      </c>
      <c r="B106">
        <v>0</v>
      </c>
      <c r="C106">
        <v>0</v>
      </c>
      <c r="D106" s="8">
        <f t="shared" si="0"/>
        <v>0</v>
      </c>
      <c r="E106" s="8" t="s">
        <v>219</v>
      </c>
      <c r="F106" s="2">
        <v>40816</v>
      </c>
      <c r="G106" s="8">
        <v>0</v>
      </c>
      <c r="H106" s="8"/>
      <c r="I106" s="8"/>
      <c r="J106" t="s">
        <v>220</v>
      </c>
      <c r="K106">
        <v>9</v>
      </c>
      <c r="L106" s="8">
        <v>0</v>
      </c>
      <c r="M106" s="8"/>
    </row>
    <row r="107" spans="1:13" x14ac:dyDescent="0.45">
      <c r="A107" s="18">
        <v>40817</v>
      </c>
      <c r="B107">
        <v>1</v>
      </c>
      <c r="C107">
        <v>0</v>
      </c>
      <c r="D107" s="8">
        <f t="shared" si="0"/>
        <v>0</v>
      </c>
      <c r="E107" s="8" t="s">
        <v>221</v>
      </c>
      <c r="F107" s="2">
        <v>40847</v>
      </c>
      <c r="G107" s="8">
        <v>0</v>
      </c>
      <c r="H107" s="8"/>
      <c r="I107" s="8"/>
      <c r="J107" t="s">
        <v>222</v>
      </c>
      <c r="K107">
        <v>18</v>
      </c>
      <c r="L107" s="8">
        <v>1</v>
      </c>
      <c r="M107" s="8"/>
    </row>
    <row r="108" spans="1:13" x14ac:dyDescent="0.45">
      <c r="A108" s="18">
        <v>40848</v>
      </c>
      <c r="B108">
        <v>1</v>
      </c>
      <c r="C108">
        <v>0</v>
      </c>
      <c r="D108" s="8">
        <f t="shared" si="0"/>
        <v>0</v>
      </c>
      <c r="E108" s="8" t="s">
        <v>223</v>
      </c>
      <c r="F108" s="2">
        <v>40877</v>
      </c>
      <c r="G108" s="8">
        <v>0</v>
      </c>
      <c r="H108" s="8"/>
      <c r="I108" s="8"/>
      <c r="J108" t="s">
        <v>224</v>
      </c>
      <c r="K108">
        <v>21</v>
      </c>
      <c r="L108" s="8">
        <v>1</v>
      </c>
      <c r="M108" s="8"/>
    </row>
    <row r="109" spans="1:13" x14ac:dyDescent="0.45">
      <c r="A109" s="18">
        <v>40878</v>
      </c>
      <c r="B109">
        <v>0</v>
      </c>
      <c r="C109">
        <v>0</v>
      </c>
      <c r="D109" s="8">
        <f t="shared" si="0"/>
        <v>0</v>
      </c>
      <c r="E109" s="8" t="s">
        <v>225</v>
      </c>
      <c r="F109" s="2">
        <v>40908</v>
      </c>
      <c r="G109" s="8">
        <v>0</v>
      </c>
      <c r="H109" s="8"/>
      <c r="I109" s="8"/>
      <c r="J109" t="s">
        <v>226</v>
      </c>
      <c r="K109">
        <v>7</v>
      </c>
      <c r="L109" s="8">
        <v>0</v>
      </c>
      <c r="M109" s="8"/>
    </row>
    <row r="110" spans="1:13" x14ac:dyDescent="0.45">
      <c r="A110" s="18">
        <v>40909</v>
      </c>
      <c r="B110" t="s">
        <v>160</v>
      </c>
      <c r="C110">
        <v>2</v>
      </c>
      <c r="D110" s="8">
        <f t="shared" si="0"/>
        <v>0</v>
      </c>
      <c r="E110" s="8" t="s">
        <v>227</v>
      </c>
      <c r="F110" s="2">
        <v>40939</v>
      </c>
      <c r="G110" s="8">
        <v>0</v>
      </c>
      <c r="H110" s="8"/>
      <c r="I110" s="8"/>
      <c r="J110" t="s">
        <v>228</v>
      </c>
      <c r="K110">
        <v>12</v>
      </c>
      <c r="L110" s="8" t="s">
        <v>160</v>
      </c>
      <c r="M110" s="8"/>
    </row>
    <row r="111" spans="1:13" x14ac:dyDescent="0.45">
      <c r="A111" s="18">
        <v>40940</v>
      </c>
      <c r="B111" t="s">
        <v>160</v>
      </c>
      <c r="C111">
        <v>0</v>
      </c>
      <c r="D111" s="8">
        <f t="shared" si="0"/>
        <v>0</v>
      </c>
      <c r="E111" s="8" t="s">
        <v>229</v>
      </c>
      <c r="F111" s="2">
        <v>40968</v>
      </c>
      <c r="G111" s="8">
        <v>0</v>
      </c>
      <c r="H111" s="8"/>
      <c r="I111" s="8"/>
      <c r="J111" t="s">
        <v>230</v>
      </c>
      <c r="K111">
        <v>15</v>
      </c>
      <c r="L111" s="8" t="s">
        <v>160</v>
      </c>
      <c r="M111" s="8"/>
    </row>
    <row r="112" spans="1:13" x14ac:dyDescent="0.45">
      <c r="A112" s="18">
        <v>40969</v>
      </c>
      <c r="B112" t="s">
        <v>160</v>
      </c>
      <c r="C112">
        <v>0</v>
      </c>
      <c r="D112" s="8">
        <f t="shared" si="0"/>
        <v>0</v>
      </c>
      <c r="E112" s="8" t="s">
        <v>231</v>
      </c>
      <c r="F112" s="2">
        <v>40999</v>
      </c>
      <c r="G112" s="8">
        <v>0</v>
      </c>
      <c r="H112" s="8"/>
      <c r="I112" s="8"/>
      <c r="J112" t="s">
        <v>232</v>
      </c>
      <c r="K112">
        <v>16</v>
      </c>
      <c r="L112" s="8" t="s">
        <v>160</v>
      </c>
      <c r="M112" s="8"/>
    </row>
    <row r="113" spans="1:13" x14ac:dyDescent="0.45">
      <c r="A113" s="18">
        <v>41000</v>
      </c>
      <c r="B113" t="s">
        <v>160</v>
      </c>
      <c r="C113">
        <v>0</v>
      </c>
      <c r="D113" s="8">
        <f t="shared" si="0"/>
        <v>0</v>
      </c>
      <c r="E113" s="8" t="s">
        <v>233</v>
      </c>
      <c r="F113" s="2">
        <v>41029</v>
      </c>
      <c r="G113" s="8">
        <v>0</v>
      </c>
      <c r="H113" s="8"/>
      <c r="I113" s="8"/>
      <c r="J113" t="s">
        <v>234</v>
      </c>
      <c r="K113">
        <v>14</v>
      </c>
      <c r="L113" s="8" t="s">
        <v>160</v>
      </c>
      <c r="M113" s="8"/>
    </row>
    <row r="114" spans="1:13" x14ac:dyDescent="0.45">
      <c r="A114" s="18">
        <v>41030</v>
      </c>
      <c r="B114" t="s">
        <v>160</v>
      </c>
      <c r="C114">
        <v>0</v>
      </c>
      <c r="D114" s="8">
        <f t="shared" si="0"/>
        <v>0</v>
      </c>
      <c r="E114" s="8" t="s">
        <v>235</v>
      </c>
      <c r="F114" s="2">
        <v>41060</v>
      </c>
      <c r="G114" s="8">
        <v>0</v>
      </c>
      <c r="H114" s="8"/>
      <c r="I114" s="8"/>
      <c r="J114" t="s">
        <v>236</v>
      </c>
      <c r="K114">
        <v>11</v>
      </c>
      <c r="L114" s="8" t="s">
        <v>160</v>
      </c>
      <c r="M114" s="8"/>
    </row>
    <row r="115" spans="1:13" x14ac:dyDescent="0.45">
      <c r="A115" s="18">
        <v>41061</v>
      </c>
      <c r="B115" t="s">
        <v>160</v>
      </c>
      <c r="C115">
        <v>0</v>
      </c>
      <c r="D115" s="8">
        <f t="shared" si="0"/>
        <v>0</v>
      </c>
      <c r="E115" s="8" t="s">
        <v>237</v>
      </c>
      <c r="F115" s="2">
        <v>41090</v>
      </c>
      <c r="G115" s="8">
        <v>0</v>
      </c>
      <c r="H115" s="8"/>
      <c r="I115" s="8"/>
      <c r="J115" t="s">
        <v>238</v>
      </c>
      <c r="K115">
        <v>19</v>
      </c>
      <c r="L115" s="8" t="s">
        <v>160</v>
      </c>
      <c r="M115" s="8"/>
    </row>
    <row r="116" spans="1:13" x14ac:dyDescent="0.45">
      <c r="A116" s="18">
        <v>41091</v>
      </c>
      <c r="B116" t="s">
        <v>160</v>
      </c>
      <c r="C116">
        <v>0</v>
      </c>
      <c r="D116" s="8">
        <f t="shared" si="0"/>
        <v>0</v>
      </c>
      <c r="E116" s="8" t="s">
        <v>239</v>
      </c>
      <c r="F116" s="2">
        <v>41121</v>
      </c>
      <c r="G116" s="8">
        <v>0</v>
      </c>
      <c r="H116" s="8"/>
      <c r="I116" s="8"/>
      <c r="J116" t="s">
        <v>240</v>
      </c>
      <c r="K116">
        <v>11</v>
      </c>
      <c r="L116" s="8" t="s">
        <v>160</v>
      </c>
      <c r="M116" s="8"/>
    </row>
    <row r="117" spans="1:13" x14ac:dyDescent="0.45">
      <c r="A117" s="18">
        <v>41122</v>
      </c>
      <c r="B117" t="s">
        <v>160</v>
      </c>
      <c r="C117">
        <v>0</v>
      </c>
      <c r="D117" s="8">
        <f t="shared" si="0"/>
        <v>0</v>
      </c>
      <c r="E117" s="8" t="s">
        <v>241</v>
      </c>
      <c r="F117" s="2">
        <v>41152</v>
      </c>
      <c r="G117" s="8">
        <v>0</v>
      </c>
      <c r="H117" s="8"/>
      <c r="I117" s="8"/>
      <c r="J117" t="s">
        <v>242</v>
      </c>
      <c r="K117">
        <v>13</v>
      </c>
      <c r="L117" s="8" t="s">
        <v>160</v>
      </c>
      <c r="M117" s="8"/>
    </row>
    <row r="118" spans="1:13" x14ac:dyDescent="0.45">
      <c r="A118" s="18">
        <v>41153</v>
      </c>
      <c r="B118">
        <v>1</v>
      </c>
      <c r="C118">
        <v>0</v>
      </c>
      <c r="D118" s="8">
        <f t="shared" si="0"/>
        <v>0</v>
      </c>
      <c r="E118" s="8" t="s">
        <v>243</v>
      </c>
      <c r="F118" s="2">
        <v>41182</v>
      </c>
      <c r="G118" s="8">
        <v>0</v>
      </c>
      <c r="H118" s="8"/>
      <c r="I118" s="8"/>
      <c r="J118" t="s">
        <v>244</v>
      </c>
      <c r="K118">
        <v>16</v>
      </c>
      <c r="L118" s="8">
        <v>1</v>
      </c>
      <c r="M118" s="8"/>
    </row>
    <row r="119" spans="1:13" x14ac:dyDescent="0.45">
      <c r="A119" s="18">
        <v>41183</v>
      </c>
      <c r="B119" t="s">
        <v>160</v>
      </c>
      <c r="C119">
        <v>0</v>
      </c>
      <c r="D119" s="8">
        <f t="shared" si="0"/>
        <v>0</v>
      </c>
      <c r="E119" s="8" t="s">
        <v>245</v>
      </c>
      <c r="F119" s="2">
        <v>41213</v>
      </c>
      <c r="G119" s="8">
        <v>0</v>
      </c>
      <c r="H119" s="8"/>
      <c r="I119" s="8"/>
      <c r="J119" t="s">
        <v>246</v>
      </c>
      <c r="K119">
        <v>18</v>
      </c>
      <c r="L119" s="8" t="s">
        <v>160</v>
      </c>
      <c r="M119" s="8"/>
    </row>
    <row r="120" spans="1:13" x14ac:dyDescent="0.45">
      <c r="A120" s="18">
        <v>41214</v>
      </c>
      <c r="B120" t="s">
        <v>160</v>
      </c>
      <c r="C120">
        <v>0</v>
      </c>
      <c r="D120" s="8">
        <f t="shared" si="0"/>
        <v>0</v>
      </c>
      <c r="E120" s="8" t="s">
        <v>247</v>
      </c>
      <c r="F120" s="2">
        <v>41243</v>
      </c>
      <c r="G120" s="8">
        <v>0</v>
      </c>
      <c r="H120" s="8"/>
      <c r="I120" s="8"/>
      <c r="J120" t="s">
        <v>248</v>
      </c>
      <c r="K120">
        <v>10</v>
      </c>
      <c r="L120" s="8" t="s">
        <v>160</v>
      </c>
      <c r="M120" s="8"/>
    </row>
    <row r="121" spans="1:13" x14ac:dyDescent="0.45">
      <c r="A121" s="18">
        <v>41244</v>
      </c>
      <c r="B121" t="s">
        <v>160</v>
      </c>
      <c r="C121">
        <v>0</v>
      </c>
      <c r="D121" s="8">
        <f t="shared" si="0"/>
        <v>0</v>
      </c>
      <c r="E121" s="8" t="s">
        <v>249</v>
      </c>
      <c r="F121" s="2">
        <v>41274</v>
      </c>
      <c r="G121" s="8">
        <v>0</v>
      </c>
      <c r="H121" s="8"/>
      <c r="I121" s="8"/>
      <c r="J121" t="s">
        <v>250</v>
      </c>
      <c r="K121">
        <v>13</v>
      </c>
      <c r="L121" s="8" t="s">
        <v>160</v>
      </c>
      <c r="M121" s="8"/>
    </row>
    <row r="122" spans="1:13" x14ac:dyDescent="0.45">
      <c r="A122" s="18">
        <v>41275</v>
      </c>
      <c r="B122" t="s">
        <v>160</v>
      </c>
      <c r="C122">
        <v>0</v>
      </c>
      <c r="D122" s="8">
        <f t="shared" si="0"/>
        <v>0</v>
      </c>
      <c r="E122" s="8" t="s">
        <v>251</v>
      </c>
      <c r="F122" s="2">
        <v>41305</v>
      </c>
      <c r="G122" s="8">
        <v>0</v>
      </c>
      <c r="H122" s="8"/>
      <c r="I122" s="8"/>
      <c r="J122" t="s">
        <v>252</v>
      </c>
      <c r="K122">
        <v>16</v>
      </c>
      <c r="L122" s="8" t="s">
        <v>160</v>
      </c>
      <c r="M122" s="8"/>
    </row>
    <row r="123" spans="1:13" x14ac:dyDescent="0.45">
      <c r="A123" s="18">
        <v>41306</v>
      </c>
      <c r="B123" t="s">
        <v>160</v>
      </c>
      <c r="C123">
        <v>0</v>
      </c>
      <c r="D123" s="8">
        <f t="shared" si="0"/>
        <v>0</v>
      </c>
      <c r="E123" s="8" t="s">
        <v>253</v>
      </c>
      <c r="F123" s="2">
        <v>41333</v>
      </c>
      <c r="G123" s="8">
        <v>0</v>
      </c>
      <c r="H123" s="8"/>
      <c r="I123" s="8"/>
      <c r="J123" t="s">
        <v>254</v>
      </c>
      <c r="K123">
        <v>11</v>
      </c>
      <c r="L123" s="8" t="s">
        <v>160</v>
      </c>
      <c r="M123" s="8"/>
    </row>
    <row r="124" spans="1:13" x14ac:dyDescent="0.45">
      <c r="A124" s="18">
        <v>41334</v>
      </c>
      <c r="B124" t="s">
        <v>160</v>
      </c>
      <c r="C124">
        <v>0</v>
      </c>
      <c r="D124" s="8">
        <f t="shared" si="0"/>
        <v>0</v>
      </c>
      <c r="E124" s="8" t="s">
        <v>255</v>
      </c>
      <c r="F124" s="2">
        <v>41364</v>
      </c>
      <c r="G124" s="8">
        <v>0</v>
      </c>
      <c r="H124" s="8"/>
      <c r="I124" s="8"/>
      <c r="J124" t="s">
        <v>256</v>
      </c>
      <c r="K124">
        <v>12</v>
      </c>
      <c r="L124" s="8" t="s">
        <v>160</v>
      </c>
      <c r="M124" s="8"/>
    </row>
    <row r="125" spans="1:13" x14ac:dyDescent="0.45">
      <c r="A125" s="18">
        <v>41365</v>
      </c>
      <c r="B125" t="s">
        <v>160</v>
      </c>
      <c r="C125">
        <v>0</v>
      </c>
      <c r="D125" s="8">
        <f t="shared" si="0"/>
        <v>0</v>
      </c>
      <c r="E125" s="8" t="s">
        <v>257</v>
      </c>
      <c r="F125" s="2">
        <v>41394</v>
      </c>
      <c r="G125" s="8">
        <v>0</v>
      </c>
      <c r="H125" s="8"/>
      <c r="I125" s="8"/>
      <c r="J125" t="s">
        <v>258</v>
      </c>
      <c r="K125">
        <v>17</v>
      </c>
      <c r="L125" s="8" t="s">
        <v>160</v>
      </c>
      <c r="M125" s="8"/>
    </row>
    <row r="126" spans="1:13" x14ac:dyDescent="0.45">
      <c r="A126" s="18">
        <v>41395</v>
      </c>
      <c r="B126" t="s">
        <v>160</v>
      </c>
      <c r="C126">
        <v>0</v>
      </c>
      <c r="D126" s="8">
        <f t="shared" si="0"/>
        <v>0</v>
      </c>
      <c r="E126" s="8" t="s">
        <v>259</v>
      </c>
      <c r="F126" s="2">
        <v>41425</v>
      </c>
      <c r="G126" s="8">
        <v>0</v>
      </c>
      <c r="H126" s="8"/>
      <c r="I126" s="8"/>
      <c r="J126" t="s">
        <v>260</v>
      </c>
      <c r="K126">
        <v>13</v>
      </c>
      <c r="L126" s="8" t="s">
        <v>160</v>
      </c>
      <c r="M126" s="8"/>
    </row>
    <row r="127" spans="1:13" x14ac:dyDescent="0.45">
      <c r="A127" s="18">
        <v>41426</v>
      </c>
      <c r="B127" t="s">
        <v>160</v>
      </c>
      <c r="C127">
        <v>0</v>
      </c>
      <c r="D127" s="8">
        <f t="shared" si="0"/>
        <v>0</v>
      </c>
      <c r="E127" s="8" t="s">
        <v>261</v>
      </c>
      <c r="F127" s="2">
        <v>41455</v>
      </c>
      <c r="G127" s="8">
        <v>0</v>
      </c>
      <c r="H127" s="8"/>
      <c r="I127" s="8"/>
      <c r="J127" t="s">
        <v>262</v>
      </c>
      <c r="K127">
        <v>11</v>
      </c>
      <c r="L127" s="8" t="s">
        <v>160</v>
      </c>
      <c r="M127" s="8"/>
    </row>
    <row r="128" spans="1:13" x14ac:dyDescent="0.45">
      <c r="A128" s="18">
        <v>41456</v>
      </c>
      <c r="B128" t="s">
        <v>160</v>
      </c>
      <c r="C128">
        <v>0</v>
      </c>
      <c r="D128" s="8">
        <f t="shared" si="0"/>
        <v>0</v>
      </c>
      <c r="E128" s="8" t="s">
        <v>263</v>
      </c>
      <c r="F128" s="2">
        <v>41486</v>
      </c>
      <c r="G128" s="8">
        <v>0</v>
      </c>
      <c r="H128" s="8"/>
      <c r="I128" s="8"/>
      <c r="J128" t="s">
        <v>264</v>
      </c>
      <c r="K128">
        <v>9</v>
      </c>
      <c r="L128" s="8" t="s">
        <v>160</v>
      </c>
      <c r="M128" s="8"/>
    </row>
    <row r="129" spans="1:13" x14ac:dyDescent="0.45">
      <c r="A129" s="18">
        <v>41487</v>
      </c>
      <c r="B129" t="s">
        <v>160</v>
      </c>
      <c r="C129">
        <v>0</v>
      </c>
      <c r="D129" s="8">
        <f t="shared" si="0"/>
        <v>0</v>
      </c>
      <c r="E129" s="8" t="s">
        <v>265</v>
      </c>
      <c r="F129" s="2">
        <v>41517</v>
      </c>
      <c r="G129" s="8">
        <v>0</v>
      </c>
      <c r="H129" s="8"/>
      <c r="I129" s="8"/>
      <c r="J129" t="s">
        <v>266</v>
      </c>
      <c r="K129">
        <v>12</v>
      </c>
      <c r="L129" s="8" t="s">
        <v>160</v>
      </c>
      <c r="M129" s="8"/>
    </row>
    <row r="130" spans="1:13" x14ac:dyDescent="0.45">
      <c r="A130" s="18">
        <v>41518</v>
      </c>
      <c r="B130" t="s">
        <v>160</v>
      </c>
      <c r="C130">
        <v>0</v>
      </c>
      <c r="D130" s="8">
        <f t="shared" si="0"/>
        <v>0</v>
      </c>
      <c r="E130" s="8" t="s">
        <v>267</v>
      </c>
      <c r="F130" s="2">
        <v>41547</v>
      </c>
      <c r="G130" s="8">
        <v>0</v>
      </c>
      <c r="H130" s="8"/>
      <c r="I130" s="8"/>
      <c r="J130" t="s">
        <v>268</v>
      </c>
      <c r="K130">
        <v>12</v>
      </c>
      <c r="L130" s="8" t="s">
        <v>160</v>
      </c>
      <c r="M130" s="8"/>
    </row>
    <row r="131" spans="1:13" x14ac:dyDescent="0.45">
      <c r="A131" s="18">
        <v>41548</v>
      </c>
      <c r="B131" t="s">
        <v>160</v>
      </c>
      <c r="C131">
        <v>0</v>
      </c>
      <c r="D131" s="8">
        <f t="shared" si="0"/>
        <v>0</v>
      </c>
      <c r="E131" s="8" t="s">
        <v>269</v>
      </c>
      <c r="F131" s="2">
        <v>41578</v>
      </c>
      <c r="G131" s="8">
        <v>0</v>
      </c>
      <c r="H131" s="8"/>
      <c r="I131" s="8"/>
      <c r="J131" t="s">
        <v>270</v>
      </c>
      <c r="K131">
        <v>17</v>
      </c>
      <c r="L131" s="8" t="s">
        <v>160</v>
      </c>
      <c r="M131" s="8"/>
    </row>
    <row r="132" spans="1:13" x14ac:dyDescent="0.45">
      <c r="A132" s="18">
        <v>41579</v>
      </c>
      <c r="B132" t="s">
        <v>160</v>
      </c>
      <c r="C132">
        <v>0</v>
      </c>
      <c r="D132" s="8">
        <f t="shared" si="0"/>
        <v>0</v>
      </c>
      <c r="E132" s="8" t="s">
        <v>271</v>
      </c>
      <c r="F132" s="2">
        <v>41608</v>
      </c>
      <c r="G132" s="8">
        <v>0</v>
      </c>
      <c r="H132" s="8"/>
      <c r="I132" s="8"/>
      <c r="J132" t="s">
        <v>272</v>
      </c>
      <c r="K132">
        <v>13</v>
      </c>
      <c r="L132" s="8" t="s">
        <v>160</v>
      </c>
      <c r="M132" s="8"/>
    </row>
    <row r="133" spans="1:13" x14ac:dyDescent="0.45">
      <c r="A133" s="18">
        <v>41609</v>
      </c>
      <c r="B133" t="s">
        <v>160</v>
      </c>
      <c r="C133">
        <v>0</v>
      </c>
      <c r="D133" s="8">
        <f t="shared" si="0"/>
        <v>0</v>
      </c>
      <c r="E133" s="8" t="s">
        <v>273</v>
      </c>
      <c r="F133" s="2">
        <v>41639</v>
      </c>
      <c r="G133" s="8">
        <v>0</v>
      </c>
      <c r="H133" s="8"/>
      <c r="I133" s="8"/>
      <c r="J133" t="s">
        <v>274</v>
      </c>
      <c r="K133">
        <v>14</v>
      </c>
      <c r="L133" s="8" t="s">
        <v>160</v>
      </c>
      <c r="M133" s="8"/>
    </row>
    <row r="134" spans="1:13" x14ac:dyDescent="0.45">
      <c r="A134" s="18">
        <v>41640</v>
      </c>
      <c r="B134" t="s">
        <v>160</v>
      </c>
      <c r="C134">
        <v>1</v>
      </c>
      <c r="D134" s="8">
        <f t="shared" si="0"/>
        <v>0</v>
      </c>
      <c r="E134" s="8" t="s">
        <v>275</v>
      </c>
      <c r="F134" s="2">
        <v>41670</v>
      </c>
      <c r="G134" s="8">
        <v>0</v>
      </c>
      <c r="H134" s="8"/>
      <c r="I134" s="8"/>
      <c r="J134" t="s">
        <v>276</v>
      </c>
      <c r="K134">
        <v>10</v>
      </c>
      <c r="L134" s="8" t="s">
        <v>160</v>
      </c>
      <c r="M134" s="8"/>
    </row>
    <row r="135" spans="1:13" x14ac:dyDescent="0.45">
      <c r="A135" s="18">
        <v>41671</v>
      </c>
      <c r="B135" t="s">
        <v>160</v>
      </c>
      <c r="C135">
        <v>0</v>
      </c>
      <c r="D135" s="8">
        <f t="shared" si="0"/>
        <v>0</v>
      </c>
      <c r="E135" s="8" t="s">
        <v>277</v>
      </c>
      <c r="F135" s="2">
        <v>41698</v>
      </c>
      <c r="G135" s="8">
        <v>0</v>
      </c>
      <c r="H135" s="8"/>
      <c r="I135" s="8"/>
      <c r="J135" t="s">
        <v>278</v>
      </c>
      <c r="K135">
        <v>20</v>
      </c>
      <c r="L135" s="8" t="s">
        <v>160</v>
      </c>
      <c r="M135" s="8"/>
    </row>
    <row r="136" spans="1:13" x14ac:dyDescent="0.45">
      <c r="A136" s="18">
        <v>41699</v>
      </c>
      <c r="B136" t="s">
        <v>160</v>
      </c>
      <c r="C136">
        <v>0</v>
      </c>
      <c r="D136" s="8">
        <f t="shared" si="0"/>
        <v>0</v>
      </c>
      <c r="E136" s="8" t="s">
        <v>279</v>
      </c>
      <c r="F136" s="2">
        <v>41729</v>
      </c>
      <c r="G136" s="8">
        <v>0</v>
      </c>
      <c r="H136" s="8"/>
      <c r="I136" s="8"/>
      <c r="J136" t="s">
        <v>280</v>
      </c>
      <c r="K136">
        <v>12</v>
      </c>
      <c r="L136" s="8" t="s">
        <v>160</v>
      </c>
      <c r="M136" s="8"/>
    </row>
    <row r="137" spans="1:13" x14ac:dyDescent="0.45">
      <c r="A137" s="18">
        <v>41730</v>
      </c>
      <c r="B137" t="s">
        <v>160</v>
      </c>
      <c r="C137">
        <v>1</v>
      </c>
      <c r="D137" s="8">
        <f t="shared" si="0"/>
        <v>0</v>
      </c>
      <c r="E137" s="8" t="s">
        <v>281</v>
      </c>
      <c r="F137" s="2">
        <v>41759</v>
      </c>
      <c r="G137" s="8">
        <v>0</v>
      </c>
      <c r="H137" s="8"/>
      <c r="I137" s="8"/>
      <c r="J137" t="s">
        <v>282</v>
      </c>
      <c r="K137">
        <v>14</v>
      </c>
      <c r="L137" s="8" t="s">
        <v>160</v>
      </c>
      <c r="M137" s="8"/>
    </row>
    <row r="138" spans="1:13" x14ac:dyDescent="0.45">
      <c r="A138" s="18">
        <v>41760</v>
      </c>
      <c r="B138" t="s">
        <v>160</v>
      </c>
      <c r="C138">
        <v>0</v>
      </c>
      <c r="D138" s="8">
        <f t="shared" si="0"/>
        <v>0</v>
      </c>
      <c r="E138" s="8" t="s">
        <v>283</v>
      </c>
      <c r="F138" s="2">
        <v>41790</v>
      </c>
      <c r="G138" s="8">
        <v>0</v>
      </c>
      <c r="H138" s="8"/>
      <c r="I138" s="8"/>
      <c r="J138" t="s">
        <v>284</v>
      </c>
      <c r="K138">
        <v>17</v>
      </c>
      <c r="L138" s="8" t="s">
        <v>160</v>
      </c>
      <c r="M138" s="8"/>
    </row>
    <row r="139" spans="1:13" x14ac:dyDescent="0.45">
      <c r="A139" s="18">
        <v>41791</v>
      </c>
      <c r="B139" t="s">
        <v>160</v>
      </c>
      <c r="C139">
        <v>0</v>
      </c>
      <c r="D139" s="8">
        <f t="shared" ref="D139:D202" si="1">100*G139</f>
        <v>0</v>
      </c>
      <c r="E139" s="8" t="s">
        <v>285</v>
      </c>
      <c r="F139" s="2">
        <v>41820</v>
      </c>
      <c r="G139" s="8">
        <v>0</v>
      </c>
      <c r="H139" s="8"/>
      <c r="I139" s="8"/>
      <c r="J139" t="s">
        <v>286</v>
      </c>
      <c r="K139">
        <v>13</v>
      </c>
      <c r="L139" s="8" t="s">
        <v>160</v>
      </c>
      <c r="M139" s="8"/>
    </row>
    <row r="140" spans="1:13" x14ac:dyDescent="0.45">
      <c r="A140" s="18">
        <v>41821</v>
      </c>
      <c r="B140" t="s">
        <v>160</v>
      </c>
      <c r="C140">
        <v>0</v>
      </c>
      <c r="D140" s="8">
        <f t="shared" si="1"/>
        <v>0</v>
      </c>
      <c r="E140" s="8" t="s">
        <v>287</v>
      </c>
      <c r="F140" s="2">
        <v>41851</v>
      </c>
      <c r="G140" s="8">
        <v>0</v>
      </c>
      <c r="H140" s="8"/>
      <c r="I140" s="8"/>
      <c r="J140" t="s">
        <v>288</v>
      </c>
      <c r="K140">
        <v>13</v>
      </c>
      <c r="L140" s="8" t="s">
        <v>160</v>
      </c>
      <c r="M140" s="8"/>
    </row>
    <row r="141" spans="1:13" x14ac:dyDescent="0.45">
      <c r="A141" s="18">
        <v>41852</v>
      </c>
      <c r="B141" t="s">
        <v>160</v>
      </c>
      <c r="C141">
        <v>0</v>
      </c>
      <c r="D141" s="8">
        <f t="shared" si="1"/>
        <v>0</v>
      </c>
      <c r="E141" s="8" t="s">
        <v>289</v>
      </c>
      <c r="F141" s="2">
        <v>41882</v>
      </c>
      <c r="G141" s="8">
        <v>0</v>
      </c>
      <c r="H141" s="8"/>
      <c r="I141" s="8"/>
      <c r="J141" t="s">
        <v>290</v>
      </c>
      <c r="K141">
        <v>9</v>
      </c>
      <c r="L141" s="8" t="s">
        <v>160</v>
      </c>
      <c r="M141" s="8"/>
    </row>
    <row r="142" spans="1:13" x14ac:dyDescent="0.45">
      <c r="A142" s="18">
        <v>41883</v>
      </c>
      <c r="B142" t="s">
        <v>160</v>
      </c>
      <c r="C142">
        <v>1</v>
      </c>
      <c r="D142" s="8">
        <f t="shared" si="1"/>
        <v>0</v>
      </c>
      <c r="E142" s="8" t="s">
        <v>291</v>
      </c>
      <c r="F142" s="2">
        <v>41912</v>
      </c>
      <c r="G142" s="8">
        <v>0</v>
      </c>
      <c r="H142" s="8"/>
      <c r="I142" s="8"/>
      <c r="J142" t="s">
        <v>292</v>
      </c>
      <c r="K142">
        <v>13</v>
      </c>
      <c r="L142" s="8" t="s">
        <v>160</v>
      </c>
      <c r="M142" s="8"/>
    </row>
    <row r="143" spans="1:13" x14ac:dyDescent="0.45">
      <c r="A143" s="18">
        <v>41913</v>
      </c>
      <c r="B143">
        <v>1</v>
      </c>
      <c r="C143">
        <v>1</v>
      </c>
      <c r="D143" s="8">
        <f t="shared" si="1"/>
        <v>0</v>
      </c>
      <c r="E143" s="8" t="s">
        <v>293</v>
      </c>
      <c r="F143" s="2">
        <v>41943</v>
      </c>
      <c r="G143" s="8">
        <v>0</v>
      </c>
      <c r="H143" s="8"/>
      <c r="I143" s="8"/>
      <c r="J143" t="s">
        <v>294</v>
      </c>
      <c r="K143">
        <v>20</v>
      </c>
      <c r="L143" s="8">
        <v>1</v>
      </c>
      <c r="M143" s="8"/>
    </row>
    <row r="144" spans="1:13" x14ac:dyDescent="0.45">
      <c r="A144" s="18">
        <v>41944</v>
      </c>
      <c r="B144" t="s">
        <v>160</v>
      </c>
      <c r="C144">
        <v>0</v>
      </c>
      <c r="D144" s="8">
        <f t="shared" si="1"/>
        <v>0</v>
      </c>
      <c r="E144" s="8" t="s">
        <v>295</v>
      </c>
      <c r="F144" s="2">
        <v>41973</v>
      </c>
      <c r="G144" s="8">
        <v>0</v>
      </c>
      <c r="H144" s="8"/>
      <c r="I144" s="8"/>
      <c r="J144" t="s">
        <v>296</v>
      </c>
      <c r="K144">
        <v>12</v>
      </c>
      <c r="L144" s="8" t="s">
        <v>160</v>
      </c>
      <c r="M144" s="8"/>
    </row>
    <row r="145" spans="1:13" x14ac:dyDescent="0.45">
      <c r="A145" s="18">
        <v>41974</v>
      </c>
      <c r="B145" t="s">
        <v>160</v>
      </c>
      <c r="C145">
        <v>0</v>
      </c>
      <c r="D145" s="8">
        <f t="shared" si="1"/>
        <v>0</v>
      </c>
      <c r="E145" s="8" t="s">
        <v>297</v>
      </c>
      <c r="F145" s="2">
        <v>42004</v>
      </c>
      <c r="G145" s="8">
        <v>0</v>
      </c>
      <c r="H145" s="8"/>
      <c r="I145" s="8"/>
      <c r="J145" t="s">
        <v>298</v>
      </c>
      <c r="K145">
        <v>8</v>
      </c>
      <c r="L145" s="8" t="s">
        <v>160</v>
      </c>
      <c r="M145" s="8"/>
    </row>
    <row r="146" spans="1:13" x14ac:dyDescent="0.45">
      <c r="A146" s="18">
        <v>42005</v>
      </c>
      <c r="B146" t="s">
        <v>160</v>
      </c>
      <c r="C146">
        <v>0</v>
      </c>
      <c r="D146" s="8">
        <f t="shared" si="1"/>
        <v>0</v>
      </c>
      <c r="E146" s="8" t="s">
        <v>299</v>
      </c>
      <c r="F146" s="2">
        <v>42035</v>
      </c>
      <c r="G146" s="8">
        <v>0</v>
      </c>
      <c r="H146" s="8"/>
      <c r="I146" s="8"/>
      <c r="J146" t="s">
        <v>300</v>
      </c>
      <c r="K146">
        <v>9</v>
      </c>
      <c r="L146" s="8" t="s">
        <v>160</v>
      </c>
      <c r="M146" s="8"/>
    </row>
    <row r="147" spans="1:13" x14ac:dyDescent="0.45">
      <c r="A147" s="18">
        <v>42036</v>
      </c>
      <c r="B147" t="s">
        <v>160</v>
      </c>
      <c r="C147">
        <v>0</v>
      </c>
      <c r="D147" s="8">
        <f t="shared" si="1"/>
        <v>0</v>
      </c>
      <c r="E147" s="8" t="s">
        <v>301</v>
      </c>
      <c r="F147" s="2">
        <v>42063</v>
      </c>
      <c r="G147" s="8">
        <v>0</v>
      </c>
      <c r="H147" s="8"/>
      <c r="I147" s="8"/>
      <c r="J147" t="s">
        <v>302</v>
      </c>
      <c r="K147">
        <v>14</v>
      </c>
      <c r="L147" s="8" t="s">
        <v>160</v>
      </c>
      <c r="M147" s="8"/>
    </row>
    <row r="148" spans="1:13" x14ac:dyDescent="0.45">
      <c r="A148" s="18">
        <v>42064</v>
      </c>
      <c r="B148" t="s">
        <v>160</v>
      </c>
      <c r="C148">
        <v>0</v>
      </c>
      <c r="D148" s="8">
        <f t="shared" si="1"/>
        <v>0</v>
      </c>
      <c r="E148" s="8" t="s">
        <v>303</v>
      </c>
      <c r="F148" s="2">
        <v>42094</v>
      </c>
      <c r="G148" s="8">
        <v>0</v>
      </c>
      <c r="H148" s="8"/>
      <c r="I148" s="8"/>
      <c r="J148" t="s">
        <v>304</v>
      </c>
      <c r="K148">
        <v>16</v>
      </c>
      <c r="L148" s="8" t="s">
        <v>160</v>
      </c>
      <c r="M148" s="8"/>
    </row>
    <row r="149" spans="1:13" x14ac:dyDescent="0.45">
      <c r="A149" s="18">
        <v>42095</v>
      </c>
      <c r="B149">
        <v>1</v>
      </c>
      <c r="C149">
        <v>0</v>
      </c>
      <c r="D149" s="8">
        <f t="shared" si="1"/>
        <v>0</v>
      </c>
      <c r="E149" s="8" t="s">
        <v>305</v>
      </c>
      <c r="F149" s="2">
        <v>42124</v>
      </c>
      <c r="G149" s="8">
        <v>0</v>
      </c>
      <c r="H149" s="8"/>
      <c r="I149" s="8"/>
      <c r="J149" t="s">
        <v>306</v>
      </c>
      <c r="K149">
        <v>22</v>
      </c>
      <c r="L149" s="8">
        <v>1</v>
      </c>
      <c r="M149" s="8"/>
    </row>
    <row r="150" spans="1:13" x14ac:dyDescent="0.45">
      <c r="A150" s="18">
        <v>42125</v>
      </c>
      <c r="B150" t="s">
        <v>160</v>
      </c>
      <c r="C150">
        <v>0</v>
      </c>
      <c r="D150" s="8">
        <f t="shared" si="1"/>
        <v>0</v>
      </c>
      <c r="E150" s="8" t="s">
        <v>307</v>
      </c>
      <c r="F150" s="2">
        <v>42155</v>
      </c>
      <c r="G150" s="8">
        <v>0</v>
      </c>
      <c r="H150" s="8"/>
      <c r="I150" s="8"/>
      <c r="J150" t="s">
        <v>308</v>
      </c>
      <c r="K150">
        <v>13</v>
      </c>
      <c r="L150" s="8" t="s">
        <v>160</v>
      </c>
      <c r="M150" s="8"/>
    </row>
    <row r="151" spans="1:13" x14ac:dyDescent="0.45">
      <c r="A151" s="18">
        <v>42156</v>
      </c>
      <c r="B151" t="s">
        <v>160</v>
      </c>
      <c r="C151">
        <v>0</v>
      </c>
      <c r="D151" s="8">
        <f t="shared" si="1"/>
        <v>0</v>
      </c>
      <c r="E151" s="8" t="s">
        <v>309</v>
      </c>
      <c r="F151" s="2">
        <v>42185</v>
      </c>
      <c r="G151" s="8">
        <v>0</v>
      </c>
      <c r="H151" s="8"/>
      <c r="I151" s="8"/>
      <c r="J151" t="s">
        <v>310</v>
      </c>
      <c r="K151">
        <v>12</v>
      </c>
      <c r="L151" s="8" t="s">
        <v>160</v>
      </c>
      <c r="M151" s="8"/>
    </row>
    <row r="152" spans="1:13" x14ac:dyDescent="0.45">
      <c r="A152" s="18">
        <v>42186</v>
      </c>
      <c r="B152" t="s">
        <v>160</v>
      </c>
      <c r="C152">
        <v>0</v>
      </c>
      <c r="D152" s="8">
        <f t="shared" si="1"/>
        <v>0</v>
      </c>
      <c r="E152" s="8" t="s">
        <v>311</v>
      </c>
      <c r="F152" s="2">
        <v>42216</v>
      </c>
      <c r="G152" s="8">
        <v>0</v>
      </c>
      <c r="H152" s="8"/>
      <c r="I152" s="8"/>
      <c r="J152" t="s">
        <v>312</v>
      </c>
      <c r="K152">
        <v>12</v>
      </c>
      <c r="L152" s="8" t="s">
        <v>160</v>
      </c>
      <c r="M152" s="8"/>
    </row>
    <row r="153" spans="1:13" x14ac:dyDescent="0.45">
      <c r="A153" s="18">
        <v>42217</v>
      </c>
      <c r="B153" t="s">
        <v>160</v>
      </c>
      <c r="C153">
        <v>0</v>
      </c>
      <c r="D153" s="8">
        <f t="shared" si="1"/>
        <v>0</v>
      </c>
      <c r="E153" s="8" t="s">
        <v>313</v>
      </c>
      <c r="F153" s="2">
        <v>42247</v>
      </c>
      <c r="G153" s="8">
        <v>0</v>
      </c>
      <c r="H153" s="8"/>
      <c r="I153" s="8"/>
      <c r="J153" t="s">
        <v>314</v>
      </c>
      <c r="K153">
        <v>13</v>
      </c>
      <c r="L153" s="8" t="s">
        <v>160</v>
      </c>
      <c r="M153" s="8"/>
    </row>
    <row r="154" spans="1:13" x14ac:dyDescent="0.45">
      <c r="A154" s="18">
        <v>42248</v>
      </c>
      <c r="B154" t="s">
        <v>160</v>
      </c>
      <c r="C154">
        <v>0</v>
      </c>
      <c r="D154" s="8">
        <f t="shared" si="1"/>
        <v>0</v>
      </c>
      <c r="E154" s="8" t="s">
        <v>315</v>
      </c>
      <c r="F154" s="2">
        <v>42277</v>
      </c>
      <c r="G154" s="8">
        <v>0</v>
      </c>
      <c r="H154" s="8"/>
      <c r="I154" s="8"/>
      <c r="J154" t="s">
        <v>316</v>
      </c>
      <c r="K154">
        <v>17</v>
      </c>
      <c r="L154" s="8" t="s">
        <v>160</v>
      </c>
      <c r="M154" s="8"/>
    </row>
    <row r="155" spans="1:13" x14ac:dyDescent="0.45">
      <c r="A155" s="18">
        <v>42278</v>
      </c>
      <c r="B155">
        <v>1</v>
      </c>
      <c r="C155">
        <v>0</v>
      </c>
      <c r="D155" s="8">
        <f t="shared" si="1"/>
        <v>0</v>
      </c>
      <c r="E155" s="8" t="s">
        <v>317</v>
      </c>
      <c r="F155" s="2">
        <v>42308</v>
      </c>
      <c r="G155" s="8">
        <v>0</v>
      </c>
      <c r="H155" s="8"/>
      <c r="I155" s="8"/>
      <c r="J155" t="s">
        <v>318</v>
      </c>
      <c r="K155">
        <v>23</v>
      </c>
      <c r="L155" s="8">
        <v>1</v>
      </c>
      <c r="M155" s="8"/>
    </row>
    <row r="156" spans="1:13" x14ac:dyDescent="0.45">
      <c r="A156" s="18">
        <v>42309</v>
      </c>
      <c r="B156" t="s">
        <v>160</v>
      </c>
      <c r="C156">
        <v>0</v>
      </c>
      <c r="D156" s="8">
        <f t="shared" si="1"/>
        <v>0</v>
      </c>
      <c r="E156" s="8" t="s">
        <v>319</v>
      </c>
      <c r="F156" s="2">
        <v>42338</v>
      </c>
      <c r="G156" s="8">
        <v>0</v>
      </c>
      <c r="H156" s="8"/>
      <c r="I156" s="8"/>
      <c r="J156" t="s">
        <v>320</v>
      </c>
      <c r="K156">
        <v>11</v>
      </c>
      <c r="L156" s="8" t="s">
        <v>160</v>
      </c>
      <c r="M156" s="8"/>
    </row>
    <row r="157" spans="1:13" x14ac:dyDescent="0.45">
      <c r="A157" s="18">
        <v>42339</v>
      </c>
      <c r="B157" t="s">
        <v>160</v>
      </c>
      <c r="C157">
        <v>1</v>
      </c>
      <c r="D157" s="8">
        <f t="shared" si="1"/>
        <v>0</v>
      </c>
      <c r="E157" s="8" t="s">
        <v>321</v>
      </c>
      <c r="F157" s="2">
        <v>42369</v>
      </c>
      <c r="G157" s="8">
        <v>0</v>
      </c>
      <c r="H157" s="8"/>
      <c r="I157" s="8"/>
      <c r="J157" t="s">
        <v>322</v>
      </c>
      <c r="K157">
        <v>10</v>
      </c>
      <c r="L157" s="8" t="s">
        <v>160</v>
      </c>
      <c r="M157" s="8"/>
    </row>
    <row r="158" spans="1:13" x14ac:dyDescent="0.45">
      <c r="A158" s="18">
        <v>42370</v>
      </c>
      <c r="B158" t="s">
        <v>160</v>
      </c>
      <c r="C158">
        <v>0</v>
      </c>
      <c r="D158" s="8">
        <f t="shared" si="1"/>
        <v>0</v>
      </c>
      <c r="E158" s="8" t="s">
        <v>323</v>
      </c>
      <c r="F158" s="2">
        <v>42400</v>
      </c>
      <c r="G158" s="8">
        <v>0</v>
      </c>
      <c r="H158" s="8"/>
      <c r="I158" s="8"/>
      <c r="J158" t="s">
        <v>324</v>
      </c>
      <c r="K158">
        <v>5</v>
      </c>
      <c r="L158" s="8" t="s">
        <v>160</v>
      </c>
      <c r="M158" s="8"/>
    </row>
    <row r="159" spans="1:13" x14ac:dyDescent="0.45">
      <c r="A159" s="18">
        <v>42401</v>
      </c>
      <c r="B159" t="s">
        <v>160</v>
      </c>
      <c r="C159">
        <v>1</v>
      </c>
      <c r="D159" s="8">
        <f t="shared" si="1"/>
        <v>0</v>
      </c>
      <c r="E159" s="8" t="s">
        <v>325</v>
      </c>
      <c r="F159" s="2">
        <v>42429</v>
      </c>
      <c r="G159" s="8">
        <v>0</v>
      </c>
      <c r="H159" s="8"/>
      <c r="I159" s="8"/>
      <c r="J159" t="s">
        <v>326</v>
      </c>
      <c r="K159">
        <v>12</v>
      </c>
      <c r="L159" s="8" t="s">
        <v>160</v>
      </c>
      <c r="M159" s="8"/>
    </row>
    <row r="160" spans="1:13" x14ac:dyDescent="0.45">
      <c r="A160" s="18">
        <v>42430</v>
      </c>
      <c r="B160" t="s">
        <v>160</v>
      </c>
      <c r="C160">
        <v>0</v>
      </c>
      <c r="D160" s="8">
        <f t="shared" si="1"/>
        <v>0</v>
      </c>
      <c r="E160" s="8" t="s">
        <v>327</v>
      </c>
      <c r="F160" s="2">
        <v>42460</v>
      </c>
      <c r="G160" s="8">
        <v>0</v>
      </c>
      <c r="H160" s="8"/>
      <c r="I160" s="8"/>
      <c r="J160" t="s">
        <v>328</v>
      </c>
      <c r="K160">
        <v>14</v>
      </c>
      <c r="L160" s="8" t="s">
        <v>160</v>
      </c>
      <c r="M160" s="8"/>
    </row>
    <row r="161" spans="1:13" x14ac:dyDescent="0.45">
      <c r="A161" s="18">
        <v>42461</v>
      </c>
      <c r="B161" t="s">
        <v>160</v>
      </c>
      <c r="C161">
        <v>0</v>
      </c>
      <c r="D161" s="8">
        <f t="shared" si="1"/>
        <v>0</v>
      </c>
      <c r="E161" s="8" t="s">
        <v>329</v>
      </c>
      <c r="F161" s="2">
        <v>42490</v>
      </c>
      <c r="G161" s="8">
        <v>0</v>
      </c>
      <c r="H161" s="8"/>
      <c r="I161" s="8"/>
      <c r="J161" t="s">
        <v>330</v>
      </c>
      <c r="K161">
        <v>15</v>
      </c>
      <c r="L161" s="8" t="s">
        <v>160</v>
      </c>
      <c r="M161" s="8"/>
    </row>
    <row r="162" spans="1:13" x14ac:dyDescent="0.45">
      <c r="A162" s="18">
        <v>42491</v>
      </c>
      <c r="B162" t="s">
        <v>160</v>
      </c>
      <c r="C162">
        <v>0</v>
      </c>
      <c r="D162" s="8">
        <f t="shared" si="1"/>
        <v>0</v>
      </c>
      <c r="E162" s="8" t="s">
        <v>331</v>
      </c>
      <c r="F162" s="2">
        <v>42521</v>
      </c>
      <c r="G162" s="8">
        <v>0</v>
      </c>
      <c r="H162" s="8"/>
      <c r="I162" s="8"/>
      <c r="J162" t="s">
        <v>332</v>
      </c>
      <c r="K162">
        <v>17</v>
      </c>
      <c r="L162" s="8" t="s">
        <v>160</v>
      </c>
      <c r="M162" s="8"/>
    </row>
    <row r="163" spans="1:13" x14ac:dyDescent="0.45">
      <c r="A163" s="18">
        <v>42522</v>
      </c>
      <c r="B163" t="s">
        <v>160</v>
      </c>
      <c r="C163">
        <v>1</v>
      </c>
      <c r="D163" s="8">
        <f t="shared" si="1"/>
        <v>0</v>
      </c>
      <c r="E163" s="8" t="s">
        <v>333</v>
      </c>
      <c r="F163" s="2">
        <v>42551</v>
      </c>
      <c r="G163" s="8">
        <v>0</v>
      </c>
      <c r="H163" s="8"/>
      <c r="I163" s="8"/>
      <c r="J163" t="s">
        <v>334</v>
      </c>
      <c r="K163">
        <v>10</v>
      </c>
      <c r="L163" s="8" t="s">
        <v>160</v>
      </c>
      <c r="M163" s="8"/>
    </row>
    <row r="164" spans="1:13" x14ac:dyDescent="0.45">
      <c r="A164" s="18">
        <v>42552</v>
      </c>
      <c r="B164" t="s">
        <v>160</v>
      </c>
      <c r="C164">
        <v>0</v>
      </c>
      <c r="D164" s="8">
        <f t="shared" si="1"/>
        <v>0</v>
      </c>
      <c r="E164" s="8" t="s">
        <v>335</v>
      </c>
      <c r="F164" s="2">
        <v>42582</v>
      </c>
      <c r="G164" s="8">
        <v>0</v>
      </c>
      <c r="H164" s="8"/>
      <c r="I164" s="8"/>
      <c r="J164" t="s">
        <v>336</v>
      </c>
      <c r="K164">
        <v>12</v>
      </c>
      <c r="L164" s="8" t="s">
        <v>160</v>
      </c>
      <c r="M164" s="8"/>
    </row>
    <row r="165" spans="1:13" x14ac:dyDescent="0.45">
      <c r="A165" s="18">
        <v>42583</v>
      </c>
      <c r="B165" t="s">
        <v>160</v>
      </c>
      <c r="C165">
        <v>0</v>
      </c>
      <c r="D165" s="8">
        <f t="shared" si="1"/>
        <v>0</v>
      </c>
      <c r="E165" s="8" t="s">
        <v>337</v>
      </c>
      <c r="F165" s="2">
        <v>42613</v>
      </c>
      <c r="G165" s="8">
        <v>0</v>
      </c>
      <c r="H165" s="8"/>
      <c r="I165" s="8"/>
      <c r="J165" t="s">
        <v>338</v>
      </c>
      <c r="K165">
        <v>12</v>
      </c>
      <c r="L165" s="8" t="s">
        <v>160</v>
      </c>
      <c r="M165" s="8"/>
    </row>
    <row r="166" spans="1:13" x14ac:dyDescent="0.45">
      <c r="A166" s="18">
        <v>42614</v>
      </c>
      <c r="B166" t="s">
        <v>160</v>
      </c>
      <c r="C166">
        <v>0</v>
      </c>
      <c r="D166" s="8">
        <f t="shared" si="1"/>
        <v>0</v>
      </c>
      <c r="E166" s="8" t="s">
        <v>339</v>
      </c>
      <c r="F166" s="2">
        <v>42643</v>
      </c>
      <c r="G166" s="8">
        <v>0</v>
      </c>
      <c r="H166" s="8"/>
      <c r="I166" s="8"/>
      <c r="J166" t="s">
        <v>340</v>
      </c>
      <c r="K166">
        <v>13</v>
      </c>
      <c r="L166" s="8" t="s">
        <v>160</v>
      </c>
      <c r="M166" s="8"/>
    </row>
    <row r="167" spans="1:13" x14ac:dyDescent="0.45">
      <c r="A167" s="18">
        <v>42644</v>
      </c>
      <c r="B167" t="s">
        <v>160</v>
      </c>
      <c r="C167">
        <v>1</v>
      </c>
      <c r="D167" s="8">
        <f t="shared" si="1"/>
        <v>0</v>
      </c>
      <c r="E167" s="8" t="s">
        <v>341</v>
      </c>
      <c r="F167" s="2">
        <v>42674</v>
      </c>
      <c r="G167" s="8">
        <v>0</v>
      </c>
      <c r="H167" s="8"/>
      <c r="I167" s="8"/>
      <c r="J167" t="s">
        <v>342</v>
      </c>
      <c r="K167">
        <v>16</v>
      </c>
      <c r="L167" s="8" t="s">
        <v>160</v>
      </c>
      <c r="M167" s="8"/>
    </row>
    <row r="168" spans="1:13" x14ac:dyDescent="0.45">
      <c r="A168" s="18">
        <v>42675</v>
      </c>
      <c r="B168">
        <v>0</v>
      </c>
      <c r="C168">
        <v>0</v>
      </c>
      <c r="D168" s="8">
        <f t="shared" si="1"/>
        <v>0</v>
      </c>
      <c r="E168" s="8" t="s">
        <v>343</v>
      </c>
      <c r="F168" s="2">
        <v>42704</v>
      </c>
      <c r="G168" s="8">
        <v>0</v>
      </c>
      <c r="H168" s="8"/>
      <c r="I168" s="8"/>
      <c r="J168" t="s">
        <v>344</v>
      </c>
      <c r="K168">
        <v>0</v>
      </c>
      <c r="L168" s="8">
        <v>0</v>
      </c>
      <c r="M168" s="8"/>
    </row>
    <row r="169" spans="1:13" x14ac:dyDescent="0.45">
      <c r="A169" s="18">
        <v>42705</v>
      </c>
      <c r="B169">
        <v>0</v>
      </c>
      <c r="C169">
        <v>0</v>
      </c>
      <c r="D169" s="8">
        <f t="shared" si="1"/>
        <v>0</v>
      </c>
      <c r="E169" s="8" t="s">
        <v>345</v>
      </c>
      <c r="F169" s="2">
        <v>42735</v>
      </c>
      <c r="G169" s="8">
        <v>0</v>
      </c>
      <c r="H169" s="8"/>
      <c r="I169" s="8"/>
      <c r="J169" t="s">
        <v>346</v>
      </c>
      <c r="K169">
        <v>0</v>
      </c>
      <c r="L169" s="8">
        <v>0</v>
      </c>
      <c r="M169" s="8"/>
    </row>
    <row r="170" spans="1:13" x14ac:dyDescent="0.45">
      <c r="A170" s="18">
        <v>42736</v>
      </c>
      <c r="B170">
        <v>0</v>
      </c>
      <c r="C170">
        <v>0</v>
      </c>
      <c r="D170" s="8">
        <f t="shared" si="1"/>
        <v>0</v>
      </c>
      <c r="E170" s="8" t="s">
        <v>347</v>
      </c>
      <c r="F170" s="2">
        <v>42766</v>
      </c>
      <c r="G170" s="8">
        <v>0</v>
      </c>
      <c r="H170" s="8"/>
      <c r="I170" s="8"/>
      <c r="J170" t="s">
        <v>348</v>
      </c>
      <c r="K170">
        <v>0</v>
      </c>
      <c r="L170" s="8">
        <v>0</v>
      </c>
      <c r="M170" s="8"/>
    </row>
    <row r="171" spans="1:13" x14ac:dyDescent="0.45">
      <c r="A171" s="18">
        <v>42767</v>
      </c>
      <c r="B171">
        <v>0</v>
      </c>
      <c r="C171">
        <v>0</v>
      </c>
      <c r="D171" s="8">
        <f t="shared" si="1"/>
        <v>0</v>
      </c>
      <c r="E171" s="8" t="s">
        <v>349</v>
      </c>
      <c r="F171" s="2">
        <v>42794</v>
      </c>
      <c r="G171" s="8">
        <v>0</v>
      </c>
      <c r="H171" s="8"/>
      <c r="I171" s="8"/>
      <c r="J171" t="s">
        <v>350</v>
      </c>
      <c r="K171">
        <v>0</v>
      </c>
      <c r="L171" s="8">
        <v>0</v>
      </c>
      <c r="M171" s="8"/>
    </row>
    <row r="172" spans="1:13" x14ac:dyDescent="0.45">
      <c r="A172" s="18">
        <v>42795</v>
      </c>
      <c r="B172">
        <v>0</v>
      </c>
      <c r="C172">
        <v>0</v>
      </c>
      <c r="D172" s="8">
        <f t="shared" si="1"/>
        <v>0</v>
      </c>
      <c r="E172" s="8" t="s">
        <v>351</v>
      </c>
      <c r="F172" s="2">
        <v>42825</v>
      </c>
      <c r="G172" s="8">
        <v>0</v>
      </c>
      <c r="H172" s="8"/>
      <c r="I172" s="8"/>
      <c r="J172" t="s">
        <v>352</v>
      </c>
      <c r="K172">
        <v>0</v>
      </c>
      <c r="L172" s="8">
        <v>0</v>
      </c>
      <c r="M172" s="8"/>
    </row>
    <row r="173" spans="1:13" x14ac:dyDescent="0.45">
      <c r="A173" s="18">
        <v>42826</v>
      </c>
      <c r="B173">
        <v>0</v>
      </c>
      <c r="C173">
        <v>0</v>
      </c>
      <c r="D173" s="8">
        <f t="shared" si="1"/>
        <v>0</v>
      </c>
      <c r="E173" s="8" t="s">
        <v>353</v>
      </c>
      <c r="F173" s="2">
        <v>42855</v>
      </c>
      <c r="G173" s="8">
        <v>0</v>
      </c>
      <c r="H173" s="8"/>
      <c r="I173" s="8"/>
      <c r="J173" t="s">
        <v>354</v>
      </c>
      <c r="K173">
        <v>0</v>
      </c>
      <c r="L173" s="8">
        <v>0</v>
      </c>
      <c r="M173" s="8"/>
    </row>
    <row r="174" spans="1:13" x14ac:dyDescent="0.45">
      <c r="A174" s="18">
        <v>42856</v>
      </c>
      <c r="B174">
        <v>0</v>
      </c>
      <c r="C174">
        <v>0</v>
      </c>
      <c r="D174" s="8">
        <f t="shared" si="1"/>
        <v>0</v>
      </c>
      <c r="E174" s="8" t="s">
        <v>355</v>
      </c>
      <c r="F174" s="2">
        <v>42886</v>
      </c>
      <c r="G174" s="8">
        <v>0</v>
      </c>
      <c r="H174" s="8"/>
      <c r="I174" s="8"/>
      <c r="J174" t="s">
        <v>356</v>
      </c>
      <c r="K174">
        <v>0</v>
      </c>
      <c r="L174" s="8">
        <v>0</v>
      </c>
      <c r="M174" s="8"/>
    </row>
    <row r="175" spans="1:13" x14ac:dyDescent="0.45">
      <c r="A175" s="18">
        <v>42887</v>
      </c>
      <c r="B175">
        <v>0</v>
      </c>
      <c r="C175">
        <v>0</v>
      </c>
      <c r="D175" s="8">
        <f t="shared" si="1"/>
        <v>0</v>
      </c>
      <c r="E175" s="8" t="s">
        <v>357</v>
      </c>
      <c r="F175" s="2">
        <v>42916</v>
      </c>
      <c r="G175" s="8">
        <v>0</v>
      </c>
      <c r="H175" s="8"/>
      <c r="I175" s="8"/>
      <c r="J175" t="s">
        <v>358</v>
      </c>
      <c r="K175">
        <v>0</v>
      </c>
      <c r="L175" s="8">
        <v>0</v>
      </c>
      <c r="M175" s="8"/>
    </row>
    <row r="176" spans="1:13" x14ac:dyDescent="0.45">
      <c r="A176" s="18">
        <v>42917</v>
      </c>
      <c r="B176">
        <v>0</v>
      </c>
      <c r="C176">
        <v>0</v>
      </c>
      <c r="D176" s="8">
        <f t="shared" si="1"/>
        <v>0</v>
      </c>
      <c r="E176" s="8" t="s">
        <v>359</v>
      </c>
      <c r="F176" s="2">
        <v>42947</v>
      </c>
      <c r="G176" s="8">
        <v>0</v>
      </c>
      <c r="H176" s="8"/>
      <c r="I176" s="8"/>
      <c r="J176" t="s">
        <v>360</v>
      </c>
      <c r="K176">
        <v>0</v>
      </c>
      <c r="L176" s="8">
        <v>0</v>
      </c>
      <c r="M176" s="8"/>
    </row>
    <row r="177" spans="1:21" x14ac:dyDescent="0.45">
      <c r="A177" s="18">
        <v>42948</v>
      </c>
      <c r="B177">
        <v>0</v>
      </c>
      <c r="C177">
        <v>0</v>
      </c>
      <c r="D177" s="8">
        <f t="shared" si="1"/>
        <v>0</v>
      </c>
      <c r="E177" s="8" t="s">
        <v>361</v>
      </c>
      <c r="F177" s="2">
        <v>42978</v>
      </c>
      <c r="G177" s="8">
        <v>0</v>
      </c>
      <c r="H177" s="8"/>
      <c r="I177" s="8"/>
      <c r="J177" t="s">
        <v>362</v>
      </c>
      <c r="K177">
        <v>0</v>
      </c>
      <c r="L177" s="8">
        <v>0</v>
      </c>
      <c r="M177" s="8"/>
    </row>
    <row r="178" spans="1:21" x14ac:dyDescent="0.45">
      <c r="A178" s="18">
        <v>42979</v>
      </c>
      <c r="B178">
        <v>0</v>
      </c>
      <c r="C178">
        <v>0</v>
      </c>
      <c r="D178" s="8">
        <f t="shared" si="1"/>
        <v>0</v>
      </c>
      <c r="E178" s="8" t="s">
        <v>363</v>
      </c>
      <c r="F178" s="2">
        <v>43008</v>
      </c>
      <c r="G178" s="8">
        <v>0</v>
      </c>
      <c r="H178" s="8"/>
      <c r="I178" s="8"/>
      <c r="J178" t="s">
        <v>364</v>
      </c>
      <c r="K178">
        <v>0</v>
      </c>
      <c r="L178" s="8">
        <v>0</v>
      </c>
      <c r="M178" s="8"/>
    </row>
    <row r="179" spans="1:21" x14ac:dyDescent="0.45">
      <c r="A179" s="18">
        <v>43009</v>
      </c>
      <c r="B179">
        <v>0</v>
      </c>
      <c r="C179">
        <v>0</v>
      </c>
      <c r="D179" s="8">
        <f t="shared" si="1"/>
        <v>0</v>
      </c>
      <c r="E179" s="8" t="s">
        <v>365</v>
      </c>
      <c r="F179" s="2">
        <v>43039</v>
      </c>
      <c r="G179" s="8">
        <v>0</v>
      </c>
      <c r="H179" s="8"/>
      <c r="I179" s="8"/>
      <c r="J179" t="s">
        <v>366</v>
      </c>
      <c r="K179">
        <v>0</v>
      </c>
      <c r="L179" s="8">
        <v>0</v>
      </c>
      <c r="M179" s="8"/>
    </row>
    <row r="180" spans="1:21" x14ac:dyDescent="0.45">
      <c r="A180" s="18">
        <v>43040</v>
      </c>
      <c r="B180">
        <v>0</v>
      </c>
      <c r="C180">
        <v>0</v>
      </c>
      <c r="D180" s="8">
        <f t="shared" si="1"/>
        <v>0</v>
      </c>
      <c r="E180" s="8" t="s">
        <v>367</v>
      </c>
      <c r="F180" s="2">
        <v>43069</v>
      </c>
      <c r="G180" s="8">
        <v>0</v>
      </c>
      <c r="H180" s="8"/>
      <c r="I180" s="8"/>
      <c r="J180" t="s">
        <v>368</v>
      </c>
      <c r="K180">
        <v>0</v>
      </c>
      <c r="L180" s="8">
        <v>0</v>
      </c>
      <c r="M180" s="8"/>
    </row>
    <row r="181" spans="1:21" x14ac:dyDescent="0.45">
      <c r="A181" s="18">
        <v>43070</v>
      </c>
      <c r="B181">
        <v>0</v>
      </c>
      <c r="C181">
        <v>0</v>
      </c>
      <c r="D181" s="8">
        <f t="shared" si="1"/>
        <v>0</v>
      </c>
      <c r="E181" s="8" t="s">
        <v>369</v>
      </c>
      <c r="F181" s="2">
        <v>43100</v>
      </c>
      <c r="G181" s="8">
        <v>0</v>
      </c>
      <c r="H181" s="8"/>
      <c r="I181" s="8"/>
      <c r="J181" t="s">
        <v>370</v>
      </c>
      <c r="K181">
        <v>0</v>
      </c>
      <c r="L181" s="8">
        <v>0</v>
      </c>
      <c r="M181" s="8"/>
      <c r="U181" s="2"/>
    </row>
    <row r="182" spans="1:21" x14ac:dyDescent="0.45">
      <c r="A182" s="18">
        <v>43101</v>
      </c>
      <c r="B182">
        <v>0</v>
      </c>
      <c r="C182">
        <v>0</v>
      </c>
      <c r="D182" s="8">
        <f t="shared" si="1"/>
        <v>0</v>
      </c>
      <c r="E182" s="8" t="s">
        <v>371</v>
      </c>
      <c r="F182" s="2">
        <v>43131</v>
      </c>
      <c r="G182" s="8">
        <v>0</v>
      </c>
      <c r="H182" s="8"/>
      <c r="I182" s="8"/>
      <c r="J182" t="s">
        <v>372</v>
      </c>
      <c r="K182">
        <v>0</v>
      </c>
      <c r="L182" s="8">
        <v>0</v>
      </c>
      <c r="M182" s="8"/>
      <c r="U182" s="2"/>
    </row>
    <row r="183" spans="1:21" x14ac:dyDescent="0.45">
      <c r="A183" s="18">
        <v>43132</v>
      </c>
      <c r="B183">
        <v>0</v>
      </c>
      <c r="C183">
        <v>0</v>
      </c>
      <c r="D183" s="8">
        <f t="shared" si="1"/>
        <v>0</v>
      </c>
      <c r="E183" s="8" t="s">
        <v>373</v>
      </c>
      <c r="F183" s="2">
        <v>43159</v>
      </c>
      <c r="G183" s="8">
        <v>0</v>
      </c>
      <c r="H183" s="8"/>
      <c r="I183" s="8"/>
      <c r="J183" t="s">
        <v>374</v>
      </c>
      <c r="K183">
        <v>0</v>
      </c>
      <c r="L183" s="8">
        <v>0</v>
      </c>
      <c r="M183" s="8"/>
      <c r="U183" s="2"/>
    </row>
    <row r="184" spans="1:21" x14ac:dyDescent="0.45">
      <c r="A184" s="18">
        <v>43160</v>
      </c>
      <c r="B184">
        <v>0</v>
      </c>
      <c r="C184">
        <v>0</v>
      </c>
      <c r="D184" s="8">
        <f t="shared" si="1"/>
        <v>0</v>
      </c>
      <c r="E184" s="8" t="s">
        <v>375</v>
      </c>
      <c r="F184" s="2">
        <v>43190</v>
      </c>
      <c r="G184" s="8">
        <v>0</v>
      </c>
      <c r="H184" s="8"/>
      <c r="I184" s="8"/>
      <c r="J184" t="s">
        <v>376</v>
      </c>
      <c r="K184">
        <v>0</v>
      </c>
      <c r="L184" s="8">
        <v>0</v>
      </c>
      <c r="M184" s="8"/>
      <c r="U184" s="2"/>
    </row>
    <row r="185" spans="1:21" x14ac:dyDescent="0.45">
      <c r="A185" s="18">
        <v>43191</v>
      </c>
      <c r="B185">
        <v>0</v>
      </c>
      <c r="C185">
        <v>0</v>
      </c>
      <c r="D185" s="8">
        <f t="shared" si="1"/>
        <v>0</v>
      </c>
      <c r="E185" s="8" t="s">
        <v>377</v>
      </c>
      <c r="F185" s="2">
        <v>43220</v>
      </c>
      <c r="G185" s="8">
        <v>0</v>
      </c>
      <c r="H185" s="8"/>
      <c r="I185" s="8"/>
      <c r="J185" t="s">
        <v>378</v>
      </c>
      <c r="K185">
        <v>0</v>
      </c>
      <c r="L185" s="8">
        <v>0</v>
      </c>
      <c r="M185" s="8"/>
      <c r="U185" s="2"/>
    </row>
    <row r="186" spans="1:21" x14ac:dyDescent="0.45">
      <c r="A186" s="18">
        <v>43221</v>
      </c>
      <c r="B186">
        <v>0</v>
      </c>
      <c r="C186">
        <v>0</v>
      </c>
      <c r="D186" s="8">
        <f t="shared" si="1"/>
        <v>0</v>
      </c>
      <c r="E186" s="8" t="s">
        <v>379</v>
      </c>
      <c r="F186" s="2">
        <v>43251</v>
      </c>
      <c r="G186" s="8">
        <v>0</v>
      </c>
      <c r="H186" s="8"/>
      <c r="I186" s="8"/>
      <c r="J186" t="s">
        <v>380</v>
      </c>
      <c r="K186">
        <v>0</v>
      </c>
      <c r="L186" s="8">
        <v>0</v>
      </c>
      <c r="M186" s="8"/>
      <c r="U186" s="2"/>
    </row>
    <row r="187" spans="1:21" x14ac:dyDescent="0.45">
      <c r="A187" s="18">
        <v>43252</v>
      </c>
      <c r="B187">
        <v>0</v>
      </c>
      <c r="C187">
        <v>0</v>
      </c>
      <c r="D187" s="8">
        <f t="shared" si="1"/>
        <v>0</v>
      </c>
      <c r="E187" t="s">
        <v>381</v>
      </c>
      <c r="F187" s="2">
        <v>43281</v>
      </c>
      <c r="G187" s="8">
        <v>0</v>
      </c>
      <c r="J187" t="s">
        <v>382</v>
      </c>
      <c r="K187">
        <v>0</v>
      </c>
      <c r="L187">
        <v>0</v>
      </c>
      <c r="U187" s="2"/>
    </row>
    <row r="188" spans="1:21" x14ac:dyDescent="0.45">
      <c r="A188" s="18">
        <v>43282</v>
      </c>
      <c r="B188">
        <v>0</v>
      </c>
      <c r="C188">
        <v>1</v>
      </c>
      <c r="D188" s="8">
        <f t="shared" si="1"/>
        <v>0</v>
      </c>
      <c r="E188" t="s">
        <v>383</v>
      </c>
      <c r="F188" s="2">
        <v>43312</v>
      </c>
      <c r="G188" s="8">
        <v>0</v>
      </c>
      <c r="J188" t="s">
        <v>384</v>
      </c>
      <c r="K188">
        <v>0</v>
      </c>
      <c r="L188">
        <v>0</v>
      </c>
      <c r="U188" s="2"/>
    </row>
    <row r="189" spans="1:21" x14ac:dyDescent="0.45">
      <c r="A189" s="18">
        <v>43313</v>
      </c>
      <c r="B189">
        <v>0</v>
      </c>
      <c r="C189">
        <v>0</v>
      </c>
      <c r="D189" s="8">
        <f t="shared" si="1"/>
        <v>0</v>
      </c>
      <c r="E189" t="s">
        <v>385</v>
      </c>
      <c r="F189" s="2">
        <v>43343</v>
      </c>
      <c r="G189" s="8">
        <v>0</v>
      </c>
      <c r="J189" t="s">
        <v>386</v>
      </c>
      <c r="K189">
        <v>0</v>
      </c>
      <c r="L189">
        <v>0</v>
      </c>
      <c r="U189" s="2"/>
    </row>
    <row r="190" spans="1:21" x14ac:dyDescent="0.45">
      <c r="A190" s="18">
        <v>43344</v>
      </c>
      <c r="B190">
        <v>0</v>
      </c>
      <c r="C190">
        <v>0</v>
      </c>
      <c r="D190" s="8">
        <f t="shared" si="1"/>
        <v>0</v>
      </c>
      <c r="E190" t="s">
        <v>387</v>
      </c>
      <c r="F190" s="2">
        <v>43373</v>
      </c>
      <c r="G190" s="8">
        <v>0</v>
      </c>
      <c r="J190" t="s">
        <v>388</v>
      </c>
      <c r="K190">
        <v>0</v>
      </c>
      <c r="L190">
        <v>0</v>
      </c>
      <c r="U190" s="2"/>
    </row>
    <row r="191" spans="1:21" x14ac:dyDescent="0.45">
      <c r="A191" s="18">
        <v>43374</v>
      </c>
      <c r="B191">
        <v>0</v>
      </c>
      <c r="C191">
        <v>0</v>
      </c>
      <c r="D191" s="8">
        <f t="shared" si="1"/>
        <v>0</v>
      </c>
      <c r="E191" t="s">
        <v>389</v>
      </c>
      <c r="F191" s="2">
        <v>43404</v>
      </c>
      <c r="G191" s="8">
        <v>0</v>
      </c>
      <c r="J191" t="s">
        <v>390</v>
      </c>
      <c r="K191">
        <v>0</v>
      </c>
      <c r="L191">
        <v>0</v>
      </c>
      <c r="U191" s="2"/>
    </row>
    <row r="192" spans="1:21" x14ac:dyDescent="0.45">
      <c r="A192" s="18">
        <v>43405</v>
      </c>
      <c r="B192">
        <v>0</v>
      </c>
      <c r="C192">
        <v>0</v>
      </c>
      <c r="D192" s="8">
        <f t="shared" si="1"/>
        <v>0</v>
      </c>
      <c r="E192" t="s">
        <v>391</v>
      </c>
      <c r="F192" s="2">
        <v>43434</v>
      </c>
      <c r="G192" s="8">
        <v>0</v>
      </c>
      <c r="J192" t="s">
        <v>392</v>
      </c>
      <c r="K192">
        <v>0</v>
      </c>
      <c r="L192">
        <v>0</v>
      </c>
      <c r="U192" s="2"/>
    </row>
    <row r="193" spans="1:21" x14ac:dyDescent="0.45">
      <c r="A193" s="18">
        <v>43435</v>
      </c>
      <c r="B193">
        <v>0</v>
      </c>
      <c r="C193">
        <v>0</v>
      </c>
      <c r="D193" s="8">
        <f t="shared" si="1"/>
        <v>0</v>
      </c>
      <c r="E193" t="s">
        <v>393</v>
      </c>
      <c r="F193" s="2">
        <v>43465</v>
      </c>
      <c r="G193" s="8">
        <v>0</v>
      </c>
      <c r="J193" t="s">
        <v>394</v>
      </c>
      <c r="K193">
        <v>0</v>
      </c>
      <c r="L193">
        <v>0</v>
      </c>
      <c r="U193" s="2"/>
    </row>
    <row r="194" spans="1:21" x14ac:dyDescent="0.45">
      <c r="A194" s="18">
        <v>43466</v>
      </c>
      <c r="B194">
        <v>0</v>
      </c>
      <c r="C194">
        <v>0</v>
      </c>
      <c r="D194" s="8">
        <f t="shared" si="1"/>
        <v>0</v>
      </c>
      <c r="E194" t="s">
        <v>395</v>
      </c>
      <c r="F194" s="2">
        <v>43496</v>
      </c>
      <c r="G194" s="8">
        <v>0</v>
      </c>
      <c r="J194" t="s">
        <v>396</v>
      </c>
      <c r="K194">
        <v>0</v>
      </c>
      <c r="L194">
        <v>0</v>
      </c>
      <c r="U194" s="2"/>
    </row>
    <row r="195" spans="1:21" x14ac:dyDescent="0.45">
      <c r="A195" s="18">
        <v>43497</v>
      </c>
      <c r="B195">
        <v>0</v>
      </c>
      <c r="C195">
        <v>0</v>
      </c>
      <c r="D195" s="8">
        <f t="shared" si="1"/>
        <v>0</v>
      </c>
      <c r="E195" t="s">
        <v>397</v>
      </c>
      <c r="F195" s="2">
        <v>43524</v>
      </c>
      <c r="G195" s="8">
        <v>0</v>
      </c>
      <c r="J195" t="s">
        <v>398</v>
      </c>
      <c r="K195">
        <v>0</v>
      </c>
      <c r="L195">
        <v>0</v>
      </c>
      <c r="U195" s="2"/>
    </row>
    <row r="196" spans="1:21" x14ac:dyDescent="0.45">
      <c r="A196" s="18">
        <v>43525</v>
      </c>
      <c r="B196" t="s">
        <v>160</v>
      </c>
      <c r="C196">
        <v>1</v>
      </c>
      <c r="D196" s="8">
        <v>0</v>
      </c>
      <c r="E196" t="s">
        <v>399</v>
      </c>
      <c r="F196" s="2">
        <v>43555</v>
      </c>
      <c r="G196" s="8">
        <v>1</v>
      </c>
      <c r="J196" t="s">
        <v>400</v>
      </c>
      <c r="K196">
        <v>14</v>
      </c>
      <c r="L196" t="s">
        <v>160</v>
      </c>
      <c r="U196" s="2"/>
    </row>
    <row r="197" spans="1:21" x14ac:dyDescent="0.45">
      <c r="A197" s="18">
        <v>43556</v>
      </c>
      <c r="B197">
        <v>1</v>
      </c>
      <c r="C197">
        <v>0</v>
      </c>
      <c r="D197" s="8">
        <v>0</v>
      </c>
      <c r="E197" t="s">
        <v>401</v>
      </c>
      <c r="F197" s="2">
        <v>43585</v>
      </c>
      <c r="G197" s="8">
        <v>1</v>
      </c>
      <c r="J197" t="s">
        <v>402</v>
      </c>
      <c r="K197">
        <v>21</v>
      </c>
      <c r="L197">
        <v>1</v>
      </c>
      <c r="U197" s="2"/>
    </row>
    <row r="198" spans="1:21" x14ac:dyDescent="0.45">
      <c r="A198" s="18">
        <v>43586</v>
      </c>
      <c r="B198">
        <v>1</v>
      </c>
      <c r="C198">
        <v>1</v>
      </c>
      <c r="D198" s="8">
        <v>0</v>
      </c>
      <c r="E198" t="s">
        <v>403</v>
      </c>
      <c r="F198" s="2">
        <v>43616</v>
      </c>
      <c r="G198" s="8">
        <v>1</v>
      </c>
      <c r="J198" t="s">
        <v>404</v>
      </c>
      <c r="K198">
        <v>22</v>
      </c>
      <c r="L198">
        <v>1</v>
      </c>
      <c r="U198" s="2"/>
    </row>
    <row r="199" spans="1:21" x14ac:dyDescent="0.45">
      <c r="A199" s="18">
        <v>43617</v>
      </c>
      <c r="B199" t="s">
        <v>160</v>
      </c>
      <c r="C199">
        <v>1</v>
      </c>
      <c r="D199" s="8">
        <f t="shared" si="1"/>
        <v>100</v>
      </c>
      <c r="E199" t="s">
        <v>405</v>
      </c>
      <c r="F199" s="2">
        <v>43646</v>
      </c>
      <c r="G199" s="8">
        <v>1</v>
      </c>
      <c r="J199" t="s">
        <v>406</v>
      </c>
      <c r="K199">
        <v>15</v>
      </c>
      <c r="L199" t="s">
        <v>160</v>
      </c>
      <c r="U199" s="2"/>
    </row>
    <row r="200" spans="1:21" x14ac:dyDescent="0.45">
      <c r="A200" s="18">
        <v>43647</v>
      </c>
      <c r="B200" t="s">
        <v>160</v>
      </c>
      <c r="C200">
        <v>1</v>
      </c>
      <c r="D200" s="8">
        <f t="shared" si="1"/>
        <v>100</v>
      </c>
      <c r="E200" t="s">
        <v>407</v>
      </c>
      <c r="F200" s="2">
        <v>43677</v>
      </c>
      <c r="G200" s="8">
        <v>1</v>
      </c>
      <c r="J200" t="s">
        <v>408</v>
      </c>
      <c r="K200">
        <v>13</v>
      </c>
      <c r="L200" t="s">
        <v>160</v>
      </c>
      <c r="U200" s="2"/>
    </row>
    <row r="201" spans="1:21" x14ac:dyDescent="0.45">
      <c r="A201" s="18">
        <v>43678</v>
      </c>
      <c r="B201" t="s">
        <v>160</v>
      </c>
      <c r="C201">
        <v>2</v>
      </c>
      <c r="D201" s="8">
        <f t="shared" si="1"/>
        <v>100</v>
      </c>
      <c r="E201" t="s">
        <v>409</v>
      </c>
      <c r="F201" s="2">
        <v>43708</v>
      </c>
      <c r="G201" s="8">
        <v>1</v>
      </c>
      <c r="J201" t="s">
        <v>410</v>
      </c>
      <c r="K201">
        <v>12</v>
      </c>
      <c r="L201" t="s">
        <v>160</v>
      </c>
      <c r="U201" s="2"/>
    </row>
    <row r="202" spans="1:21" x14ac:dyDescent="0.45">
      <c r="A202" s="18">
        <v>43709</v>
      </c>
      <c r="B202" t="s">
        <v>160</v>
      </c>
      <c r="C202">
        <v>1</v>
      </c>
      <c r="D202" s="8">
        <f t="shared" si="1"/>
        <v>100</v>
      </c>
      <c r="E202" t="s">
        <v>411</v>
      </c>
      <c r="F202" s="2">
        <v>43738</v>
      </c>
      <c r="G202" s="8">
        <v>1</v>
      </c>
      <c r="J202" t="s">
        <v>412</v>
      </c>
      <c r="K202">
        <v>17</v>
      </c>
      <c r="L202" t="s">
        <v>160</v>
      </c>
      <c r="U202" s="2"/>
    </row>
    <row r="203" spans="1:21" x14ac:dyDescent="0.45">
      <c r="A203" s="18">
        <v>43739</v>
      </c>
      <c r="B203" t="s">
        <v>160</v>
      </c>
      <c r="C203">
        <v>2</v>
      </c>
      <c r="D203" s="8">
        <f t="shared" ref="D203:D263" si="2">100*G203</f>
        <v>100</v>
      </c>
      <c r="E203" t="s">
        <v>413</v>
      </c>
      <c r="F203" s="2">
        <v>43769</v>
      </c>
      <c r="G203" s="8">
        <v>1</v>
      </c>
      <c r="J203" t="s">
        <v>414</v>
      </c>
      <c r="K203">
        <v>19</v>
      </c>
      <c r="L203" t="s">
        <v>160</v>
      </c>
      <c r="U203" s="2"/>
    </row>
    <row r="204" spans="1:21" x14ac:dyDescent="0.45">
      <c r="A204" s="18">
        <v>43770</v>
      </c>
      <c r="B204">
        <v>1</v>
      </c>
      <c r="C204">
        <v>1</v>
      </c>
      <c r="D204" s="8">
        <f t="shared" si="2"/>
        <v>100</v>
      </c>
      <c r="E204" t="s">
        <v>415</v>
      </c>
      <c r="F204" s="2">
        <v>43799</v>
      </c>
      <c r="G204" s="8">
        <v>1</v>
      </c>
      <c r="J204" t="s">
        <v>416</v>
      </c>
      <c r="K204">
        <v>20</v>
      </c>
      <c r="L204">
        <v>1</v>
      </c>
      <c r="U204" s="2"/>
    </row>
    <row r="205" spans="1:21" x14ac:dyDescent="0.45">
      <c r="A205" s="18">
        <v>43800</v>
      </c>
      <c r="B205">
        <v>1</v>
      </c>
      <c r="C205">
        <v>1</v>
      </c>
      <c r="D205" s="8">
        <f t="shared" si="2"/>
        <v>100</v>
      </c>
      <c r="E205" t="s">
        <v>417</v>
      </c>
      <c r="F205" s="2">
        <v>43830</v>
      </c>
      <c r="G205" s="8">
        <v>1</v>
      </c>
      <c r="J205" t="s">
        <v>418</v>
      </c>
      <c r="K205">
        <v>24</v>
      </c>
      <c r="L205">
        <v>1</v>
      </c>
      <c r="U205" s="2"/>
    </row>
    <row r="206" spans="1:21" x14ac:dyDescent="0.45">
      <c r="A206" s="18">
        <v>43831</v>
      </c>
      <c r="B206">
        <v>1</v>
      </c>
      <c r="C206">
        <v>2</v>
      </c>
      <c r="D206" s="8">
        <f t="shared" si="2"/>
        <v>100</v>
      </c>
      <c r="E206" t="s">
        <v>419</v>
      </c>
      <c r="F206" s="2">
        <v>43861</v>
      </c>
      <c r="G206" s="8">
        <v>1</v>
      </c>
      <c r="J206" t="s">
        <v>420</v>
      </c>
      <c r="K206">
        <v>28</v>
      </c>
      <c r="L206">
        <v>1</v>
      </c>
      <c r="U206" s="2"/>
    </row>
    <row r="207" spans="1:21" x14ac:dyDescent="0.45">
      <c r="A207" s="18">
        <v>43862</v>
      </c>
      <c r="B207">
        <v>1</v>
      </c>
      <c r="C207">
        <v>2</v>
      </c>
      <c r="D207" s="8">
        <f t="shared" si="2"/>
        <v>100</v>
      </c>
      <c r="E207" t="s">
        <v>421</v>
      </c>
      <c r="F207" s="2">
        <v>43890</v>
      </c>
      <c r="G207" s="8">
        <v>1</v>
      </c>
      <c r="J207" t="s">
        <v>422</v>
      </c>
      <c r="K207">
        <v>30</v>
      </c>
      <c r="L207">
        <v>1</v>
      </c>
      <c r="U207" s="2"/>
    </row>
    <row r="208" spans="1:21" x14ac:dyDescent="0.45">
      <c r="A208" s="18">
        <v>43891</v>
      </c>
      <c r="B208">
        <v>1</v>
      </c>
      <c r="C208">
        <v>2</v>
      </c>
      <c r="D208" s="8">
        <f t="shared" si="2"/>
        <v>100</v>
      </c>
      <c r="E208" t="s">
        <v>423</v>
      </c>
      <c r="F208" s="2">
        <v>43921</v>
      </c>
      <c r="G208" s="8">
        <v>1</v>
      </c>
      <c r="J208" t="s">
        <v>424</v>
      </c>
      <c r="K208">
        <v>38</v>
      </c>
      <c r="L208">
        <v>1</v>
      </c>
      <c r="U208" s="2"/>
    </row>
    <row r="209" spans="1:21" x14ac:dyDescent="0.45">
      <c r="A209" s="18">
        <v>43922</v>
      </c>
      <c r="B209">
        <v>1</v>
      </c>
      <c r="C209">
        <v>2</v>
      </c>
      <c r="D209" s="8">
        <f t="shared" si="2"/>
        <v>100</v>
      </c>
      <c r="E209" t="s">
        <v>425</v>
      </c>
      <c r="F209" s="2">
        <v>43951</v>
      </c>
      <c r="G209" s="8">
        <v>1</v>
      </c>
      <c r="J209" t="s">
        <v>426</v>
      </c>
      <c r="K209">
        <v>35</v>
      </c>
      <c r="L209">
        <v>1</v>
      </c>
      <c r="U209" s="2"/>
    </row>
    <row r="210" spans="1:21" x14ac:dyDescent="0.45">
      <c r="A210" s="18">
        <v>43952</v>
      </c>
      <c r="B210">
        <v>1</v>
      </c>
      <c r="C210">
        <v>1</v>
      </c>
      <c r="D210" s="8">
        <f t="shared" si="2"/>
        <v>100</v>
      </c>
      <c r="E210" t="s">
        <v>427</v>
      </c>
      <c r="F210" s="2">
        <v>43982</v>
      </c>
      <c r="G210" s="8">
        <v>1</v>
      </c>
      <c r="J210" t="s">
        <v>428</v>
      </c>
      <c r="K210">
        <v>42</v>
      </c>
      <c r="L210">
        <v>1</v>
      </c>
      <c r="U210" s="2"/>
    </row>
    <row r="211" spans="1:21" x14ac:dyDescent="0.45">
      <c r="A211" s="18">
        <v>43983</v>
      </c>
      <c r="B211">
        <v>1</v>
      </c>
      <c r="C211">
        <v>2</v>
      </c>
      <c r="D211" s="8">
        <f t="shared" si="2"/>
        <v>0</v>
      </c>
      <c r="E211" t="s">
        <v>429</v>
      </c>
      <c r="F211" s="2">
        <v>44012</v>
      </c>
      <c r="G211" s="8">
        <v>0</v>
      </c>
      <c r="J211" t="s">
        <v>430</v>
      </c>
      <c r="K211">
        <v>42</v>
      </c>
      <c r="L211">
        <v>1</v>
      </c>
      <c r="U211" s="2"/>
    </row>
    <row r="212" spans="1:21" x14ac:dyDescent="0.45">
      <c r="A212" s="18">
        <v>44013</v>
      </c>
      <c r="B212">
        <v>1</v>
      </c>
      <c r="C212">
        <v>2</v>
      </c>
      <c r="D212" s="8">
        <f t="shared" si="2"/>
        <v>0</v>
      </c>
      <c r="E212" t="s">
        <v>431</v>
      </c>
      <c r="F212" s="2">
        <v>44043</v>
      </c>
      <c r="G212" s="8">
        <v>0</v>
      </c>
      <c r="J212" t="s">
        <v>432</v>
      </c>
      <c r="K212">
        <v>49</v>
      </c>
      <c r="L212">
        <v>1</v>
      </c>
      <c r="U212" s="2"/>
    </row>
    <row r="213" spans="1:21" x14ac:dyDescent="0.45">
      <c r="A213" s="18">
        <v>44044</v>
      </c>
      <c r="B213">
        <v>1</v>
      </c>
      <c r="C213">
        <v>2</v>
      </c>
      <c r="D213" s="8">
        <f t="shared" si="2"/>
        <v>0</v>
      </c>
      <c r="E213" t="s">
        <v>433</v>
      </c>
      <c r="F213" s="2">
        <v>44074</v>
      </c>
      <c r="G213" s="8">
        <v>0</v>
      </c>
      <c r="J213" t="s">
        <v>434</v>
      </c>
      <c r="K213">
        <v>40</v>
      </c>
      <c r="L213">
        <v>1</v>
      </c>
      <c r="U213" s="2"/>
    </row>
    <row r="214" spans="1:21" x14ac:dyDescent="0.45">
      <c r="A214" s="18">
        <v>44075</v>
      </c>
      <c r="B214">
        <v>1</v>
      </c>
      <c r="C214">
        <v>2</v>
      </c>
      <c r="D214" s="8">
        <f t="shared" si="2"/>
        <v>0</v>
      </c>
      <c r="E214" t="s">
        <v>435</v>
      </c>
      <c r="F214" s="2">
        <v>44104</v>
      </c>
      <c r="G214" s="8">
        <v>0</v>
      </c>
      <c r="J214" t="s">
        <v>436</v>
      </c>
      <c r="K214">
        <v>40</v>
      </c>
      <c r="L214">
        <v>1</v>
      </c>
      <c r="U214" s="2"/>
    </row>
    <row r="215" spans="1:21" x14ac:dyDescent="0.45">
      <c r="A215" s="18">
        <v>44105</v>
      </c>
      <c r="B215">
        <v>1</v>
      </c>
      <c r="C215">
        <v>1</v>
      </c>
      <c r="D215" s="8">
        <f t="shared" si="2"/>
        <v>0</v>
      </c>
      <c r="E215" t="s">
        <v>437</v>
      </c>
      <c r="F215" s="2">
        <v>44135</v>
      </c>
      <c r="G215" s="8">
        <v>0</v>
      </c>
      <c r="J215" t="s">
        <v>438</v>
      </c>
      <c r="K215">
        <v>50</v>
      </c>
      <c r="L215">
        <v>1</v>
      </c>
      <c r="U215" s="2"/>
    </row>
    <row r="216" spans="1:21" x14ac:dyDescent="0.45">
      <c r="A216" s="18">
        <v>44136</v>
      </c>
      <c r="B216">
        <v>1</v>
      </c>
      <c r="C216">
        <v>1</v>
      </c>
      <c r="D216" s="8">
        <f t="shared" si="2"/>
        <v>0</v>
      </c>
      <c r="E216" t="s">
        <v>439</v>
      </c>
      <c r="F216" s="2">
        <v>44165</v>
      </c>
      <c r="G216" s="8">
        <v>0</v>
      </c>
      <c r="J216" t="s">
        <v>440</v>
      </c>
      <c r="K216">
        <v>35</v>
      </c>
      <c r="L216">
        <v>1</v>
      </c>
      <c r="U216" s="2"/>
    </row>
    <row r="217" spans="1:21" x14ac:dyDescent="0.45">
      <c r="A217" s="18">
        <v>44166</v>
      </c>
      <c r="B217">
        <v>1</v>
      </c>
      <c r="C217">
        <v>0</v>
      </c>
      <c r="D217" s="8">
        <f t="shared" si="2"/>
        <v>0</v>
      </c>
      <c r="E217" t="s">
        <v>441</v>
      </c>
      <c r="F217" s="2">
        <v>44196</v>
      </c>
      <c r="G217" s="8">
        <v>0</v>
      </c>
      <c r="J217" t="s">
        <v>442</v>
      </c>
      <c r="K217">
        <v>38</v>
      </c>
      <c r="L217">
        <v>1</v>
      </c>
      <c r="U217" s="2"/>
    </row>
    <row r="218" spans="1:21" x14ac:dyDescent="0.45">
      <c r="A218" s="18">
        <v>44197</v>
      </c>
      <c r="B218">
        <v>1</v>
      </c>
      <c r="C218">
        <v>1</v>
      </c>
      <c r="D218" s="8">
        <f t="shared" si="2"/>
        <v>0</v>
      </c>
      <c r="E218" t="s">
        <v>443</v>
      </c>
      <c r="F218" s="2">
        <v>44227</v>
      </c>
      <c r="G218" s="8">
        <v>0</v>
      </c>
      <c r="J218" t="s">
        <v>444</v>
      </c>
      <c r="K218">
        <v>33</v>
      </c>
      <c r="L218">
        <v>1</v>
      </c>
      <c r="U218" s="2"/>
    </row>
    <row r="219" spans="1:21" x14ac:dyDescent="0.45">
      <c r="A219" s="18">
        <v>44228</v>
      </c>
      <c r="B219">
        <v>1</v>
      </c>
      <c r="C219">
        <v>1</v>
      </c>
      <c r="D219" s="8">
        <f t="shared" si="2"/>
        <v>0</v>
      </c>
      <c r="E219" t="s">
        <v>445</v>
      </c>
      <c r="F219" s="2">
        <v>44255</v>
      </c>
      <c r="G219" s="8">
        <v>0</v>
      </c>
      <c r="J219" t="s">
        <v>446</v>
      </c>
      <c r="K219">
        <v>34</v>
      </c>
      <c r="L219">
        <v>1</v>
      </c>
      <c r="U219" s="2"/>
    </row>
    <row r="220" spans="1:21" x14ac:dyDescent="0.45">
      <c r="A220" s="18">
        <v>44256</v>
      </c>
      <c r="B220">
        <v>1</v>
      </c>
      <c r="C220">
        <v>1</v>
      </c>
      <c r="D220" s="8">
        <f t="shared" si="2"/>
        <v>0</v>
      </c>
      <c r="E220" t="s">
        <v>447</v>
      </c>
      <c r="F220" s="2">
        <v>44286</v>
      </c>
      <c r="G220" s="8">
        <v>0</v>
      </c>
      <c r="J220" t="s">
        <v>448</v>
      </c>
      <c r="K220">
        <v>32</v>
      </c>
      <c r="L220">
        <v>1</v>
      </c>
      <c r="U220" s="2"/>
    </row>
    <row r="221" spans="1:21" x14ac:dyDescent="0.45">
      <c r="A221" s="18">
        <v>44287</v>
      </c>
      <c r="B221">
        <v>1</v>
      </c>
      <c r="C221">
        <v>2</v>
      </c>
      <c r="D221" s="8">
        <f t="shared" si="2"/>
        <v>0</v>
      </c>
      <c r="E221" t="s">
        <v>449</v>
      </c>
      <c r="F221" s="2">
        <v>44316</v>
      </c>
      <c r="G221" s="8">
        <v>0</v>
      </c>
      <c r="J221" t="s">
        <v>450</v>
      </c>
      <c r="K221">
        <v>36</v>
      </c>
      <c r="L221">
        <v>1</v>
      </c>
      <c r="U221" s="2"/>
    </row>
    <row r="222" spans="1:21" x14ac:dyDescent="0.45">
      <c r="A222" s="18">
        <v>44317</v>
      </c>
      <c r="B222">
        <v>1</v>
      </c>
      <c r="C222">
        <v>1</v>
      </c>
      <c r="D222" s="8">
        <f t="shared" si="2"/>
        <v>0</v>
      </c>
      <c r="E222" t="s">
        <v>451</v>
      </c>
      <c r="F222" s="2">
        <v>44347</v>
      </c>
      <c r="G222" s="8">
        <v>0</v>
      </c>
      <c r="J222" t="s">
        <v>452</v>
      </c>
      <c r="K222">
        <v>33</v>
      </c>
      <c r="L222">
        <v>1</v>
      </c>
      <c r="U222" s="2"/>
    </row>
    <row r="223" spans="1:21" x14ac:dyDescent="0.45">
      <c r="A223" s="18">
        <v>44348</v>
      </c>
      <c r="B223">
        <v>1</v>
      </c>
      <c r="C223">
        <v>1</v>
      </c>
      <c r="D223" s="8">
        <f t="shared" si="2"/>
        <v>0</v>
      </c>
      <c r="E223" t="s">
        <v>453</v>
      </c>
      <c r="F223" s="2">
        <v>44377</v>
      </c>
      <c r="G223" s="8">
        <v>0</v>
      </c>
      <c r="J223" t="s">
        <v>454</v>
      </c>
      <c r="K223">
        <v>42</v>
      </c>
      <c r="L223">
        <v>1</v>
      </c>
      <c r="U223" s="2"/>
    </row>
    <row r="224" spans="1:21" x14ac:dyDescent="0.45">
      <c r="A224" s="18">
        <v>44378</v>
      </c>
      <c r="B224">
        <v>1</v>
      </c>
      <c r="C224">
        <v>1</v>
      </c>
      <c r="D224" s="8">
        <f t="shared" si="2"/>
        <v>0</v>
      </c>
      <c r="E224" t="s">
        <v>455</v>
      </c>
      <c r="F224" s="2">
        <v>44408</v>
      </c>
      <c r="G224" s="8">
        <v>0</v>
      </c>
      <c r="J224" t="s">
        <v>456</v>
      </c>
      <c r="K224">
        <v>39</v>
      </c>
      <c r="L224">
        <v>1</v>
      </c>
      <c r="U224" s="2"/>
    </row>
    <row r="225" spans="1:21" x14ac:dyDescent="0.45">
      <c r="A225" s="18">
        <v>44409</v>
      </c>
      <c r="B225">
        <v>1</v>
      </c>
      <c r="C225">
        <v>2</v>
      </c>
      <c r="D225" s="8">
        <f t="shared" si="2"/>
        <v>0</v>
      </c>
      <c r="E225" t="s">
        <v>457</v>
      </c>
      <c r="F225" s="2">
        <v>44439</v>
      </c>
      <c r="G225" s="8">
        <v>0</v>
      </c>
      <c r="J225" t="s">
        <v>458</v>
      </c>
      <c r="K225">
        <v>35</v>
      </c>
      <c r="L225">
        <v>1</v>
      </c>
      <c r="U225" s="2"/>
    </row>
    <row r="226" spans="1:21" x14ac:dyDescent="0.45">
      <c r="A226" s="18">
        <v>44440</v>
      </c>
      <c r="B226">
        <v>1</v>
      </c>
      <c r="C226">
        <v>1</v>
      </c>
      <c r="D226" s="8">
        <f t="shared" si="2"/>
        <v>0</v>
      </c>
      <c r="E226" t="s">
        <v>459</v>
      </c>
      <c r="F226" s="2">
        <v>44469</v>
      </c>
      <c r="G226" s="8">
        <v>0</v>
      </c>
      <c r="J226" t="s">
        <v>460</v>
      </c>
      <c r="K226">
        <v>43</v>
      </c>
      <c r="L226">
        <v>1</v>
      </c>
      <c r="U226" s="2"/>
    </row>
    <row r="227" spans="1:21" x14ac:dyDescent="0.45">
      <c r="A227" s="18">
        <v>44470</v>
      </c>
      <c r="B227">
        <v>1</v>
      </c>
      <c r="C227">
        <v>1</v>
      </c>
      <c r="D227" s="8">
        <f t="shared" si="2"/>
        <v>0</v>
      </c>
      <c r="E227" t="s">
        <v>461</v>
      </c>
      <c r="F227" s="2">
        <v>44500</v>
      </c>
      <c r="G227" s="8">
        <v>0</v>
      </c>
      <c r="J227" t="s">
        <v>462</v>
      </c>
      <c r="K227">
        <v>53</v>
      </c>
      <c r="L227">
        <v>1</v>
      </c>
      <c r="U227" s="2"/>
    </row>
    <row r="228" spans="1:21" x14ac:dyDescent="0.45">
      <c r="A228" s="18">
        <v>44501</v>
      </c>
      <c r="B228">
        <v>1</v>
      </c>
      <c r="C228">
        <v>2</v>
      </c>
      <c r="D228" s="8">
        <f t="shared" si="2"/>
        <v>0</v>
      </c>
      <c r="E228" t="s">
        <v>463</v>
      </c>
      <c r="F228" s="2">
        <v>44530</v>
      </c>
      <c r="G228" s="8">
        <v>0</v>
      </c>
      <c r="J228" t="s">
        <v>464</v>
      </c>
      <c r="K228">
        <v>42</v>
      </c>
      <c r="L228">
        <v>1</v>
      </c>
      <c r="U228" s="2"/>
    </row>
    <row r="229" spans="1:21" x14ac:dyDescent="0.45">
      <c r="A229" s="18">
        <v>44531</v>
      </c>
      <c r="B229">
        <v>1</v>
      </c>
      <c r="C229">
        <v>2</v>
      </c>
      <c r="D229" s="8">
        <f t="shared" si="2"/>
        <v>0</v>
      </c>
      <c r="E229" t="s">
        <v>465</v>
      </c>
      <c r="F229" s="2">
        <v>44561</v>
      </c>
      <c r="G229" s="8">
        <v>0</v>
      </c>
      <c r="J229" t="s">
        <v>466</v>
      </c>
      <c r="K229">
        <v>26</v>
      </c>
      <c r="L229">
        <v>1</v>
      </c>
      <c r="U229" s="2"/>
    </row>
    <row r="230" spans="1:21" x14ac:dyDescent="0.45">
      <c r="A230" s="18">
        <v>44562</v>
      </c>
      <c r="B230">
        <v>1</v>
      </c>
      <c r="C230">
        <v>4</v>
      </c>
      <c r="D230" s="8">
        <f t="shared" si="2"/>
        <v>0</v>
      </c>
      <c r="E230" t="s">
        <v>467</v>
      </c>
      <c r="F230" s="2">
        <v>44592</v>
      </c>
      <c r="G230" s="8">
        <v>0</v>
      </c>
      <c r="J230" t="s">
        <v>468</v>
      </c>
      <c r="K230">
        <v>39</v>
      </c>
      <c r="L230">
        <v>1</v>
      </c>
      <c r="U230" s="2"/>
    </row>
    <row r="231" spans="1:21" x14ac:dyDescent="0.45">
      <c r="A231" s="18">
        <v>44593</v>
      </c>
      <c r="B231">
        <v>1</v>
      </c>
      <c r="C231">
        <v>3</v>
      </c>
      <c r="D231" s="8">
        <f t="shared" si="2"/>
        <v>0</v>
      </c>
      <c r="E231" t="s">
        <v>469</v>
      </c>
      <c r="F231" s="2">
        <v>44620</v>
      </c>
      <c r="G231" s="8">
        <v>0</v>
      </c>
      <c r="J231" t="s">
        <v>470</v>
      </c>
      <c r="K231">
        <v>37</v>
      </c>
      <c r="L231">
        <v>1</v>
      </c>
      <c r="U231" s="2"/>
    </row>
    <row r="232" spans="1:21" x14ac:dyDescent="0.45">
      <c r="A232" s="18">
        <v>44621</v>
      </c>
      <c r="B232">
        <v>1</v>
      </c>
      <c r="C232">
        <v>3</v>
      </c>
      <c r="D232" s="8">
        <f t="shared" si="2"/>
        <v>0</v>
      </c>
      <c r="E232" t="s">
        <v>471</v>
      </c>
      <c r="F232" s="2">
        <v>44651</v>
      </c>
      <c r="G232" s="8">
        <v>0</v>
      </c>
      <c r="J232" t="s">
        <v>472</v>
      </c>
      <c r="K232">
        <v>42</v>
      </c>
      <c r="L232">
        <v>1</v>
      </c>
      <c r="U232" s="2"/>
    </row>
    <row r="233" spans="1:21" x14ac:dyDescent="0.45">
      <c r="A233" s="18">
        <v>44652</v>
      </c>
      <c r="B233">
        <v>1</v>
      </c>
      <c r="C233">
        <v>3</v>
      </c>
      <c r="D233" s="8">
        <f t="shared" si="2"/>
        <v>0</v>
      </c>
      <c r="E233" t="s">
        <v>473</v>
      </c>
      <c r="F233" s="2">
        <v>44681</v>
      </c>
      <c r="G233" s="8">
        <v>0</v>
      </c>
      <c r="J233" t="s">
        <v>474</v>
      </c>
      <c r="K233">
        <v>48</v>
      </c>
      <c r="L233">
        <v>1</v>
      </c>
      <c r="U233" s="2"/>
    </row>
    <row r="234" spans="1:21" x14ac:dyDescent="0.45">
      <c r="A234" s="18">
        <v>44682</v>
      </c>
      <c r="B234">
        <v>1</v>
      </c>
      <c r="C234">
        <v>4</v>
      </c>
      <c r="D234" s="8">
        <f t="shared" si="2"/>
        <v>0</v>
      </c>
      <c r="E234" t="s">
        <v>475</v>
      </c>
      <c r="F234" s="2">
        <v>44712</v>
      </c>
      <c r="G234" s="8">
        <v>0</v>
      </c>
      <c r="J234" t="s">
        <v>476</v>
      </c>
      <c r="K234">
        <v>47</v>
      </c>
      <c r="L234">
        <v>1</v>
      </c>
      <c r="U234" s="2"/>
    </row>
    <row r="235" spans="1:21" x14ac:dyDescent="0.45">
      <c r="A235" s="18">
        <v>44713</v>
      </c>
      <c r="B235">
        <v>1</v>
      </c>
      <c r="C235">
        <v>5</v>
      </c>
      <c r="D235" s="8">
        <f t="shared" si="2"/>
        <v>0</v>
      </c>
      <c r="E235" t="s">
        <v>477</v>
      </c>
      <c r="F235" s="2">
        <v>44742</v>
      </c>
      <c r="G235" s="8">
        <v>0</v>
      </c>
      <c r="J235" t="s">
        <v>478</v>
      </c>
      <c r="K235">
        <v>51</v>
      </c>
      <c r="L235">
        <v>1</v>
      </c>
      <c r="U235" s="2"/>
    </row>
    <row r="236" spans="1:21" x14ac:dyDescent="0.45">
      <c r="A236" s="18">
        <v>44743</v>
      </c>
      <c r="B236">
        <v>1</v>
      </c>
      <c r="C236">
        <v>8</v>
      </c>
      <c r="D236" s="8">
        <f t="shared" si="2"/>
        <v>0</v>
      </c>
      <c r="E236" t="s">
        <v>479</v>
      </c>
      <c r="F236" s="2">
        <v>44773</v>
      </c>
      <c r="G236" s="8">
        <v>0</v>
      </c>
      <c r="J236" t="s">
        <v>480</v>
      </c>
      <c r="K236">
        <v>43</v>
      </c>
      <c r="L236">
        <v>1</v>
      </c>
      <c r="U236" s="2"/>
    </row>
    <row r="237" spans="1:21" x14ac:dyDescent="0.45">
      <c r="A237" s="18">
        <v>44774</v>
      </c>
      <c r="B237">
        <v>1</v>
      </c>
      <c r="C237">
        <v>13</v>
      </c>
      <c r="D237" s="8">
        <f t="shared" si="2"/>
        <v>0</v>
      </c>
      <c r="E237" t="s">
        <v>481</v>
      </c>
      <c r="F237" s="2">
        <v>44804</v>
      </c>
      <c r="G237" s="8">
        <v>0</v>
      </c>
      <c r="J237" t="s">
        <v>482</v>
      </c>
      <c r="K237">
        <v>50</v>
      </c>
      <c r="L237">
        <v>1</v>
      </c>
      <c r="U237" s="2"/>
    </row>
    <row r="238" spans="1:21" x14ac:dyDescent="0.45">
      <c r="A238" s="18">
        <v>44805</v>
      </c>
      <c r="B238">
        <v>1</v>
      </c>
      <c r="C238">
        <v>18</v>
      </c>
      <c r="D238" s="8">
        <f t="shared" si="2"/>
        <v>0</v>
      </c>
      <c r="E238" t="s">
        <v>483</v>
      </c>
      <c r="F238" s="2">
        <v>44834</v>
      </c>
      <c r="G238" s="8">
        <v>0</v>
      </c>
      <c r="J238" t="s">
        <v>484</v>
      </c>
      <c r="K238">
        <v>51</v>
      </c>
      <c r="L238">
        <v>1</v>
      </c>
      <c r="U238" s="2"/>
    </row>
    <row r="239" spans="1:21" x14ac:dyDescent="0.45">
      <c r="A239" s="18">
        <v>44835</v>
      </c>
      <c r="B239">
        <v>1</v>
      </c>
      <c r="C239">
        <v>17</v>
      </c>
      <c r="D239" s="8">
        <f t="shared" si="2"/>
        <v>0</v>
      </c>
      <c r="E239" t="s">
        <v>485</v>
      </c>
      <c r="F239" s="2">
        <v>44865</v>
      </c>
      <c r="G239" s="8">
        <v>0</v>
      </c>
      <c r="J239" t="s">
        <v>486</v>
      </c>
      <c r="K239">
        <v>52</v>
      </c>
      <c r="L239">
        <v>1</v>
      </c>
      <c r="U239" s="2"/>
    </row>
    <row r="240" spans="1:21" x14ac:dyDescent="0.45">
      <c r="A240" s="18">
        <v>44866</v>
      </c>
      <c r="B240">
        <v>1</v>
      </c>
      <c r="C240">
        <v>18</v>
      </c>
      <c r="D240" s="8">
        <f t="shared" si="2"/>
        <v>0</v>
      </c>
      <c r="E240" t="s">
        <v>487</v>
      </c>
      <c r="F240" s="2">
        <v>44895</v>
      </c>
      <c r="G240" s="8">
        <v>0</v>
      </c>
      <c r="J240" t="s">
        <v>488</v>
      </c>
      <c r="K240">
        <v>54</v>
      </c>
      <c r="L240">
        <v>1</v>
      </c>
      <c r="U240" s="2"/>
    </row>
    <row r="241" spans="1:21" x14ac:dyDescent="0.45">
      <c r="A241" s="18">
        <v>44896</v>
      </c>
      <c r="B241">
        <v>1</v>
      </c>
      <c r="C241">
        <v>25</v>
      </c>
      <c r="D241" s="8">
        <f t="shared" si="2"/>
        <v>0</v>
      </c>
      <c r="E241" t="s">
        <v>489</v>
      </c>
      <c r="F241" s="2">
        <v>44926</v>
      </c>
      <c r="G241" s="8">
        <v>0</v>
      </c>
      <c r="J241" t="s">
        <v>490</v>
      </c>
      <c r="K241">
        <v>53</v>
      </c>
      <c r="L241">
        <v>1</v>
      </c>
      <c r="U241" s="2"/>
    </row>
    <row r="242" spans="1:21" x14ac:dyDescent="0.45">
      <c r="A242" s="18">
        <v>44927</v>
      </c>
      <c r="B242">
        <v>2</v>
      </c>
      <c r="C242">
        <v>40</v>
      </c>
      <c r="D242" s="8">
        <f t="shared" si="2"/>
        <v>0</v>
      </c>
      <c r="E242" t="s">
        <v>491</v>
      </c>
      <c r="F242" s="2">
        <v>44957</v>
      </c>
      <c r="G242" s="8">
        <v>0</v>
      </c>
      <c r="J242" t="s">
        <v>492</v>
      </c>
      <c r="K242">
        <v>65</v>
      </c>
      <c r="L242">
        <v>2</v>
      </c>
      <c r="U242" s="2"/>
    </row>
    <row r="243" spans="1:21" x14ac:dyDescent="0.45">
      <c r="A243" s="18">
        <v>44958</v>
      </c>
      <c r="B243">
        <v>2</v>
      </c>
      <c r="C243">
        <v>69</v>
      </c>
      <c r="D243" s="8">
        <f t="shared" si="2"/>
        <v>0</v>
      </c>
      <c r="E243" t="s">
        <v>493</v>
      </c>
      <c r="F243" s="2">
        <v>44985</v>
      </c>
      <c r="G243" s="8">
        <v>0</v>
      </c>
      <c r="J243" t="s">
        <v>494</v>
      </c>
      <c r="K243">
        <v>78</v>
      </c>
      <c r="L243">
        <v>2</v>
      </c>
    </row>
    <row r="244" spans="1:21" x14ac:dyDescent="0.45">
      <c r="A244" s="18">
        <v>44986</v>
      </c>
      <c r="B244">
        <v>2</v>
      </c>
      <c r="C244">
        <v>77</v>
      </c>
      <c r="D244" s="8">
        <f t="shared" si="2"/>
        <v>0</v>
      </c>
      <c r="E244" t="s">
        <v>495</v>
      </c>
      <c r="F244" s="2">
        <v>45016</v>
      </c>
      <c r="G244" s="8">
        <v>0</v>
      </c>
      <c r="J244" t="s">
        <v>496</v>
      </c>
      <c r="K244">
        <v>81</v>
      </c>
      <c r="L244">
        <v>2</v>
      </c>
    </row>
    <row r="245" spans="1:21" x14ac:dyDescent="0.45">
      <c r="A245" s="18">
        <v>45017</v>
      </c>
      <c r="B245">
        <v>2</v>
      </c>
      <c r="C245">
        <v>50</v>
      </c>
      <c r="D245" s="8">
        <f t="shared" si="2"/>
        <v>0</v>
      </c>
      <c r="E245" t="s">
        <v>497</v>
      </c>
      <c r="F245" s="2">
        <v>45046</v>
      </c>
      <c r="G245" s="8">
        <v>0</v>
      </c>
      <c r="J245" t="s">
        <v>498</v>
      </c>
      <c r="K245">
        <v>79</v>
      </c>
      <c r="L245">
        <v>2</v>
      </c>
    </row>
    <row r="246" spans="1:21" x14ac:dyDescent="0.45">
      <c r="A246" s="18">
        <v>45047</v>
      </c>
      <c r="B246">
        <v>2</v>
      </c>
      <c r="C246">
        <v>57</v>
      </c>
      <c r="D246" s="8">
        <f t="shared" si="2"/>
        <v>0</v>
      </c>
      <c r="E246" t="s">
        <v>499</v>
      </c>
      <c r="F246" s="2">
        <v>45077</v>
      </c>
      <c r="G246" s="8">
        <v>0</v>
      </c>
      <c r="J246" t="s">
        <v>500</v>
      </c>
      <c r="K246">
        <v>82</v>
      </c>
      <c r="L246">
        <v>2</v>
      </c>
    </row>
    <row r="247" spans="1:21" x14ac:dyDescent="0.45">
      <c r="A247" s="18">
        <v>45078</v>
      </c>
      <c r="B247">
        <v>2</v>
      </c>
      <c r="C247">
        <v>73</v>
      </c>
      <c r="D247" s="8">
        <f t="shared" si="2"/>
        <v>0</v>
      </c>
      <c r="E247" t="s">
        <v>501</v>
      </c>
      <c r="F247" s="2">
        <v>45107</v>
      </c>
      <c r="G247" s="8">
        <v>0</v>
      </c>
      <c r="J247" t="s">
        <v>502</v>
      </c>
      <c r="K247">
        <v>76</v>
      </c>
      <c r="L247">
        <v>2</v>
      </c>
    </row>
    <row r="248" spans="1:21" x14ac:dyDescent="0.45">
      <c r="A248" s="18">
        <v>45108</v>
      </c>
      <c r="B248">
        <v>2</v>
      </c>
      <c r="C248">
        <v>70</v>
      </c>
      <c r="D248" s="8">
        <f t="shared" si="2"/>
        <v>0</v>
      </c>
      <c r="E248" t="s">
        <v>503</v>
      </c>
      <c r="F248" s="2">
        <v>45138</v>
      </c>
      <c r="G248" s="8">
        <v>0</v>
      </c>
      <c r="J248" t="s">
        <v>504</v>
      </c>
      <c r="K248">
        <v>75</v>
      </c>
      <c r="L248">
        <v>2</v>
      </c>
    </row>
    <row r="249" spans="1:21" x14ac:dyDescent="0.45">
      <c r="A249" s="18">
        <v>45139</v>
      </c>
      <c r="B249">
        <v>2</v>
      </c>
      <c r="C249">
        <v>77</v>
      </c>
      <c r="D249" s="8">
        <f t="shared" si="2"/>
        <v>0</v>
      </c>
      <c r="E249" t="s">
        <v>505</v>
      </c>
      <c r="F249" s="2">
        <v>45169</v>
      </c>
      <c r="G249" s="8">
        <v>0</v>
      </c>
      <c r="J249" t="s">
        <v>506</v>
      </c>
      <c r="K249">
        <v>69</v>
      </c>
      <c r="L249">
        <v>2</v>
      </c>
    </row>
    <row r="250" spans="1:21" x14ac:dyDescent="0.45">
      <c r="A250" s="18">
        <v>45170</v>
      </c>
      <c r="B250">
        <v>2</v>
      </c>
      <c r="C250">
        <v>80</v>
      </c>
      <c r="D250" s="8">
        <f t="shared" si="2"/>
        <v>0</v>
      </c>
      <c r="E250" t="s">
        <v>507</v>
      </c>
      <c r="F250" s="2">
        <v>45199</v>
      </c>
      <c r="G250" s="8">
        <v>0</v>
      </c>
      <c r="J250" t="s">
        <v>508</v>
      </c>
      <c r="K250">
        <v>87</v>
      </c>
      <c r="L250">
        <v>2</v>
      </c>
    </row>
    <row r="251" spans="1:21" x14ac:dyDescent="0.45">
      <c r="A251" s="18">
        <v>45200</v>
      </c>
      <c r="B251">
        <v>2</v>
      </c>
      <c r="C251">
        <v>75</v>
      </c>
      <c r="D251" s="8">
        <f t="shared" si="2"/>
        <v>0</v>
      </c>
      <c r="E251" t="s">
        <v>509</v>
      </c>
      <c r="F251" s="2">
        <v>45230</v>
      </c>
      <c r="G251" s="8">
        <v>0</v>
      </c>
      <c r="J251" t="s">
        <v>510</v>
      </c>
      <c r="K251">
        <v>83</v>
      </c>
      <c r="L251">
        <v>2</v>
      </c>
    </row>
    <row r="252" spans="1:21" x14ac:dyDescent="0.45">
      <c r="A252" s="18">
        <v>45231</v>
      </c>
      <c r="B252">
        <v>2</v>
      </c>
      <c r="C252">
        <v>71</v>
      </c>
      <c r="D252" s="8">
        <f t="shared" si="2"/>
        <v>0</v>
      </c>
      <c r="E252" t="s">
        <v>511</v>
      </c>
      <c r="F252" s="2">
        <v>45260</v>
      </c>
      <c r="G252" s="8">
        <v>0</v>
      </c>
      <c r="J252" t="s">
        <v>512</v>
      </c>
      <c r="K252">
        <v>80</v>
      </c>
      <c r="L252">
        <v>2</v>
      </c>
    </row>
    <row r="253" spans="1:21" x14ac:dyDescent="0.45">
      <c r="A253" s="18">
        <v>45261</v>
      </c>
      <c r="B253">
        <v>2</v>
      </c>
      <c r="C253">
        <v>53</v>
      </c>
      <c r="D253" s="8">
        <f t="shared" si="2"/>
        <v>0</v>
      </c>
      <c r="E253" t="s">
        <v>513</v>
      </c>
      <c r="F253" s="2">
        <v>45291</v>
      </c>
      <c r="G253" s="8">
        <v>0</v>
      </c>
      <c r="J253" t="s">
        <v>514</v>
      </c>
      <c r="K253">
        <v>83</v>
      </c>
      <c r="L253">
        <v>2</v>
      </c>
    </row>
    <row r="254" spans="1:21" x14ac:dyDescent="0.45">
      <c r="A254" s="18">
        <v>45292</v>
      </c>
      <c r="B254">
        <v>2</v>
      </c>
      <c r="C254">
        <v>58</v>
      </c>
      <c r="D254" s="8">
        <f t="shared" si="2"/>
        <v>0</v>
      </c>
      <c r="E254" t="s">
        <v>515</v>
      </c>
      <c r="F254" s="2">
        <v>45322</v>
      </c>
      <c r="G254" s="8">
        <v>0</v>
      </c>
      <c r="J254" t="s">
        <v>516</v>
      </c>
      <c r="K254">
        <v>77</v>
      </c>
      <c r="L254">
        <v>2</v>
      </c>
    </row>
    <row r="255" spans="1:21" x14ac:dyDescent="0.45">
      <c r="A255" s="18">
        <v>45323</v>
      </c>
      <c r="B255">
        <v>2</v>
      </c>
      <c r="C255">
        <v>73</v>
      </c>
      <c r="D255" s="8">
        <f t="shared" si="2"/>
        <v>0</v>
      </c>
      <c r="E255" t="s">
        <v>517</v>
      </c>
      <c r="F255" s="2">
        <v>45351</v>
      </c>
      <c r="G255" s="8">
        <v>0</v>
      </c>
      <c r="J255" t="s">
        <v>518</v>
      </c>
      <c r="K255">
        <v>90</v>
      </c>
      <c r="L255">
        <v>2</v>
      </c>
    </row>
    <row r="256" spans="1:21" x14ac:dyDescent="0.45">
      <c r="A256" s="18">
        <v>45352</v>
      </c>
      <c r="B256">
        <v>2</v>
      </c>
      <c r="C256">
        <v>59</v>
      </c>
      <c r="D256" s="8">
        <f t="shared" si="2"/>
        <v>0</v>
      </c>
      <c r="E256" t="s">
        <v>519</v>
      </c>
      <c r="F256" s="2">
        <v>45382</v>
      </c>
      <c r="G256" s="8">
        <v>0</v>
      </c>
      <c r="J256" t="s">
        <v>520</v>
      </c>
      <c r="K256">
        <v>87</v>
      </c>
      <c r="L256">
        <v>2</v>
      </c>
    </row>
    <row r="257" spans="1:12" x14ac:dyDescent="0.45">
      <c r="A257" s="18">
        <v>45383</v>
      </c>
      <c r="B257">
        <v>3</v>
      </c>
      <c r="C257">
        <v>100</v>
      </c>
      <c r="D257" s="8">
        <f t="shared" si="2"/>
        <v>0</v>
      </c>
      <c r="E257" t="s">
        <v>521</v>
      </c>
      <c r="F257" s="2">
        <v>45412</v>
      </c>
      <c r="G257" s="8">
        <v>0</v>
      </c>
      <c r="J257" t="s">
        <v>522</v>
      </c>
      <c r="K257">
        <v>100</v>
      </c>
      <c r="L257">
        <v>3</v>
      </c>
    </row>
    <row r="258" spans="1:12" x14ac:dyDescent="0.45">
      <c r="A258" s="18">
        <v>45413</v>
      </c>
      <c r="B258">
        <v>2</v>
      </c>
      <c r="C258">
        <v>82</v>
      </c>
      <c r="D258" s="8">
        <f t="shared" si="2"/>
        <v>0</v>
      </c>
      <c r="E258" t="s">
        <v>523</v>
      </c>
      <c r="F258" s="2">
        <v>45443</v>
      </c>
      <c r="G258" s="8">
        <v>0</v>
      </c>
      <c r="J258" t="s">
        <v>524</v>
      </c>
      <c r="K258">
        <v>83</v>
      </c>
      <c r="L258">
        <v>2</v>
      </c>
    </row>
    <row r="259" spans="1:12" x14ac:dyDescent="0.45">
      <c r="A259" s="18">
        <v>45444</v>
      </c>
      <c r="B259">
        <v>2</v>
      </c>
      <c r="C259">
        <v>66</v>
      </c>
      <c r="D259" s="8">
        <f t="shared" si="2"/>
        <v>0</v>
      </c>
      <c r="E259" t="s">
        <v>525</v>
      </c>
      <c r="F259" s="2">
        <v>45473</v>
      </c>
      <c r="G259" s="8">
        <v>0</v>
      </c>
      <c r="J259" t="s">
        <v>526</v>
      </c>
      <c r="K259">
        <v>79</v>
      </c>
      <c r="L259">
        <v>2</v>
      </c>
    </row>
    <row r="260" spans="1:12" x14ac:dyDescent="0.45">
      <c r="A260" s="18">
        <v>45474</v>
      </c>
      <c r="B260">
        <v>2</v>
      </c>
      <c r="C260">
        <v>45</v>
      </c>
      <c r="D260" s="8">
        <f t="shared" si="2"/>
        <v>0</v>
      </c>
      <c r="E260" t="s">
        <v>527</v>
      </c>
      <c r="F260" s="33" t="s">
        <v>527</v>
      </c>
      <c r="J260" t="s">
        <v>528</v>
      </c>
      <c r="K260">
        <v>72</v>
      </c>
      <c r="L260">
        <v>2</v>
      </c>
    </row>
    <row r="261" spans="1:12" x14ac:dyDescent="0.45">
      <c r="A261" s="18">
        <v>45505</v>
      </c>
      <c r="B261">
        <v>2</v>
      </c>
      <c r="C261">
        <v>46</v>
      </c>
      <c r="D261" s="8">
        <f t="shared" si="2"/>
        <v>0</v>
      </c>
      <c r="E261" t="s">
        <v>529</v>
      </c>
      <c r="F261" s="33" t="s">
        <v>529</v>
      </c>
      <c r="J261" t="s">
        <v>530</v>
      </c>
      <c r="K261">
        <v>66</v>
      </c>
      <c r="L261">
        <v>2</v>
      </c>
    </row>
    <row r="262" spans="1:12" x14ac:dyDescent="0.45">
      <c r="A262" s="18">
        <v>45536</v>
      </c>
      <c r="B262">
        <v>3</v>
      </c>
      <c r="C262">
        <v>57</v>
      </c>
      <c r="D262" s="8">
        <f t="shared" si="2"/>
        <v>0</v>
      </c>
      <c r="E262" t="s">
        <v>531</v>
      </c>
      <c r="F262" s="33" t="s">
        <v>531</v>
      </c>
      <c r="J262" t="s">
        <v>532</v>
      </c>
      <c r="K262">
        <v>94</v>
      </c>
      <c r="L262">
        <v>3</v>
      </c>
    </row>
    <row r="263" spans="1:12" x14ac:dyDescent="0.45">
      <c r="A263" s="18">
        <v>45566</v>
      </c>
      <c r="B263">
        <v>2</v>
      </c>
      <c r="C263">
        <v>45</v>
      </c>
      <c r="D263" s="8">
        <f t="shared" si="2"/>
        <v>0</v>
      </c>
      <c r="E263" t="s">
        <v>533</v>
      </c>
      <c r="F263" s="33" t="s">
        <v>533</v>
      </c>
      <c r="J263" t="s">
        <v>534</v>
      </c>
      <c r="K263">
        <v>83</v>
      </c>
      <c r="L263">
        <v>2</v>
      </c>
    </row>
    <row r="264" spans="1:12" x14ac:dyDescent="0.45">
      <c r="A264" s="18">
        <v>45597</v>
      </c>
      <c r="E264" t="s">
        <v>535</v>
      </c>
      <c r="F264" s="33" t="s">
        <v>535</v>
      </c>
    </row>
    <row r="265" spans="1:12" x14ac:dyDescent="0.45">
      <c r="A265" s="18">
        <v>45627</v>
      </c>
      <c r="E265" t="s">
        <v>536</v>
      </c>
      <c r="F265" s="33" t="s">
        <v>536</v>
      </c>
    </row>
  </sheetData>
  <hyperlinks>
    <hyperlink ref="N2" r:id="rId1" xr:uid="{C468FC7F-8FD6-4175-BBF0-0A2A0621DC4B}"/>
  </hyperlinks>
  <pageMargins left="0.7" right="0.7" top="0.75" bottom="0.75" header="0.3" footer="0.3"/>
  <headerFooter>
    <oddHeader>&amp;L&amp;"Calibri"&amp;11&amp;K000000 NONCONFIDENTIAL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U392"/>
  <sheetViews>
    <sheetView workbookViewId="0">
      <pane xSplit="3" ySplit="13" topLeftCell="J117" activePane="bottomRight" state="frozen"/>
      <selection pane="topRight" activeCell="C1" sqref="C1"/>
      <selection pane="bottomLeft" activeCell="A14" sqref="A14"/>
      <selection pane="bottomRight" activeCell="L123" sqref="L123"/>
    </sheetView>
  </sheetViews>
  <sheetFormatPr defaultRowHeight="14.25" x14ac:dyDescent="0.45"/>
  <cols>
    <col min="13" max="13" width="22" bestFit="1" customWidth="1"/>
    <col min="15" max="15" width="9.1328125" style="25" bestFit="1" customWidth="1"/>
    <col min="36" max="36" width="27.265625" bestFit="1" customWidth="1"/>
    <col min="38" max="38" width="10.1328125" bestFit="1" customWidth="1"/>
  </cols>
  <sheetData>
    <row r="1" spans="1:47" x14ac:dyDescent="0.45">
      <c r="A1" s="1" t="s">
        <v>537</v>
      </c>
      <c r="B1" s="1"/>
      <c r="C1" s="1" t="s">
        <v>1</v>
      </c>
      <c r="D1" t="s">
        <v>538</v>
      </c>
      <c r="E1" t="s">
        <v>539</v>
      </c>
      <c r="F1" t="s">
        <v>540</v>
      </c>
      <c r="G1" t="s">
        <v>541</v>
      </c>
      <c r="M1" s="61" t="s">
        <v>542</v>
      </c>
      <c r="N1" t="s">
        <v>543</v>
      </c>
      <c r="O1" s="25" t="s">
        <v>544</v>
      </c>
      <c r="P1" t="s">
        <v>545</v>
      </c>
      <c r="Q1" t="s">
        <v>546</v>
      </c>
      <c r="R1" t="s">
        <v>547</v>
      </c>
      <c r="S1" t="s">
        <v>548</v>
      </c>
      <c r="T1" t="s">
        <v>549</v>
      </c>
      <c r="U1" t="s">
        <v>550</v>
      </c>
      <c r="V1" t="s">
        <v>551</v>
      </c>
      <c r="W1" t="s">
        <v>552</v>
      </c>
      <c r="X1" t="s">
        <v>553</v>
      </c>
      <c r="Y1" t="s">
        <v>554</v>
      </c>
      <c r="AJ1" s="61" t="s">
        <v>555</v>
      </c>
      <c r="AK1" t="s">
        <v>543</v>
      </c>
      <c r="AL1" t="s">
        <v>556</v>
      </c>
      <c r="AM1" t="s">
        <v>557</v>
      </c>
      <c r="AN1" t="s">
        <v>558</v>
      </c>
      <c r="AO1" t="s">
        <v>559</v>
      </c>
      <c r="AP1" t="s">
        <v>560</v>
      </c>
    </row>
    <row r="2" spans="1:47" x14ac:dyDescent="0.45">
      <c r="A2" t="s">
        <v>4</v>
      </c>
      <c r="D2" t="s">
        <v>561</v>
      </c>
      <c r="E2" t="s">
        <v>562</v>
      </c>
      <c r="F2" t="s">
        <v>563</v>
      </c>
      <c r="G2" t="s">
        <v>5</v>
      </c>
      <c r="N2" t="s">
        <v>564</v>
      </c>
      <c r="O2" s="25" t="s">
        <v>565</v>
      </c>
      <c r="P2" t="s">
        <v>566</v>
      </c>
      <c r="Q2" t="s">
        <v>567</v>
      </c>
      <c r="R2" t="s">
        <v>568</v>
      </c>
      <c r="S2" t="s">
        <v>569</v>
      </c>
      <c r="T2" t="s">
        <v>570</v>
      </c>
      <c r="U2" t="s">
        <v>571</v>
      </c>
      <c r="V2" t="s">
        <v>572</v>
      </c>
      <c r="W2" t="s">
        <v>573</v>
      </c>
      <c r="X2" t="s">
        <v>574</v>
      </c>
      <c r="Y2" t="s">
        <v>575</v>
      </c>
      <c r="AK2" t="s">
        <v>564</v>
      </c>
      <c r="AL2" t="s">
        <v>576</v>
      </c>
      <c r="AM2" t="s">
        <v>577</v>
      </c>
      <c r="AN2" t="s">
        <v>578</v>
      </c>
      <c r="AO2" t="s">
        <v>579</v>
      </c>
      <c r="AP2" t="s">
        <v>580</v>
      </c>
    </row>
    <row r="3" spans="1:47" x14ac:dyDescent="0.45">
      <c r="A3" t="s">
        <v>7</v>
      </c>
      <c r="D3" t="s">
        <v>581</v>
      </c>
      <c r="E3" t="s">
        <v>581</v>
      </c>
      <c r="F3" t="s">
        <v>581</v>
      </c>
      <c r="G3" t="s">
        <v>582</v>
      </c>
      <c r="N3" t="s">
        <v>583</v>
      </c>
      <c r="O3" s="25" t="s">
        <v>583</v>
      </c>
      <c r="P3" t="s">
        <v>583</v>
      </c>
      <c r="Q3" t="s">
        <v>583</v>
      </c>
      <c r="R3" t="s">
        <v>583</v>
      </c>
      <c r="S3" t="s">
        <v>583</v>
      </c>
      <c r="T3" t="s">
        <v>583</v>
      </c>
      <c r="U3" t="s">
        <v>583</v>
      </c>
      <c r="V3" t="s">
        <v>583</v>
      </c>
      <c r="W3" t="s">
        <v>583</v>
      </c>
      <c r="X3" t="s">
        <v>583</v>
      </c>
      <c r="Y3" t="s">
        <v>583</v>
      </c>
      <c r="AK3" t="s">
        <v>583</v>
      </c>
      <c r="AL3" t="s">
        <v>583</v>
      </c>
      <c r="AM3" t="s">
        <v>583</v>
      </c>
      <c r="AN3" t="s">
        <v>583</v>
      </c>
      <c r="AO3" t="s">
        <v>583</v>
      </c>
      <c r="AP3" t="s">
        <v>583</v>
      </c>
    </row>
    <row r="4" spans="1:47" x14ac:dyDescent="0.45">
      <c r="A4" t="s">
        <v>9</v>
      </c>
      <c r="D4" t="s">
        <v>584</v>
      </c>
      <c r="E4" t="s">
        <v>584</v>
      </c>
      <c r="F4" t="s">
        <v>584</v>
      </c>
      <c r="G4" t="s">
        <v>585</v>
      </c>
      <c r="N4" t="s">
        <v>585</v>
      </c>
      <c r="O4" s="25" t="s">
        <v>585</v>
      </c>
      <c r="P4" t="s">
        <v>585</v>
      </c>
      <c r="Q4" t="s">
        <v>585</v>
      </c>
      <c r="R4" t="s">
        <v>585</v>
      </c>
      <c r="S4" t="s">
        <v>585</v>
      </c>
      <c r="T4" t="s">
        <v>585</v>
      </c>
      <c r="U4" t="s">
        <v>585</v>
      </c>
      <c r="V4" t="s">
        <v>585</v>
      </c>
      <c r="W4" t="s">
        <v>585</v>
      </c>
      <c r="X4" t="s">
        <v>585</v>
      </c>
      <c r="Y4" t="s">
        <v>585</v>
      </c>
      <c r="AK4" t="s">
        <v>585</v>
      </c>
      <c r="AL4" t="s">
        <v>585</v>
      </c>
      <c r="AM4" t="s">
        <v>585</v>
      </c>
      <c r="AN4" t="s">
        <v>585</v>
      </c>
      <c r="AO4" t="s">
        <v>585</v>
      </c>
      <c r="AP4" t="s">
        <v>585</v>
      </c>
    </row>
    <row r="5" spans="1:47" x14ac:dyDescent="0.45">
      <c r="A5" t="s">
        <v>11</v>
      </c>
      <c r="D5" t="s">
        <v>586</v>
      </c>
      <c r="E5" t="s">
        <v>586</v>
      </c>
      <c r="F5" t="s">
        <v>586</v>
      </c>
      <c r="G5" t="s">
        <v>12</v>
      </c>
      <c r="N5" t="s">
        <v>586</v>
      </c>
      <c r="O5" s="25" t="s">
        <v>586</v>
      </c>
      <c r="P5" t="s">
        <v>586</v>
      </c>
      <c r="Q5" t="s">
        <v>586</v>
      </c>
      <c r="R5" t="s">
        <v>586</v>
      </c>
      <c r="S5" t="s">
        <v>586</v>
      </c>
      <c r="T5" t="s">
        <v>586</v>
      </c>
      <c r="U5" t="s">
        <v>586</v>
      </c>
      <c r="V5" t="s">
        <v>586</v>
      </c>
      <c r="W5" t="s">
        <v>586</v>
      </c>
      <c r="X5" t="s">
        <v>586</v>
      </c>
      <c r="Y5" t="s">
        <v>586</v>
      </c>
      <c r="AK5" t="s">
        <v>586</v>
      </c>
      <c r="AL5" t="s">
        <v>586</v>
      </c>
      <c r="AM5" t="s">
        <v>586</v>
      </c>
      <c r="AN5" t="s">
        <v>586</v>
      </c>
      <c r="AO5" t="s">
        <v>586</v>
      </c>
      <c r="AP5" t="s">
        <v>586</v>
      </c>
    </row>
    <row r="6" spans="1:47" x14ac:dyDescent="0.45">
      <c r="A6" t="s">
        <v>13</v>
      </c>
      <c r="D6" t="s">
        <v>587</v>
      </c>
      <c r="E6" t="s">
        <v>587</v>
      </c>
      <c r="F6" t="s">
        <v>587</v>
      </c>
      <c r="G6" t="s">
        <v>14</v>
      </c>
      <c r="N6" t="s">
        <v>587</v>
      </c>
      <c r="O6" s="25" t="s">
        <v>587</v>
      </c>
      <c r="P6" t="s">
        <v>587</v>
      </c>
      <c r="Q6" t="s">
        <v>587</v>
      </c>
      <c r="R6" t="s">
        <v>587</v>
      </c>
      <c r="S6" t="s">
        <v>587</v>
      </c>
      <c r="T6" t="s">
        <v>587</v>
      </c>
      <c r="U6" t="s">
        <v>587</v>
      </c>
      <c r="V6" t="s">
        <v>587</v>
      </c>
      <c r="W6" t="s">
        <v>587</v>
      </c>
      <c r="X6" t="s">
        <v>587</v>
      </c>
      <c r="Y6" t="s">
        <v>587</v>
      </c>
      <c r="AK6" t="s">
        <v>587</v>
      </c>
      <c r="AL6" t="s">
        <v>587</v>
      </c>
      <c r="AM6" t="s">
        <v>587</v>
      </c>
      <c r="AN6" t="s">
        <v>587</v>
      </c>
      <c r="AO6" t="s">
        <v>587</v>
      </c>
      <c r="AP6" t="s">
        <v>587</v>
      </c>
    </row>
    <row r="7" spans="1:47" x14ac:dyDescent="0.45">
      <c r="A7" t="s">
        <v>15</v>
      </c>
      <c r="D7" t="s">
        <v>588</v>
      </c>
      <c r="E7" t="s">
        <v>588</v>
      </c>
      <c r="F7" t="s">
        <v>588</v>
      </c>
      <c r="G7" t="s">
        <v>16</v>
      </c>
      <c r="N7" t="s">
        <v>589</v>
      </c>
      <c r="O7" s="25" t="s">
        <v>589</v>
      </c>
      <c r="P7" t="s">
        <v>589</v>
      </c>
      <c r="Q7" t="s">
        <v>589</v>
      </c>
      <c r="R7" t="s">
        <v>589</v>
      </c>
      <c r="S7" t="s">
        <v>589</v>
      </c>
      <c r="T7" t="s">
        <v>589</v>
      </c>
      <c r="U7" t="s">
        <v>589</v>
      </c>
      <c r="V7" t="s">
        <v>589</v>
      </c>
      <c r="W7" t="s">
        <v>589</v>
      </c>
      <c r="X7" t="s">
        <v>589</v>
      </c>
      <c r="Y7" t="s">
        <v>589</v>
      </c>
      <c r="AK7" t="s">
        <v>589</v>
      </c>
      <c r="AL7" t="s">
        <v>589</v>
      </c>
      <c r="AM7" t="s">
        <v>589</v>
      </c>
      <c r="AN7" t="s">
        <v>589</v>
      </c>
      <c r="AO7" t="s">
        <v>589</v>
      </c>
      <c r="AP7" t="s">
        <v>589</v>
      </c>
    </row>
    <row r="8" spans="1:47" x14ac:dyDescent="0.45">
      <c r="A8" t="s">
        <v>17</v>
      </c>
      <c r="D8" t="s">
        <v>590</v>
      </c>
      <c r="E8" t="s">
        <v>590</v>
      </c>
      <c r="F8" t="s">
        <v>590</v>
      </c>
      <c r="G8" t="s">
        <v>591</v>
      </c>
      <c r="N8" t="s">
        <v>591</v>
      </c>
      <c r="O8" s="25" t="s">
        <v>591</v>
      </c>
      <c r="P8" t="s">
        <v>591</v>
      </c>
      <c r="Q8" t="s">
        <v>591</v>
      </c>
      <c r="R8" t="s">
        <v>591</v>
      </c>
      <c r="S8" t="s">
        <v>591</v>
      </c>
      <c r="T8" t="s">
        <v>591</v>
      </c>
      <c r="U8" t="s">
        <v>591</v>
      </c>
      <c r="V8" t="s">
        <v>591</v>
      </c>
      <c r="W8" t="s">
        <v>591</v>
      </c>
      <c r="X8" t="s">
        <v>591</v>
      </c>
      <c r="Y8" t="s">
        <v>591</v>
      </c>
      <c r="AK8" t="s">
        <v>591</v>
      </c>
      <c r="AL8" t="s">
        <v>591</v>
      </c>
      <c r="AM8" t="s">
        <v>591</v>
      </c>
      <c r="AN8" t="s">
        <v>591</v>
      </c>
      <c r="AO8" t="s">
        <v>591</v>
      </c>
      <c r="AP8" t="s">
        <v>591</v>
      </c>
    </row>
    <row r="9" spans="1:47" x14ac:dyDescent="0.45">
      <c r="A9" t="s">
        <v>19</v>
      </c>
      <c r="D9" t="s">
        <v>592</v>
      </c>
      <c r="E9" t="s">
        <v>592</v>
      </c>
      <c r="F9" t="s">
        <v>592</v>
      </c>
      <c r="G9" t="s">
        <v>20</v>
      </c>
      <c r="N9" t="s">
        <v>593</v>
      </c>
      <c r="O9" s="25" t="s">
        <v>593</v>
      </c>
      <c r="P9" t="s">
        <v>593</v>
      </c>
      <c r="Q9" t="s">
        <v>593</v>
      </c>
      <c r="R9" t="s">
        <v>593</v>
      </c>
      <c r="S9" t="s">
        <v>593</v>
      </c>
      <c r="T9" t="s">
        <v>593</v>
      </c>
      <c r="U9" t="s">
        <v>593</v>
      </c>
      <c r="V9" t="s">
        <v>593</v>
      </c>
      <c r="W9" t="s">
        <v>593</v>
      </c>
      <c r="X9" t="s">
        <v>593</v>
      </c>
      <c r="Y9" t="s">
        <v>593</v>
      </c>
      <c r="AK9" t="s">
        <v>593</v>
      </c>
      <c r="AL9" t="s">
        <v>593</v>
      </c>
      <c r="AM9" t="s">
        <v>593</v>
      </c>
      <c r="AN9" t="s">
        <v>593</v>
      </c>
      <c r="AO9" t="s">
        <v>593</v>
      </c>
      <c r="AP9" t="s">
        <v>593</v>
      </c>
    </row>
    <row r="10" spans="1:47" x14ac:dyDescent="0.45">
      <c r="A10" t="s">
        <v>21</v>
      </c>
      <c r="D10" t="s">
        <v>22</v>
      </c>
      <c r="E10" t="s">
        <v>22</v>
      </c>
      <c r="F10" t="s">
        <v>22</v>
      </c>
      <c r="G10" t="s">
        <v>22</v>
      </c>
      <c r="N10" t="s">
        <v>594</v>
      </c>
      <c r="O10" s="25" t="s">
        <v>594</v>
      </c>
      <c r="P10" t="s">
        <v>594</v>
      </c>
      <c r="Q10" t="s">
        <v>594</v>
      </c>
      <c r="R10" t="s">
        <v>594</v>
      </c>
      <c r="S10" t="s">
        <v>594</v>
      </c>
      <c r="T10" t="s">
        <v>594</v>
      </c>
      <c r="U10" t="s">
        <v>594</v>
      </c>
      <c r="V10" t="s">
        <v>594</v>
      </c>
      <c r="W10" t="s">
        <v>594</v>
      </c>
      <c r="X10" t="s">
        <v>594</v>
      </c>
      <c r="Y10" t="s">
        <v>594</v>
      </c>
      <c r="AA10" s="8"/>
      <c r="AK10" t="s">
        <v>594</v>
      </c>
      <c r="AL10" t="s">
        <v>594</v>
      </c>
      <c r="AM10" t="s">
        <v>594</v>
      </c>
      <c r="AN10" t="s">
        <v>594</v>
      </c>
      <c r="AO10" t="s">
        <v>594</v>
      </c>
      <c r="AP10" t="s">
        <v>594</v>
      </c>
    </row>
    <row r="11" spans="1:47" x14ac:dyDescent="0.45">
      <c r="A11" t="s">
        <v>24</v>
      </c>
      <c r="D11" t="s">
        <v>595</v>
      </c>
      <c r="E11" t="s">
        <v>595</v>
      </c>
      <c r="F11" t="s">
        <v>595</v>
      </c>
      <c r="G11" t="s">
        <v>596</v>
      </c>
      <c r="N11" t="s">
        <v>597</v>
      </c>
      <c r="O11" s="25" t="s">
        <v>597</v>
      </c>
      <c r="P11" t="s">
        <v>597</v>
      </c>
      <c r="Q11" t="s">
        <v>597</v>
      </c>
      <c r="R11" t="s">
        <v>597</v>
      </c>
      <c r="S11" t="s">
        <v>597</v>
      </c>
      <c r="T11" t="s">
        <v>597</v>
      </c>
      <c r="U11" t="s">
        <v>597</v>
      </c>
      <c r="V11" t="s">
        <v>597</v>
      </c>
      <c r="W11" t="s">
        <v>597</v>
      </c>
      <c r="X11" t="s">
        <v>597</v>
      </c>
      <c r="Y11" t="s">
        <v>597</v>
      </c>
      <c r="AK11" t="s">
        <v>597</v>
      </c>
      <c r="AL11" t="s">
        <v>597</v>
      </c>
      <c r="AM11" t="s">
        <v>597</v>
      </c>
      <c r="AN11" t="s">
        <v>597</v>
      </c>
      <c r="AO11" t="s">
        <v>597</v>
      </c>
      <c r="AP11" t="s">
        <v>597</v>
      </c>
    </row>
    <row r="12" spans="1:47" x14ac:dyDescent="0.45">
      <c r="A12" t="s">
        <v>26</v>
      </c>
      <c r="D12" t="s">
        <v>598</v>
      </c>
      <c r="E12" t="s">
        <v>598</v>
      </c>
      <c r="F12" t="s">
        <v>598</v>
      </c>
      <c r="G12" t="s">
        <v>599</v>
      </c>
      <c r="N12" t="s">
        <v>600</v>
      </c>
      <c r="O12" s="25" t="s">
        <v>600</v>
      </c>
      <c r="P12" t="s">
        <v>600</v>
      </c>
      <c r="Q12" t="s">
        <v>600</v>
      </c>
      <c r="R12" t="s">
        <v>600</v>
      </c>
      <c r="S12" t="s">
        <v>600</v>
      </c>
      <c r="T12" t="s">
        <v>600</v>
      </c>
      <c r="U12" t="s">
        <v>600</v>
      </c>
      <c r="V12" t="s">
        <v>600</v>
      </c>
      <c r="W12" t="s">
        <v>600</v>
      </c>
      <c r="X12" t="s">
        <v>600</v>
      </c>
      <c r="Y12" t="s">
        <v>600</v>
      </c>
      <c r="AK12" t="s">
        <v>600</v>
      </c>
      <c r="AL12" t="s">
        <v>600</v>
      </c>
      <c r="AM12" t="s">
        <v>600</v>
      </c>
      <c r="AN12" t="s">
        <v>600</v>
      </c>
      <c r="AO12" t="s">
        <v>600</v>
      </c>
      <c r="AP12" t="s">
        <v>600</v>
      </c>
    </row>
    <row r="13" spans="1:47" x14ac:dyDescent="0.45">
      <c r="A13" t="s">
        <v>32</v>
      </c>
      <c r="D13" t="s">
        <v>33</v>
      </c>
      <c r="E13" t="s">
        <v>33</v>
      </c>
      <c r="F13" t="s">
        <v>33</v>
      </c>
      <c r="G13" t="s">
        <v>33</v>
      </c>
      <c r="H13" t="s">
        <v>601</v>
      </c>
      <c r="I13" t="s">
        <v>602</v>
      </c>
      <c r="J13" t="s">
        <v>603</v>
      </c>
      <c r="K13" t="s">
        <v>604</v>
      </c>
      <c r="L13" t="s">
        <v>605</v>
      </c>
      <c r="N13" t="s">
        <v>33</v>
      </c>
      <c r="O13" s="25" t="s">
        <v>33</v>
      </c>
      <c r="P13" t="s">
        <v>33</v>
      </c>
      <c r="Q13" t="s">
        <v>33</v>
      </c>
      <c r="R13" t="s">
        <v>33</v>
      </c>
      <c r="S13" t="s">
        <v>33</v>
      </c>
      <c r="T13" t="s">
        <v>33</v>
      </c>
      <c r="U13" t="s">
        <v>33</v>
      </c>
      <c r="V13" t="s">
        <v>33</v>
      </c>
      <c r="W13" t="s">
        <v>33</v>
      </c>
      <c r="X13" t="s">
        <v>33</v>
      </c>
      <c r="Y13" t="s">
        <v>33</v>
      </c>
      <c r="Z13" s="60" t="s">
        <v>606</v>
      </c>
      <c r="AA13" s="60" t="s">
        <v>607</v>
      </c>
      <c r="AB13" s="60" t="s">
        <v>608</v>
      </c>
      <c r="AC13" s="60" t="s">
        <v>609</v>
      </c>
      <c r="AD13" s="60" t="s">
        <v>610</v>
      </c>
      <c r="AE13" s="60" t="s">
        <v>611</v>
      </c>
      <c r="AF13" s="60" t="s">
        <v>612</v>
      </c>
      <c r="AG13" s="60" t="s">
        <v>613</v>
      </c>
      <c r="AH13" s="60" t="s">
        <v>614</v>
      </c>
      <c r="AK13" t="s">
        <v>33</v>
      </c>
      <c r="AL13" t="s">
        <v>33</v>
      </c>
      <c r="AM13" t="s">
        <v>33</v>
      </c>
      <c r="AN13" t="s">
        <v>33</v>
      </c>
      <c r="AO13" t="s">
        <v>33</v>
      </c>
      <c r="AP13" t="s">
        <v>33</v>
      </c>
      <c r="AQ13" s="60" t="s">
        <v>615</v>
      </c>
      <c r="AR13" s="60" t="s">
        <v>616</v>
      </c>
      <c r="AS13" s="60" t="s">
        <v>617</v>
      </c>
      <c r="AT13" s="60" t="s">
        <v>618</v>
      </c>
      <c r="AU13" s="60" t="s">
        <v>619</v>
      </c>
    </row>
    <row r="14" spans="1:47" x14ac:dyDescent="0.45">
      <c r="A14" t="s">
        <v>620</v>
      </c>
      <c r="C14" s="2">
        <v>34059</v>
      </c>
      <c r="D14" s="3">
        <v>57.2668920541606</v>
      </c>
      <c r="E14" s="3">
        <v>83.883540716912776</v>
      </c>
      <c r="F14" s="3">
        <v>17.8348549404739</v>
      </c>
      <c r="G14" s="8">
        <v>0</v>
      </c>
      <c r="H14" s="3">
        <v>100</v>
      </c>
      <c r="I14">
        <f t="shared" ref="I14:I77" si="0">100*D14/AVERAGE(D$90:D$121)</f>
        <v>58.519184475018882</v>
      </c>
      <c r="J14">
        <f t="shared" ref="J14:J77" si="1">100*E14/AVERAGE(E$90:E$121)</f>
        <v>76.471044394499842</v>
      </c>
      <c r="K14">
        <f t="shared" ref="K14:K77" si="2">100*F14/AVERAGE(F$90:F$121)</f>
        <v>19.681589058372069</v>
      </c>
      <c r="N14" s="8">
        <v>26818963.355567105</v>
      </c>
      <c r="O14" s="59">
        <v>3081836.4287450472</v>
      </c>
      <c r="P14" s="8">
        <v>2170383.2681116816</v>
      </c>
      <c r="Q14" s="8">
        <v>1010915.5099599469</v>
      </c>
      <c r="R14" s="8">
        <v>1151533.4166434326</v>
      </c>
      <c r="S14" s="8">
        <v>937867.61038732843</v>
      </c>
      <c r="T14" s="8">
        <v>668718.37863569229</v>
      </c>
      <c r="U14" s="8">
        <v>326472.48912178521</v>
      </c>
      <c r="V14" s="8">
        <v>324124.42590684816</v>
      </c>
      <c r="W14" s="8">
        <v>265688.55008599669</v>
      </c>
      <c r="X14" s="8">
        <v>20623.218222018681</v>
      </c>
      <c r="Y14" s="8">
        <v>248685.21352937794</v>
      </c>
      <c r="Z14" s="23">
        <f>100*O14/$N14</f>
        <v>11.491258584032172</v>
      </c>
      <c r="AA14" s="23">
        <f>100*Q14/$N14</f>
        <v>3.769405612577863</v>
      </c>
      <c r="AB14" s="23">
        <f>100*R14/$N14</f>
        <v>4.2937282898535161</v>
      </c>
      <c r="AC14" s="23">
        <f t="shared" ref="AC14:AH14" si="3">100*T14/$N14</f>
        <v>2.4934534932234027</v>
      </c>
      <c r="AD14" s="23">
        <f t="shared" si="3"/>
        <v>1.2173195689684095</v>
      </c>
      <c r="AE14" s="23">
        <f t="shared" si="3"/>
        <v>1.2085643341600902</v>
      </c>
      <c r="AF14" s="23">
        <f t="shared" si="3"/>
        <v>0.99067419781848065</v>
      </c>
      <c r="AG14" s="23">
        <f t="shared" si="3"/>
        <v>7.6897894779134682E-2</v>
      </c>
      <c r="AH14" s="23">
        <f t="shared" si="3"/>
        <v>0.92727377353217366</v>
      </c>
      <c r="AI14" s="23"/>
      <c r="AK14" s="8">
        <v>26818963.355567105</v>
      </c>
      <c r="AL14" s="36">
        <v>2114704.087905027</v>
      </c>
      <c r="AM14" s="8">
        <v>1813964.9833109744</v>
      </c>
      <c r="AN14" s="8">
        <v>1395289.3027779777</v>
      </c>
      <c r="AO14" s="8">
        <v>232853.16717707232</v>
      </c>
      <c r="AP14" s="8">
        <v>187536.02408796683</v>
      </c>
      <c r="AQ14">
        <f>100*AL14/$AK14</f>
        <v>7.8851074885638885</v>
      </c>
      <c r="AR14">
        <f>100*AM14/$AK14</f>
        <v>6.7637401165039064</v>
      </c>
      <c r="AS14">
        <f>100*AN14/$AK14</f>
        <v>5.202622056188992</v>
      </c>
      <c r="AT14">
        <f>100*AO14/$AK14</f>
        <v>0.86824074476665569</v>
      </c>
      <c r="AU14">
        <f>100*AP14/$AK14</f>
        <v>0.69926649140611885</v>
      </c>
    </row>
    <row r="15" spans="1:47" x14ac:dyDescent="0.45">
      <c r="A15" t="s">
        <v>621</v>
      </c>
      <c r="C15" s="2">
        <v>34150</v>
      </c>
      <c r="D15" s="3">
        <v>57.485776918086451</v>
      </c>
      <c r="E15" s="3">
        <v>85.532198907220007</v>
      </c>
      <c r="F15" s="3">
        <v>18.416150056748123</v>
      </c>
      <c r="G15" s="8">
        <v>0</v>
      </c>
      <c r="H15" s="3">
        <v>100</v>
      </c>
      <c r="I15">
        <f t="shared" si="0"/>
        <v>58.742855836802448</v>
      </c>
      <c r="J15">
        <f t="shared" si="1"/>
        <v>77.974016402891948</v>
      </c>
      <c r="K15">
        <f t="shared" si="2"/>
        <v>20.323075161754073</v>
      </c>
      <c r="N15" s="8">
        <v>27166765.418112826</v>
      </c>
      <c r="O15" s="59">
        <v>3110304.8940570727</v>
      </c>
      <c r="P15" s="8">
        <v>2169240.3923883359</v>
      </c>
      <c r="Q15" s="8">
        <v>995921.0324183387</v>
      </c>
      <c r="R15" s="8">
        <v>1188114.8746536153</v>
      </c>
      <c r="S15" s="8">
        <v>938307.5001365596</v>
      </c>
      <c r="T15" s="8">
        <v>654690.78564793593</v>
      </c>
      <c r="U15" s="8">
        <v>323317.17138025287</v>
      </c>
      <c r="V15" s="8">
        <v>340387.19120731018</v>
      </c>
      <c r="W15" s="8">
        <v>281002.67274505837</v>
      </c>
      <c r="X15" s="8">
        <v>37257.685423956507</v>
      </c>
      <c r="Y15" s="8">
        <v>246989.75864605748</v>
      </c>
      <c r="Z15" s="23">
        <f t="shared" ref="Z15:Z78" si="4">100*O15/$N15</f>
        <v>11.448933453017366</v>
      </c>
      <c r="AA15" s="23">
        <f t="shared" ref="AA15:AA78" si="5">100*Q15/$N15</f>
        <v>3.6659536646726845</v>
      </c>
      <c r="AB15" s="23">
        <f t="shared" ref="AB15:AB78" si="6">100*R15/$N15</f>
        <v>4.3734130889997918</v>
      </c>
      <c r="AC15" s="23">
        <f t="shared" ref="AC15:AC78" si="7">100*T15/$N15</f>
        <v>2.4098959724201676</v>
      </c>
      <c r="AD15" s="23">
        <f t="shared" ref="AD15:AD78" si="8">100*U15/$N15</f>
        <v>1.190120231114038</v>
      </c>
      <c r="AE15" s="23">
        <f t="shared" ref="AE15:AE78" si="9">100*V15/$N15</f>
        <v>1.2529544315215559</v>
      </c>
      <c r="AF15" s="23">
        <f t="shared" ref="AF15:AF78" si="10">100*W15/$N15</f>
        <v>1.0343619066173635</v>
      </c>
      <c r="AG15" s="23">
        <f t="shared" ref="AG15:AG78" si="11">100*X15/$N15</f>
        <v>0.13714435579848527</v>
      </c>
      <c r="AH15" s="23">
        <f t="shared" ref="AH15:AH78" si="12">100*Y15/$N15</f>
        <v>0.9091614509299758</v>
      </c>
      <c r="AI15" s="23"/>
      <c r="AK15" s="8">
        <v>27166765.418112826</v>
      </c>
      <c r="AL15" s="36">
        <v>2189771.4514089925</v>
      </c>
      <c r="AM15" s="8">
        <v>1884595.8437301251</v>
      </c>
      <c r="AN15" s="8">
        <v>1442870.7609757273</v>
      </c>
      <c r="AO15" s="8">
        <v>244071.30279101708</v>
      </c>
      <c r="AP15" s="8">
        <v>198595.13857594287</v>
      </c>
      <c r="AQ15">
        <f t="shared" ref="AQ15:AQ78" si="13">100*AL15/$AK15</f>
        <v>8.0604791100710571</v>
      </c>
      <c r="AR15">
        <f t="shared" ref="AR15:AR78" si="14">100*AM15/$AK15</f>
        <v>6.9371373983065849</v>
      </c>
      <c r="AS15">
        <f t="shared" ref="AS15:AS78" si="15">100*AN15/$AK15</f>
        <v>5.3111614090565453</v>
      </c>
      <c r="AT15">
        <f t="shared" ref="AT15:AT78" si="16">100*AO15/$AK15</f>
        <v>0.89841870769159748</v>
      </c>
      <c r="AU15">
        <f t="shared" ref="AU15:AU78" si="17">100*AP15/$AK15</f>
        <v>0.73102239268990798</v>
      </c>
    </row>
    <row r="16" spans="1:47" x14ac:dyDescent="0.45">
      <c r="A16" t="s">
        <v>622</v>
      </c>
      <c r="C16" s="2">
        <v>34242</v>
      </c>
      <c r="D16" s="3">
        <v>56.090514141862855</v>
      </c>
      <c r="E16" s="3">
        <v>87.436463331648326</v>
      </c>
      <c r="F16" s="3">
        <v>17.880392749192165</v>
      </c>
      <c r="G16" s="8">
        <v>0</v>
      </c>
      <c r="H16" s="3">
        <v>100</v>
      </c>
      <c r="I16">
        <f t="shared" si="0"/>
        <v>57.317081940853377</v>
      </c>
      <c r="J16">
        <f t="shared" si="1"/>
        <v>79.710007612785688</v>
      </c>
      <c r="K16">
        <f t="shared" si="2"/>
        <v>19.731842140934447</v>
      </c>
      <c r="N16" s="8">
        <v>27255468.469724722</v>
      </c>
      <c r="O16" s="59">
        <v>3057887.1176183582</v>
      </c>
      <c r="P16" s="8">
        <v>2145460.1292984392</v>
      </c>
      <c r="Q16" s="8">
        <v>946167.50117457367</v>
      </c>
      <c r="R16" s="8">
        <v>1214273.9308491121</v>
      </c>
      <c r="S16" s="8">
        <v>911001.40704144584</v>
      </c>
      <c r="T16" s="8">
        <v>635660.30660908041</v>
      </c>
      <c r="U16" s="8">
        <v>288931.03321950138</v>
      </c>
      <c r="V16" s="8">
        <v>361906.61836586072</v>
      </c>
      <c r="W16" s="8">
        <v>273728.15749261278</v>
      </c>
      <c r="X16" s="8">
        <v>21988.375487413512</v>
      </c>
      <c r="Y16" s="8">
        <v>248563.52390093281</v>
      </c>
      <c r="Z16" s="23">
        <f t="shared" si="4"/>
        <v>11.21935262648319</v>
      </c>
      <c r="AA16" s="23">
        <f t="shared" si="5"/>
        <v>3.4714776677772869</v>
      </c>
      <c r="AB16" s="23">
        <f t="shared" si="6"/>
        <v>4.4551570713155169</v>
      </c>
      <c r="AC16" s="23">
        <f t="shared" si="7"/>
        <v>2.33223034605026</v>
      </c>
      <c r="AD16" s="23">
        <f t="shared" si="8"/>
        <v>1.0600846341733035</v>
      </c>
      <c r="AE16" s="23">
        <f t="shared" si="9"/>
        <v>1.3278312158452361</v>
      </c>
      <c r="AF16" s="23">
        <f t="shared" si="10"/>
        <v>1.0043054581750046</v>
      </c>
      <c r="AG16" s="23">
        <f t="shared" si="11"/>
        <v>8.0675096492427281E-2</v>
      </c>
      <c r="AH16" s="23">
        <f t="shared" si="12"/>
        <v>0.91197670726898827</v>
      </c>
      <c r="AI16" s="23"/>
      <c r="AK16" s="8">
        <v>27255468.469724722</v>
      </c>
      <c r="AL16" s="36">
        <v>2170775.1102053309</v>
      </c>
      <c r="AM16" s="8">
        <v>1873707.690542791</v>
      </c>
      <c r="AN16" s="8">
        <v>1435408.9833939418</v>
      </c>
      <c r="AO16" s="8">
        <v>247500.71583650765</v>
      </c>
      <c r="AP16" s="8">
        <v>191661.29630452188</v>
      </c>
      <c r="AQ16">
        <f t="shared" si="13"/>
        <v>7.9645488853608226</v>
      </c>
      <c r="AR16">
        <f t="shared" si="14"/>
        <v>6.8746119430091568</v>
      </c>
      <c r="AS16">
        <f t="shared" si="15"/>
        <v>5.2664990329863128</v>
      </c>
      <c r="AT16">
        <f t="shared" si="16"/>
        <v>0.90807727671762661</v>
      </c>
      <c r="AU16">
        <f t="shared" si="17"/>
        <v>0.7032030893815624</v>
      </c>
    </row>
    <row r="17" spans="1:47" x14ac:dyDescent="0.45">
      <c r="A17" t="s">
        <v>623</v>
      </c>
      <c r="C17" s="2">
        <v>34334</v>
      </c>
      <c r="D17" s="3">
        <v>58.488797035194104</v>
      </c>
      <c r="E17" s="3">
        <v>94.589118519487201</v>
      </c>
      <c r="F17" s="3">
        <v>18.402345213170584</v>
      </c>
      <c r="G17" s="8">
        <v>0</v>
      </c>
      <c r="H17" s="3">
        <v>100</v>
      </c>
      <c r="I17">
        <f t="shared" si="0"/>
        <v>59.767809647979519</v>
      </c>
      <c r="J17">
        <f t="shared" si="1"/>
        <v>86.230607574745747</v>
      </c>
      <c r="K17">
        <f t="shared" si="2"/>
        <v>20.307840877022571</v>
      </c>
      <c r="N17" s="8">
        <v>27084209.004889414</v>
      </c>
      <c r="O17" s="59">
        <v>3224279.2902069823</v>
      </c>
      <c r="P17" s="8">
        <v>2212703.3559872606</v>
      </c>
      <c r="Q17" s="8">
        <v>883543.42953632853</v>
      </c>
      <c r="R17" s="8">
        <v>1307912.955136311</v>
      </c>
      <c r="S17" s="8">
        <v>991248.67057477206</v>
      </c>
      <c r="T17" s="8">
        <v>714471.58023237274</v>
      </c>
      <c r="U17" s="8">
        <v>347745.13776245899</v>
      </c>
      <c r="V17" s="8">
        <v>353577.46397220419</v>
      </c>
      <c r="W17" s="8">
        <v>281226.72999421874</v>
      </c>
      <c r="X17" s="8">
        <v>26576.801826835719</v>
      </c>
      <c r="Y17" s="8">
        <v>253088.88656925297</v>
      </c>
      <c r="Z17" s="23">
        <f t="shared" si="4"/>
        <v>11.904646318542717</v>
      </c>
      <c r="AA17" s="23">
        <f t="shared" si="5"/>
        <v>3.2622087260396846</v>
      </c>
      <c r="AB17" s="23">
        <f t="shared" si="6"/>
        <v>4.8290609295630462</v>
      </c>
      <c r="AC17" s="23">
        <f t="shared" si="7"/>
        <v>2.6379636196995517</v>
      </c>
      <c r="AD17" s="23">
        <f t="shared" si="8"/>
        <v>1.2839405341307248</v>
      </c>
      <c r="AE17" s="23">
        <f t="shared" si="9"/>
        <v>1.3054745808097039</v>
      </c>
      <c r="AF17" s="23">
        <f t="shared" si="10"/>
        <v>1.0383420462582085</v>
      </c>
      <c r="AG17" s="23">
        <f t="shared" si="11"/>
        <v>9.8126557146409193E-2</v>
      </c>
      <c r="AH17" s="23">
        <f t="shared" si="12"/>
        <v>0.93445182956446604</v>
      </c>
      <c r="AI17" s="23"/>
      <c r="AK17" s="8">
        <v>27084209.004889414</v>
      </c>
      <c r="AL17" s="36">
        <v>2271298.3366052937</v>
      </c>
      <c r="AM17" s="8">
        <v>1960815.2560216964</v>
      </c>
      <c r="AN17" s="8">
        <v>1499461.9006827492</v>
      </c>
      <c r="AO17" s="8">
        <v>259836.61050187444</v>
      </c>
      <c r="AP17" s="8">
        <v>197303.21707679733</v>
      </c>
      <c r="AQ17">
        <f t="shared" si="13"/>
        <v>8.3860611775491201</v>
      </c>
      <c r="AR17">
        <f t="shared" si="14"/>
        <v>7.2396991755148452</v>
      </c>
      <c r="AS17">
        <f t="shared" si="15"/>
        <v>5.5362957079974411</v>
      </c>
      <c r="AT17">
        <f t="shared" si="16"/>
        <v>0.95936569701912677</v>
      </c>
      <c r="AU17">
        <f t="shared" si="17"/>
        <v>0.72848063253823991</v>
      </c>
    </row>
    <row r="18" spans="1:47" x14ac:dyDescent="0.45">
      <c r="A18" t="s">
        <v>624</v>
      </c>
      <c r="C18" s="2">
        <v>34424</v>
      </c>
      <c r="D18" s="3">
        <v>65.702466601969107</v>
      </c>
      <c r="E18" s="3">
        <v>115.76644102006719</v>
      </c>
      <c r="F18" s="3">
        <v>21.315541208875231</v>
      </c>
      <c r="G18" s="8">
        <v>0</v>
      </c>
      <c r="H18" s="3">
        <v>100</v>
      </c>
      <c r="I18">
        <f t="shared" si="0"/>
        <v>67.139225224726644</v>
      </c>
      <c r="J18">
        <f t="shared" si="1"/>
        <v>105.5365638476666</v>
      </c>
      <c r="K18">
        <f t="shared" si="2"/>
        <v>23.522687682635578</v>
      </c>
      <c r="N18" s="8">
        <v>28044148.146401536</v>
      </c>
      <c r="O18" s="59">
        <v>3535830.9624799713</v>
      </c>
      <c r="P18" s="8">
        <v>2569117.7890510089</v>
      </c>
      <c r="Q18" s="8">
        <v>963194.90334305516</v>
      </c>
      <c r="R18" s="8">
        <v>1591313.1746925993</v>
      </c>
      <c r="S18" s="8">
        <v>991241.66903439746</v>
      </c>
      <c r="T18" s="8">
        <v>672056.69352639385</v>
      </c>
      <c r="U18" s="8">
        <v>329620.65106852591</v>
      </c>
      <c r="V18" s="8">
        <v>324657.98742011469</v>
      </c>
      <c r="W18" s="8">
        <v>316038.41548668349</v>
      </c>
      <c r="X18" s="8">
        <v>42968.974320744928</v>
      </c>
      <c r="Y18" s="8">
        <v>279095.49816770479</v>
      </c>
      <c r="Z18" s="23">
        <f t="shared" si="4"/>
        <v>12.608088304274876</v>
      </c>
      <c r="AA18" s="23">
        <f t="shared" si="5"/>
        <v>3.4345664497092123</v>
      </c>
      <c r="AB18" s="23">
        <f t="shared" si="6"/>
        <v>5.6743145357288656</v>
      </c>
      <c r="AC18" s="23">
        <f t="shared" si="7"/>
        <v>2.3964239884128138</v>
      </c>
      <c r="AD18" s="23">
        <f t="shared" si="8"/>
        <v>1.1753633925615279</v>
      </c>
      <c r="AE18" s="23">
        <f t="shared" si="9"/>
        <v>1.1576674952837636</v>
      </c>
      <c r="AF18" s="23">
        <f t="shared" si="10"/>
        <v>1.1269317714228224</v>
      </c>
      <c r="AG18" s="23">
        <f t="shared" si="11"/>
        <v>0.15321903912513193</v>
      </c>
      <c r="AH18" s="23">
        <f t="shared" si="12"/>
        <v>0.99520048428897179</v>
      </c>
      <c r="AI18" s="23"/>
      <c r="AK18" s="8">
        <v>28044148.146401536</v>
      </c>
      <c r="AL18" s="36">
        <v>2502505.4468446798</v>
      </c>
      <c r="AM18" s="8">
        <v>2180381.4051277279</v>
      </c>
      <c r="AN18" s="8">
        <v>1664846.4588229067</v>
      </c>
      <c r="AO18" s="8">
        <v>293661.03099967143</v>
      </c>
      <c r="AP18" s="8">
        <v>225074.92033595161</v>
      </c>
      <c r="AQ18">
        <f t="shared" si="13"/>
        <v>8.9234496757776789</v>
      </c>
      <c r="AR18">
        <f t="shared" si="14"/>
        <v>7.7748177400335905</v>
      </c>
      <c r="AS18">
        <f t="shared" si="15"/>
        <v>5.9365199831770612</v>
      </c>
      <c r="AT18">
        <f t="shared" si="16"/>
        <v>1.0471383529520841</v>
      </c>
      <c r="AU18">
        <f t="shared" si="17"/>
        <v>0.80257356779379274</v>
      </c>
    </row>
    <row r="19" spans="1:47" x14ac:dyDescent="0.45">
      <c r="A19" t="s">
        <v>625</v>
      </c>
      <c r="C19" s="2">
        <v>34515</v>
      </c>
      <c r="D19" s="3">
        <v>68.652559333384332</v>
      </c>
      <c r="E19" s="3">
        <v>123.85619061369505</v>
      </c>
      <c r="F19" s="3">
        <v>21.512599558258291</v>
      </c>
      <c r="G19" s="8">
        <v>0</v>
      </c>
      <c r="H19" s="3">
        <v>100</v>
      </c>
      <c r="I19">
        <f t="shared" si="0"/>
        <v>70.153829555005771</v>
      </c>
      <c r="J19">
        <f t="shared" si="1"/>
        <v>112.91145044672467</v>
      </c>
      <c r="K19">
        <f t="shared" si="2"/>
        <v>23.740150704679952</v>
      </c>
      <c r="N19" s="8">
        <v>29289452.018971521</v>
      </c>
      <c r="O19" s="59">
        <v>3709925.3132992075</v>
      </c>
      <c r="P19" s="8">
        <v>2699344.3969472772</v>
      </c>
      <c r="Q19" s="8">
        <v>991439.47577618167</v>
      </c>
      <c r="R19" s="8">
        <v>1717999.5157768361</v>
      </c>
      <c r="S19" s="8">
        <v>1009038.7607854465</v>
      </c>
      <c r="T19" s="8">
        <v>678966.14272440819</v>
      </c>
      <c r="U19" s="8">
        <v>327027.99431334448</v>
      </c>
      <c r="V19" s="8">
        <v>360606.16685602395</v>
      </c>
      <c r="W19" s="8">
        <v>325545.68820243888</v>
      </c>
      <c r="X19" s="8">
        <v>30711.674528378175</v>
      </c>
      <c r="Y19" s="8">
        <v>296106.9195324126</v>
      </c>
      <c r="Z19" s="23">
        <f t="shared" si="4"/>
        <v>12.666421040913278</v>
      </c>
      <c r="AA19" s="23">
        <f t="shared" si="5"/>
        <v>3.3849710644432718</v>
      </c>
      <c r="AB19" s="23">
        <f t="shared" si="6"/>
        <v>5.8655911850588538</v>
      </c>
      <c r="AC19" s="23">
        <f t="shared" si="7"/>
        <v>2.3181251130428273</v>
      </c>
      <c r="AD19" s="23">
        <f t="shared" si="8"/>
        <v>1.1165384524828943</v>
      </c>
      <c r="AE19" s="23">
        <f t="shared" si="9"/>
        <v>1.2311809952007644</v>
      </c>
      <c r="AF19" s="23">
        <f t="shared" si="10"/>
        <v>1.1114775653418667</v>
      </c>
      <c r="AG19" s="23">
        <f t="shared" si="11"/>
        <v>0.10485574980537513</v>
      </c>
      <c r="AH19" s="23">
        <f t="shared" si="12"/>
        <v>1.0109677686718639</v>
      </c>
      <c r="AI19" s="23"/>
      <c r="AK19" s="8">
        <v>29289452.018971521</v>
      </c>
      <c r="AL19" s="36">
        <v>2603160.1173148756</v>
      </c>
      <c r="AM19" s="8">
        <v>2286915.5252477424</v>
      </c>
      <c r="AN19" s="8">
        <v>1732530.6239926342</v>
      </c>
      <c r="AO19" s="8">
        <v>324469.65213773691</v>
      </c>
      <c r="AP19" s="8">
        <v>231422.6961833094</v>
      </c>
      <c r="AQ19">
        <f t="shared" si="13"/>
        <v>8.8877050879229245</v>
      </c>
      <c r="AR19">
        <f t="shared" si="14"/>
        <v>7.8079833100545866</v>
      </c>
      <c r="AS19">
        <f t="shared" si="15"/>
        <v>5.9152032713702871</v>
      </c>
      <c r="AT19">
        <f t="shared" si="16"/>
        <v>1.1078037647395031</v>
      </c>
      <c r="AU19">
        <f t="shared" si="17"/>
        <v>0.79012299729408064</v>
      </c>
    </row>
    <row r="20" spans="1:47" x14ac:dyDescent="0.45">
      <c r="A20" t="s">
        <v>626</v>
      </c>
      <c r="C20" s="2">
        <v>34607</v>
      </c>
      <c r="D20" s="3">
        <v>65.065473767190483</v>
      </c>
      <c r="E20" s="3">
        <v>114.94790606067005</v>
      </c>
      <c r="F20" s="3">
        <v>22.127633893032808</v>
      </c>
      <c r="G20" s="8">
        <v>0</v>
      </c>
      <c r="H20" s="3">
        <v>100</v>
      </c>
      <c r="I20">
        <f t="shared" si="0"/>
        <v>66.488302852818961</v>
      </c>
      <c r="J20">
        <f t="shared" si="1"/>
        <v>104.79035997163149</v>
      </c>
      <c r="K20">
        <f t="shared" si="2"/>
        <v>24.418869599463385</v>
      </c>
      <c r="N20" s="8">
        <v>29155700.28899461</v>
      </c>
      <c r="O20" s="59">
        <v>3546214.5499628917</v>
      </c>
      <c r="P20" s="8">
        <v>2552472.178759567</v>
      </c>
      <c r="Q20" s="8">
        <v>986396.98432994634</v>
      </c>
      <c r="R20" s="8">
        <v>1597995.8476202847</v>
      </c>
      <c r="S20" s="8">
        <v>990450.39664485515</v>
      </c>
      <c r="T20" s="8">
        <v>652512.44394018606</v>
      </c>
      <c r="U20" s="8">
        <v>286792.01228074811</v>
      </c>
      <c r="V20" s="8">
        <v>379221.94820145005</v>
      </c>
      <c r="W20" s="8">
        <v>335555.64195998089</v>
      </c>
      <c r="X20" s="8">
        <v>36715.000308056457</v>
      </c>
      <c r="Y20" s="8">
        <v>294444.37613083672</v>
      </c>
      <c r="Z20" s="23">
        <f t="shared" si="4"/>
        <v>12.163023061742338</v>
      </c>
      <c r="AA20" s="23">
        <f t="shared" si="5"/>
        <v>3.383204569098555</v>
      </c>
      <c r="AB20" s="23">
        <f t="shared" si="6"/>
        <v>5.4809036716002986</v>
      </c>
      <c r="AC20" s="23">
        <f t="shared" si="7"/>
        <v>2.2380269980566703</v>
      </c>
      <c r="AD20" s="23">
        <f t="shared" si="8"/>
        <v>0.98365674443773654</v>
      </c>
      <c r="AE20" s="23">
        <f t="shared" si="9"/>
        <v>1.3006785789487443</v>
      </c>
      <c r="AF20" s="23">
        <f t="shared" si="10"/>
        <v>1.1509092171819413</v>
      </c>
      <c r="AG20" s="23">
        <f t="shared" si="11"/>
        <v>0.12592734849148951</v>
      </c>
      <c r="AH20" s="23">
        <f t="shared" si="12"/>
        <v>1.0099032889358535</v>
      </c>
      <c r="AI20" s="23"/>
      <c r="AK20" s="8">
        <v>29155700.28899461</v>
      </c>
      <c r="AL20" s="36">
        <v>2584493.9423680287</v>
      </c>
      <c r="AM20" s="8">
        <v>2283304.5809143255</v>
      </c>
      <c r="AN20" s="8">
        <v>1729538.4279529096</v>
      </c>
      <c r="AO20" s="8">
        <v>317201.57052104181</v>
      </c>
      <c r="AP20" s="8">
        <v>237641.5000048462</v>
      </c>
      <c r="AQ20">
        <f t="shared" si="13"/>
        <v>8.8644550353798106</v>
      </c>
      <c r="AR20">
        <f t="shared" si="14"/>
        <v>7.8314173841888595</v>
      </c>
      <c r="AS20">
        <f t="shared" si="15"/>
        <v>5.9320764406600706</v>
      </c>
      <c r="AT20">
        <f t="shared" si="16"/>
        <v>1.0879573029524376</v>
      </c>
      <c r="AU20">
        <f t="shared" si="17"/>
        <v>0.81507731815499773</v>
      </c>
    </row>
    <row r="21" spans="1:47" x14ac:dyDescent="0.45">
      <c r="A21" t="s">
        <v>627</v>
      </c>
      <c r="C21" s="2">
        <v>34699</v>
      </c>
      <c r="D21" s="3">
        <v>61.378957792302707</v>
      </c>
      <c r="E21" s="3">
        <v>99.791630016992102</v>
      </c>
      <c r="F21" s="3">
        <v>22.490808577837868</v>
      </c>
      <c r="G21" s="8">
        <v>0</v>
      </c>
      <c r="H21" s="3">
        <v>100</v>
      </c>
      <c r="I21">
        <f t="shared" si="0"/>
        <v>62.721171432442041</v>
      </c>
      <c r="J21">
        <f t="shared" si="1"/>
        <v>90.973391251834613</v>
      </c>
      <c r="K21">
        <f t="shared" si="2"/>
        <v>24.819649697007993</v>
      </c>
      <c r="N21" s="8">
        <v>29143895.25650993</v>
      </c>
      <c r="O21" s="59">
        <v>3369471.2181944181</v>
      </c>
      <c r="P21" s="8">
        <v>2398914.0197600368</v>
      </c>
      <c r="Q21" s="8">
        <v>1001755.2401860075</v>
      </c>
      <c r="R21" s="8">
        <v>1377701.8798741575</v>
      </c>
      <c r="S21" s="8">
        <v>955439.15628795547</v>
      </c>
      <c r="T21" s="8">
        <v>626708.35115282889</v>
      </c>
      <c r="U21" s="8">
        <v>256018.62599703216</v>
      </c>
      <c r="V21" s="8">
        <v>368498.22696759499</v>
      </c>
      <c r="W21" s="8">
        <v>338208.98161680717</v>
      </c>
      <c r="X21" s="8">
        <v>33479.032890996292</v>
      </c>
      <c r="Y21" s="8">
        <v>302356.68011560047</v>
      </c>
      <c r="Z21" s="23">
        <f t="shared" si="4"/>
        <v>11.561499204337734</v>
      </c>
      <c r="AA21" s="23">
        <f t="shared" si="5"/>
        <v>3.4372729910297197</v>
      </c>
      <c r="AB21" s="23">
        <f t="shared" si="6"/>
        <v>4.7272400197307789</v>
      </c>
      <c r="AC21" s="23">
        <f t="shared" si="7"/>
        <v>2.1503932320537689</v>
      </c>
      <c r="AD21" s="23">
        <f t="shared" si="8"/>
        <v>0.8784639930375977</v>
      </c>
      <c r="AE21" s="23">
        <f t="shared" si="9"/>
        <v>1.2644096601509807</v>
      </c>
      <c r="AF21" s="23">
        <f t="shared" si="10"/>
        <v>1.1604796772705279</v>
      </c>
      <c r="AG21" s="23">
        <f t="shared" si="11"/>
        <v>0.11487494240673958</v>
      </c>
      <c r="AH21" s="23">
        <f t="shared" si="12"/>
        <v>1.0374614561794462</v>
      </c>
      <c r="AI21" s="23"/>
      <c r="AK21" s="8">
        <v>29143895.25650993</v>
      </c>
      <c r="AL21" s="36">
        <v>2640673.0450891065</v>
      </c>
      <c r="AM21" s="8">
        <v>2341931.2288489859</v>
      </c>
      <c r="AN21" s="8">
        <v>1755352.5822775143</v>
      </c>
      <c r="AO21" s="8">
        <v>339413.67149000301</v>
      </c>
      <c r="AP21" s="8">
        <v>240223.44507723761</v>
      </c>
      <c r="AQ21">
        <f t="shared" si="13"/>
        <v>9.0608102377778561</v>
      </c>
      <c r="AR21">
        <f t="shared" si="14"/>
        <v>8.0357522844372138</v>
      </c>
      <c r="AS21">
        <f t="shared" si="15"/>
        <v>6.02305411417308</v>
      </c>
      <c r="AT21">
        <f t="shared" si="16"/>
        <v>1.1646132697865346</v>
      </c>
      <c r="AU21">
        <f t="shared" si="17"/>
        <v>0.82426677341141763</v>
      </c>
    </row>
    <row r="22" spans="1:47" x14ac:dyDescent="0.45">
      <c r="A22" t="s">
        <v>628</v>
      </c>
      <c r="C22" s="2">
        <v>34789</v>
      </c>
      <c r="D22" s="3">
        <v>46.643977067206784</v>
      </c>
      <c r="E22" s="3">
        <v>66.481709928524893</v>
      </c>
      <c r="F22" s="3">
        <v>13.948994743377794</v>
      </c>
      <c r="G22" s="8">
        <v>1000</v>
      </c>
      <c r="H22" s="3">
        <v>100</v>
      </c>
      <c r="I22">
        <f t="shared" si="0"/>
        <v>47.66397128838274</v>
      </c>
      <c r="J22">
        <f t="shared" si="1"/>
        <v>60.606952781398938</v>
      </c>
      <c r="K22">
        <f t="shared" si="2"/>
        <v>15.393362224299592</v>
      </c>
      <c r="N22" s="8">
        <v>27373521.271440521</v>
      </c>
      <c r="O22" s="59">
        <v>2517669.4295308236</v>
      </c>
      <c r="P22" s="8">
        <v>1837953.5572209833</v>
      </c>
      <c r="Q22" s="8">
        <v>922348.13426739618</v>
      </c>
      <c r="R22" s="8">
        <v>913812.27823949186</v>
      </c>
      <c r="S22" s="8">
        <v>693586.10900482174</v>
      </c>
      <c r="T22" s="8">
        <v>477642.33378003497</v>
      </c>
      <c r="U22" s="8">
        <v>120405.74737959701</v>
      </c>
      <c r="V22" s="8">
        <v>352176.59828495426</v>
      </c>
      <c r="W22" s="8">
        <v>214379.42388624678</v>
      </c>
      <c r="X22" s="8">
        <v>14646.831029266752</v>
      </c>
      <c r="Y22" s="8">
        <v>202970.58916585572</v>
      </c>
      <c r="Z22" s="23">
        <f t="shared" si="4"/>
        <v>9.1974627764005312</v>
      </c>
      <c r="AA22" s="23">
        <f t="shared" si="5"/>
        <v>3.3694902644100271</v>
      </c>
      <c r="AB22" s="23">
        <f t="shared" si="6"/>
        <v>3.3383073707542881</v>
      </c>
      <c r="AC22" s="23">
        <f t="shared" si="7"/>
        <v>1.744906433643125</v>
      </c>
      <c r="AD22" s="23">
        <f t="shared" si="8"/>
        <v>0.43986210683540866</v>
      </c>
      <c r="AE22" s="23">
        <f t="shared" si="9"/>
        <v>1.2865593534449253</v>
      </c>
      <c r="AF22" s="23">
        <f t="shared" si="10"/>
        <v>0.78316348766541122</v>
      </c>
      <c r="AG22" s="23">
        <f t="shared" si="11"/>
        <v>5.350729591573649E-2</v>
      </c>
      <c r="AH22" s="23">
        <f t="shared" si="12"/>
        <v>0.74148512773773101</v>
      </c>
      <c r="AI22" s="23"/>
      <c r="AK22" s="8">
        <v>27373521.271440521</v>
      </c>
      <c r="AL22" s="36">
        <v>2082119.5998835468</v>
      </c>
      <c r="AM22" s="8">
        <v>1837319.8781348609</v>
      </c>
      <c r="AN22" s="8">
        <v>1487779.4901639735</v>
      </c>
      <c r="AO22" s="8">
        <v>203936.00001395654</v>
      </c>
      <c r="AP22" s="8">
        <v>147542.18204258388</v>
      </c>
      <c r="AQ22">
        <f t="shared" si="13"/>
        <v>7.6063272212474695</v>
      </c>
      <c r="AR22">
        <f t="shared" si="14"/>
        <v>6.7120333548456657</v>
      </c>
      <c r="AS22">
        <f t="shared" si="15"/>
        <v>5.4351045136316136</v>
      </c>
      <c r="AT22">
        <f t="shared" si="16"/>
        <v>0.74501193321711245</v>
      </c>
      <c r="AU22">
        <f t="shared" si="17"/>
        <v>0.5389959902474013</v>
      </c>
    </row>
    <row r="23" spans="1:47" x14ac:dyDescent="0.45">
      <c r="A23" t="s">
        <v>629</v>
      </c>
      <c r="C23" s="2">
        <v>34880</v>
      </c>
      <c r="D23" s="3">
        <v>40.75051496144831</v>
      </c>
      <c r="E23" s="3">
        <v>52.482966511572585</v>
      </c>
      <c r="F23" s="3">
        <v>13.834706956664746</v>
      </c>
      <c r="G23" s="8">
        <v>1000</v>
      </c>
      <c r="H23" s="3">
        <v>100</v>
      </c>
      <c r="I23">
        <f t="shared" si="0"/>
        <v>41.641633008923812</v>
      </c>
      <c r="J23">
        <f t="shared" si="1"/>
        <v>47.845229561850381</v>
      </c>
      <c r="K23">
        <f t="shared" si="2"/>
        <v>15.267240354512333</v>
      </c>
      <c r="N23" s="8">
        <v>25921973.050671812</v>
      </c>
      <c r="O23" s="59">
        <v>2208811.7359687346</v>
      </c>
      <c r="P23" s="8">
        <v>1589372.5432510511</v>
      </c>
      <c r="Q23" s="8">
        <v>875314.13711703348</v>
      </c>
      <c r="R23" s="8">
        <v>727188.3672706685</v>
      </c>
      <c r="S23" s="8">
        <v>619037.11304865999</v>
      </c>
      <c r="T23" s="8">
        <v>401205.57468082587</v>
      </c>
      <c r="U23" s="8">
        <v>83752.498294388395</v>
      </c>
      <c r="V23" s="8">
        <v>317665.50099415571</v>
      </c>
      <c r="W23" s="8">
        <v>214483.61414557471</v>
      </c>
      <c r="X23" s="8">
        <v>13662.226123077029</v>
      </c>
      <c r="Y23" s="8">
        <v>200137.99279549174</v>
      </c>
      <c r="Z23" s="23">
        <f t="shared" si="4"/>
        <v>8.5210015906234791</v>
      </c>
      <c r="AA23" s="23">
        <f t="shared" si="5"/>
        <v>3.3767265146290559</v>
      </c>
      <c r="AB23" s="23">
        <f t="shared" si="6"/>
        <v>2.8052971347866675</v>
      </c>
      <c r="AC23" s="23">
        <f t="shared" si="7"/>
        <v>1.5477431980064029</v>
      </c>
      <c r="AD23" s="23">
        <f t="shared" si="8"/>
        <v>0.32309461216810348</v>
      </c>
      <c r="AE23" s="23">
        <f t="shared" si="9"/>
        <v>1.2254680628406982</v>
      </c>
      <c r="AF23" s="23">
        <f t="shared" si="10"/>
        <v>0.82742009540055439</v>
      </c>
      <c r="AG23" s="23">
        <f t="shared" si="11"/>
        <v>5.2705193761178409E-2</v>
      </c>
      <c r="AH23" s="23">
        <f t="shared" si="12"/>
        <v>0.7720785466610337</v>
      </c>
      <c r="AI23" s="23"/>
      <c r="AK23" s="8">
        <v>25921973.050671812</v>
      </c>
      <c r="AL23" s="36">
        <v>2114113.3181434786</v>
      </c>
      <c r="AM23" s="8">
        <v>1913156.8645687888</v>
      </c>
      <c r="AN23" s="8">
        <v>1553876.3396435352</v>
      </c>
      <c r="AO23" s="8">
        <v>209199.61445740564</v>
      </c>
      <c r="AP23" s="8">
        <v>148839.36273109139</v>
      </c>
      <c r="AQ23">
        <f t="shared" si="13"/>
        <v>8.1556805649432924</v>
      </c>
      <c r="AR23">
        <f t="shared" si="14"/>
        <v>7.3804446167310784</v>
      </c>
      <c r="AS23">
        <f t="shared" si="15"/>
        <v>5.994436984430334</v>
      </c>
      <c r="AT23">
        <f t="shared" si="16"/>
        <v>0.80703584579949206</v>
      </c>
      <c r="AU23">
        <f t="shared" si="17"/>
        <v>0.57418222926218943</v>
      </c>
    </row>
    <row r="24" spans="1:47" x14ac:dyDescent="0.45">
      <c r="A24" t="s">
        <v>630</v>
      </c>
      <c r="C24" s="2">
        <v>34972</v>
      </c>
      <c r="D24" s="3">
        <v>40.636459123422668</v>
      </c>
      <c r="E24" s="3">
        <v>50.057741905935139</v>
      </c>
      <c r="F24" s="3">
        <v>14.84289839637669</v>
      </c>
      <c r="G24" s="8">
        <v>0</v>
      </c>
      <c r="H24" s="3">
        <v>100</v>
      </c>
      <c r="I24">
        <f t="shared" si="0"/>
        <v>41.525083037614685</v>
      </c>
      <c r="J24">
        <f t="shared" si="1"/>
        <v>45.634313607429519</v>
      </c>
      <c r="K24">
        <f t="shared" si="2"/>
        <v>16.379826337118132</v>
      </c>
      <c r="N24" s="8">
        <v>26215385.855259098</v>
      </c>
      <c r="O24" s="59">
        <v>2220596.5969403433</v>
      </c>
      <c r="P24" s="8">
        <v>1592746.7080375704</v>
      </c>
      <c r="Q24" s="8">
        <v>884963.96882669313</v>
      </c>
      <c r="R24" s="8">
        <v>693928.26194595767</v>
      </c>
      <c r="S24" s="8">
        <v>626403.21528996294</v>
      </c>
      <c r="T24" s="8">
        <v>395317.94724953588</v>
      </c>
      <c r="U24" s="8">
        <v>63198.485816604836</v>
      </c>
      <c r="V24" s="8">
        <v>317676.66349804919</v>
      </c>
      <c r="W24" s="8">
        <v>230190.08500845393</v>
      </c>
      <c r="X24" s="8">
        <v>27160.096121716786</v>
      </c>
      <c r="Y24" s="8">
        <v>200137.89058040036</v>
      </c>
      <c r="Z24" s="23">
        <f t="shared" si="4"/>
        <v>8.4705852097724019</v>
      </c>
      <c r="AA24" s="23">
        <f t="shared" si="5"/>
        <v>3.3757426791761662</v>
      </c>
      <c r="AB24" s="23">
        <f t="shared" si="6"/>
        <v>2.6470266956103106</v>
      </c>
      <c r="AC24" s="23">
        <f t="shared" si="7"/>
        <v>1.5079615819205296</v>
      </c>
      <c r="AD24" s="23">
        <f t="shared" si="8"/>
        <v>0.24107402487049992</v>
      </c>
      <c r="AE24" s="23">
        <f t="shared" si="9"/>
        <v>1.2117947271576006</v>
      </c>
      <c r="AF24" s="23">
        <f t="shared" si="10"/>
        <v>0.87807246583889298</v>
      </c>
      <c r="AG24" s="23">
        <f t="shared" si="11"/>
        <v>0.10360364814644973</v>
      </c>
      <c r="AH24" s="23">
        <f t="shared" si="12"/>
        <v>0.76343675307853798</v>
      </c>
      <c r="AI24" s="23"/>
      <c r="AK24" s="8">
        <v>26215385.855259098</v>
      </c>
      <c r="AL24" s="36">
        <v>2144817.1183749018</v>
      </c>
      <c r="AM24" s="8">
        <v>1947763.1885782965</v>
      </c>
      <c r="AN24" s="8">
        <v>1572245.832003799</v>
      </c>
      <c r="AO24" s="8">
        <v>216043.19299681761</v>
      </c>
      <c r="AP24" s="8">
        <v>160060.65547731894</v>
      </c>
      <c r="AQ24">
        <f t="shared" si="13"/>
        <v>8.1815203110757473</v>
      </c>
      <c r="AR24">
        <f t="shared" si="14"/>
        <v>7.4298474923555373</v>
      </c>
      <c r="AS24">
        <f t="shared" si="15"/>
        <v>5.9974163290386553</v>
      </c>
      <c r="AT24">
        <f t="shared" si="16"/>
        <v>0.82410838501344019</v>
      </c>
      <c r="AU24">
        <f t="shared" si="17"/>
        <v>0.6105599832138614</v>
      </c>
    </row>
    <row r="25" spans="1:47" x14ac:dyDescent="0.45">
      <c r="A25" t="s">
        <v>631</v>
      </c>
      <c r="C25" s="2">
        <v>35064</v>
      </c>
      <c r="D25" s="3">
        <v>43.356309870019402</v>
      </c>
      <c r="E25" s="3">
        <v>60.489507389519055</v>
      </c>
      <c r="F25" s="3">
        <v>14.229009459438815</v>
      </c>
      <c r="G25" s="8">
        <v>0</v>
      </c>
      <c r="H25" s="3">
        <v>100</v>
      </c>
      <c r="I25">
        <f t="shared" si="0"/>
        <v>44.304410531659272</v>
      </c>
      <c r="J25">
        <f t="shared" si="1"/>
        <v>55.144260309611553</v>
      </c>
      <c r="K25">
        <f t="shared" si="2"/>
        <v>15.702371441935728</v>
      </c>
      <c r="N25" s="8">
        <v>26712043.108595509</v>
      </c>
      <c r="O25" s="59">
        <v>2388880.212429266</v>
      </c>
      <c r="P25" s="8">
        <v>1787955.9774884339</v>
      </c>
      <c r="Q25" s="8">
        <v>950150.78627893259</v>
      </c>
      <c r="R25" s="8">
        <v>835890.33005456347</v>
      </c>
      <c r="S25" s="8">
        <v>594826.94931187422</v>
      </c>
      <c r="T25" s="8">
        <v>380648.44920004898</v>
      </c>
      <c r="U25" s="8">
        <v>64268.226986054222</v>
      </c>
      <c r="V25" s="8">
        <v>331072.71058002725</v>
      </c>
      <c r="W25" s="8">
        <v>218047.34239900287</v>
      </c>
      <c r="X25" s="8">
        <v>26349.483666193464</v>
      </c>
      <c r="Y25" s="8">
        <v>189583.34714425568</v>
      </c>
      <c r="Z25" s="23">
        <f t="shared" si="4"/>
        <v>8.9430830982021075</v>
      </c>
      <c r="AA25" s="23">
        <f t="shared" si="5"/>
        <v>3.5570127766572419</v>
      </c>
      <c r="AB25" s="23">
        <f t="shared" si="6"/>
        <v>3.1292639303415442</v>
      </c>
      <c r="AC25" s="23">
        <f t="shared" si="7"/>
        <v>1.4250068691958735</v>
      </c>
      <c r="AD25" s="23">
        <f t="shared" si="8"/>
        <v>0.24059644829404206</v>
      </c>
      <c r="AE25" s="23">
        <f t="shared" si="9"/>
        <v>1.2394136578549222</v>
      </c>
      <c r="AF25" s="23">
        <f t="shared" si="10"/>
        <v>0.81628852391616091</v>
      </c>
      <c r="AG25" s="23">
        <f t="shared" si="11"/>
        <v>9.8642711675299061E-2</v>
      </c>
      <c r="AH25" s="23">
        <f t="shared" si="12"/>
        <v>0.70972986369302005</v>
      </c>
      <c r="AI25" s="23"/>
      <c r="AK25" s="8">
        <v>26712043.108595509</v>
      </c>
      <c r="AL25" s="36">
        <v>2179648.7246339815</v>
      </c>
      <c r="AM25" s="8">
        <v>2003984.2747156564</v>
      </c>
      <c r="AN25" s="8">
        <v>1636096.1855665888</v>
      </c>
      <c r="AO25" s="8">
        <v>213411.12370696026</v>
      </c>
      <c r="AP25" s="8">
        <v>152724.5273048018</v>
      </c>
      <c r="AQ25">
        <f t="shared" si="13"/>
        <v>8.1597978700948008</v>
      </c>
      <c r="AR25">
        <f t="shared" si="14"/>
        <v>7.5021752045271528</v>
      </c>
      <c r="AS25">
        <f t="shared" si="15"/>
        <v>6.1249383991901354</v>
      </c>
      <c r="AT25">
        <f t="shared" si="16"/>
        <v>0.79893223756548959</v>
      </c>
      <c r="AU25">
        <f t="shared" si="17"/>
        <v>0.57174408817743139</v>
      </c>
    </row>
    <row r="26" spans="1:47" x14ac:dyDescent="0.45">
      <c r="A26" t="s">
        <v>632</v>
      </c>
      <c r="C26" s="2">
        <v>35155</v>
      </c>
      <c r="D26" s="3">
        <v>47.665024844187506</v>
      </c>
      <c r="E26" s="3">
        <v>68.563306476294684</v>
      </c>
      <c r="F26" s="3">
        <v>15.253368711455686</v>
      </c>
      <c r="G26" s="8">
        <v>0</v>
      </c>
      <c r="H26" s="3">
        <v>100</v>
      </c>
      <c r="I26">
        <f t="shared" si="0"/>
        <v>48.707346982010968</v>
      </c>
      <c r="J26">
        <f t="shared" si="1"/>
        <v>62.504605892551488</v>
      </c>
      <c r="K26">
        <f t="shared" si="2"/>
        <v>16.832799354785447</v>
      </c>
      <c r="N26" s="8">
        <v>27997969.22357114</v>
      </c>
      <c r="O26" s="59">
        <v>2575692.7971996176</v>
      </c>
      <c r="P26" s="8">
        <v>1896149.5714349612</v>
      </c>
      <c r="Q26" s="8">
        <v>952293.86577665468</v>
      </c>
      <c r="R26" s="8">
        <v>943864.22492263501</v>
      </c>
      <c r="S26" s="8">
        <v>690875.48486441886</v>
      </c>
      <c r="T26" s="8">
        <v>457605.24063086201</v>
      </c>
      <c r="U26" s="8">
        <v>97848.929056075256</v>
      </c>
      <c r="V26" s="8">
        <v>357391.54675889731</v>
      </c>
      <c r="W26" s="8">
        <v>233437.2810659681</v>
      </c>
      <c r="X26" s="8">
        <v>31841.754810340986</v>
      </c>
      <c r="Y26" s="8">
        <v>206160.39660646144</v>
      </c>
      <c r="Z26" s="23">
        <f t="shared" si="4"/>
        <v>9.1995700710720616</v>
      </c>
      <c r="AA26" s="23">
        <f t="shared" si="5"/>
        <v>3.4012962089226471</v>
      </c>
      <c r="AB26" s="23">
        <f t="shared" si="6"/>
        <v>3.3711881650616555</v>
      </c>
      <c r="AC26" s="23">
        <f t="shared" si="7"/>
        <v>1.6344229718118624</v>
      </c>
      <c r="AD26" s="23">
        <f t="shared" si="8"/>
        <v>0.34948580832676057</v>
      </c>
      <c r="AE26" s="23">
        <f t="shared" si="9"/>
        <v>1.2764909622731273</v>
      </c>
      <c r="AF26" s="23">
        <f t="shared" si="10"/>
        <v>0.83376504632143167</v>
      </c>
      <c r="AG26" s="23">
        <f t="shared" si="11"/>
        <v>0.11372880138582984</v>
      </c>
      <c r="AH26" s="23">
        <f t="shared" si="12"/>
        <v>0.7363405358446411</v>
      </c>
      <c r="AI26" s="23"/>
      <c r="AK26" s="8">
        <v>27997969.22357114</v>
      </c>
      <c r="AL26" s="36">
        <v>2390299.3126347535</v>
      </c>
      <c r="AM26" s="8">
        <v>2176230.9476912073</v>
      </c>
      <c r="AN26" s="8">
        <v>1763846.5240016552</v>
      </c>
      <c r="AO26" s="8">
        <v>255114.41333092115</v>
      </c>
      <c r="AP26" s="8">
        <v>161892.03752453791</v>
      </c>
      <c r="AQ26">
        <f t="shared" si="13"/>
        <v>8.5374024578268006</v>
      </c>
      <c r="AR26">
        <f t="shared" si="14"/>
        <v>7.7728171293904618</v>
      </c>
      <c r="AS26">
        <f t="shared" si="15"/>
        <v>6.2999087895156869</v>
      </c>
      <c r="AT26">
        <f t="shared" si="16"/>
        <v>0.91118899122206165</v>
      </c>
      <c r="AU26">
        <f t="shared" si="17"/>
        <v>0.57822778585042167</v>
      </c>
    </row>
    <row r="27" spans="1:47" x14ac:dyDescent="0.45">
      <c r="A27" t="s">
        <v>633</v>
      </c>
      <c r="C27" s="2">
        <v>35246</v>
      </c>
      <c r="D27" s="3">
        <v>49.927530335901366</v>
      </c>
      <c r="E27" s="3">
        <v>76.193788108945967</v>
      </c>
      <c r="F27" s="3">
        <v>15.66951121829098</v>
      </c>
      <c r="G27" s="8">
        <v>0</v>
      </c>
      <c r="H27" s="3">
        <v>100</v>
      </c>
      <c r="I27">
        <f t="shared" si="0"/>
        <v>51.019328154660045</v>
      </c>
      <c r="J27">
        <f t="shared" si="1"/>
        <v>69.460808440690272</v>
      </c>
      <c r="K27">
        <f t="shared" si="2"/>
        <v>17.292031898957482</v>
      </c>
      <c r="N27" s="8">
        <v>28222700.425783463</v>
      </c>
      <c r="O27" s="59">
        <v>2709084.2502699895</v>
      </c>
      <c r="P27" s="8">
        <v>1972479.5167396914</v>
      </c>
      <c r="Q27" s="8">
        <v>922978.10324621724</v>
      </c>
      <c r="R27" s="8">
        <v>1058773.5298469693</v>
      </c>
      <c r="S27" s="8">
        <v>736621.78280746611</v>
      </c>
      <c r="T27" s="8">
        <v>491740.71477377042</v>
      </c>
      <c r="U27" s="8">
        <v>128616.01744971643</v>
      </c>
      <c r="V27" s="8">
        <v>363425.47628230386</v>
      </c>
      <c r="W27" s="8">
        <v>243775.1991258488</v>
      </c>
      <c r="X27" s="8">
        <v>34014.684286808108</v>
      </c>
      <c r="Y27" s="8">
        <v>211040.01708124793</v>
      </c>
      <c r="Z27" s="23">
        <f t="shared" si="4"/>
        <v>9.5989547754085454</v>
      </c>
      <c r="AA27" s="23">
        <f t="shared" si="5"/>
        <v>3.2703394406688684</v>
      </c>
      <c r="AB27" s="23">
        <f t="shared" si="6"/>
        <v>3.7514961852470488</v>
      </c>
      <c r="AC27" s="23">
        <f t="shared" si="7"/>
        <v>1.7423588365220004</v>
      </c>
      <c r="AD27" s="23">
        <f t="shared" si="8"/>
        <v>0.45571832428982045</v>
      </c>
      <c r="AE27" s="23">
        <f t="shared" si="9"/>
        <v>1.2877062463884164</v>
      </c>
      <c r="AF27" s="23">
        <f t="shared" si="10"/>
        <v>0.86375575493528123</v>
      </c>
      <c r="AG27" s="23">
        <f t="shared" si="11"/>
        <v>0.12052242972374554</v>
      </c>
      <c r="AH27" s="23">
        <f t="shared" si="12"/>
        <v>0.74776691775549486</v>
      </c>
      <c r="AI27" s="23"/>
      <c r="AK27" s="8">
        <v>28222700.425783463</v>
      </c>
      <c r="AL27" s="36">
        <v>2413142.4287722325</v>
      </c>
      <c r="AM27" s="8">
        <v>2200781.9433458648</v>
      </c>
      <c r="AN27" s="8">
        <v>1786049.1635509871</v>
      </c>
      <c r="AO27" s="8">
        <v>244567.1862793843</v>
      </c>
      <c r="AP27" s="8">
        <v>168285.82407380184</v>
      </c>
      <c r="AQ27">
        <f t="shared" si="13"/>
        <v>8.5503597896948715</v>
      </c>
      <c r="AR27">
        <f t="shared" si="14"/>
        <v>7.7979141263721612</v>
      </c>
      <c r="AS27">
        <f t="shared" si="15"/>
        <v>6.3284134282178863</v>
      </c>
      <c r="AT27">
        <f t="shared" si="16"/>
        <v>0.86656196107993488</v>
      </c>
      <c r="AU27">
        <f t="shared" si="17"/>
        <v>0.59627824954716468</v>
      </c>
    </row>
    <row r="28" spans="1:47" x14ac:dyDescent="0.45">
      <c r="A28" t="s">
        <v>634</v>
      </c>
      <c r="C28" s="2">
        <v>35338</v>
      </c>
      <c r="D28" s="3">
        <v>51.760807936806465</v>
      </c>
      <c r="E28" s="3">
        <v>83.105892574299745</v>
      </c>
      <c r="F28" s="3">
        <v>16.076820401388915</v>
      </c>
      <c r="G28" s="8">
        <v>0</v>
      </c>
      <c r="H28" s="3">
        <v>100</v>
      </c>
      <c r="I28">
        <f t="shared" si="0"/>
        <v>52.892695230698031</v>
      </c>
      <c r="J28">
        <f t="shared" si="1"/>
        <v>75.762114309660546</v>
      </c>
      <c r="K28">
        <f t="shared" si="2"/>
        <v>17.741516460967706</v>
      </c>
      <c r="N28" s="8">
        <v>28613405.780424938</v>
      </c>
      <c r="O28" s="59">
        <v>2827480.2588575594</v>
      </c>
      <c r="P28" s="8">
        <v>2069910.7041926864</v>
      </c>
      <c r="Q28" s="8">
        <v>920413.24495323736</v>
      </c>
      <c r="R28" s="8">
        <v>1154576.2907011106</v>
      </c>
      <c r="S28" s="8">
        <v>753916.53777042392</v>
      </c>
      <c r="T28" s="8">
        <v>501513.04791225592</v>
      </c>
      <c r="U28" s="8">
        <v>149684.45664435541</v>
      </c>
      <c r="V28" s="8">
        <v>348653.90898310201</v>
      </c>
      <c r="W28" s="8">
        <v>252605.23966241584</v>
      </c>
      <c r="X28" s="8">
        <v>31051.593021166394</v>
      </c>
      <c r="Y28" s="8">
        <v>218429.22435424716</v>
      </c>
      <c r="Z28" s="23">
        <f t="shared" si="4"/>
        <v>9.8816627442228544</v>
      </c>
      <c r="AA28" s="23">
        <f t="shared" si="5"/>
        <v>3.2167203443600982</v>
      </c>
      <c r="AB28" s="23">
        <f t="shared" si="6"/>
        <v>4.0350886558599806</v>
      </c>
      <c r="AC28" s="23">
        <f t="shared" si="7"/>
        <v>1.7527205665791523</v>
      </c>
      <c r="AD28" s="23">
        <f t="shared" si="8"/>
        <v>0.523127018828209</v>
      </c>
      <c r="AE28" s="23">
        <f t="shared" si="9"/>
        <v>1.2184984606817544</v>
      </c>
      <c r="AF28" s="23">
        <f t="shared" si="10"/>
        <v>0.88282129572715407</v>
      </c>
      <c r="AG28" s="23">
        <f t="shared" si="11"/>
        <v>0.10852113606975607</v>
      </c>
      <c r="AH28" s="23">
        <f t="shared" si="12"/>
        <v>0.76338072451228234</v>
      </c>
      <c r="AI28" s="23"/>
      <c r="AK28" s="8">
        <v>28613405.780424938</v>
      </c>
      <c r="AL28" s="36">
        <v>2545238.7018332556</v>
      </c>
      <c r="AM28" s="8">
        <v>2328595.6604890884</v>
      </c>
      <c r="AN28" s="8">
        <v>1896519.7271638291</v>
      </c>
      <c r="AO28" s="8">
        <v>258141.21006479859</v>
      </c>
      <c r="AP28" s="8">
        <v>173465.99285490814</v>
      </c>
      <c r="AQ28">
        <f t="shared" si="13"/>
        <v>8.8952665102680974</v>
      </c>
      <c r="AR28">
        <f t="shared" si="14"/>
        <v>8.1381282548410638</v>
      </c>
      <c r="AS28">
        <f t="shared" si="15"/>
        <v>6.6280810530471008</v>
      </c>
      <c r="AT28">
        <f t="shared" si="16"/>
        <v>0.90216876678622682</v>
      </c>
      <c r="AU28">
        <f t="shared" si="17"/>
        <v>0.60624028536155616</v>
      </c>
    </row>
    <row r="29" spans="1:47" x14ac:dyDescent="0.45">
      <c r="A29" t="s">
        <v>635</v>
      </c>
      <c r="C29" s="2">
        <v>35430</v>
      </c>
      <c r="D29" s="3">
        <v>53.685139865680519</v>
      </c>
      <c r="E29" s="3">
        <v>87.304600661585468</v>
      </c>
      <c r="F29" s="3">
        <v>18.468161657707597</v>
      </c>
      <c r="G29" s="8">
        <v>0</v>
      </c>
      <c r="H29" s="3">
        <v>100</v>
      </c>
      <c r="I29">
        <f t="shared" si="0"/>
        <v>54.859107778989419</v>
      </c>
      <c r="J29">
        <f t="shared" si="1"/>
        <v>79.589797187591742</v>
      </c>
      <c r="K29">
        <f t="shared" si="2"/>
        <v>20.380472374109821</v>
      </c>
      <c r="N29" s="8">
        <v>29489466.291154873</v>
      </c>
      <c r="O29" s="59">
        <v>2953056.7345563602</v>
      </c>
      <c r="P29" s="8">
        <v>2140446.9850907982</v>
      </c>
      <c r="Q29" s="8">
        <v>926970.54442192719</v>
      </c>
      <c r="R29" s="8">
        <v>1204368.0167733796</v>
      </c>
      <c r="S29" s="8">
        <v>806327.97793038341</v>
      </c>
      <c r="T29" s="8">
        <v>521149.66744273511</v>
      </c>
      <c r="U29" s="8">
        <v>165221.40273058027</v>
      </c>
      <c r="V29" s="8">
        <v>360445.48177435179</v>
      </c>
      <c r="W29" s="8">
        <v>285086.5290876255</v>
      </c>
      <c r="X29" s="8">
        <v>35691.909255843064</v>
      </c>
      <c r="Y29" s="8">
        <v>247308.60218692938</v>
      </c>
      <c r="Z29" s="23">
        <f t="shared" si="4"/>
        <v>10.013937537561016</v>
      </c>
      <c r="AA29" s="23">
        <f t="shared" si="5"/>
        <v>3.1433954594829832</v>
      </c>
      <c r="AB29" s="23">
        <f t="shared" si="6"/>
        <v>4.0840617625372895</v>
      </c>
      <c r="AC29" s="23">
        <f t="shared" si="7"/>
        <v>1.7672400792110972</v>
      </c>
      <c r="AD29" s="23">
        <f t="shared" si="8"/>
        <v>0.56027261090220914</v>
      </c>
      <c r="AE29" s="23">
        <f t="shared" si="9"/>
        <v>1.2222855382176399</v>
      </c>
      <c r="AF29" s="23">
        <f t="shared" si="10"/>
        <v>0.96674021249796205</v>
      </c>
      <c r="AG29" s="23">
        <f t="shared" si="11"/>
        <v>0.12103274065203602</v>
      </c>
      <c r="AH29" s="23">
        <f t="shared" si="12"/>
        <v>0.83863369972588342</v>
      </c>
      <c r="AI29" s="23"/>
      <c r="AK29" s="8">
        <v>29489466.291154873</v>
      </c>
      <c r="AL29" s="36">
        <v>2707993.13238764</v>
      </c>
      <c r="AM29" s="8">
        <v>2480914.3180317637</v>
      </c>
      <c r="AN29" s="8">
        <v>2008114.1438138471</v>
      </c>
      <c r="AO29" s="8">
        <v>272621.89718990243</v>
      </c>
      <c r="AP29" s="8">
        <v>197381.76757527544</v>
      </c>
      <c r="AQ29">
        <f t="shared" si="13"/>
        <v>9.1829167257593962</v>
      </c>
      <c r="AR29">
        <f t="shared" si="14"/>
        <v>8.4128830733565838</v>
      </c>
      <c r="AS29">
        <f t="shared" si="15"/>
        <v>6.8095981256065139</v>
      </c>
      <c r="AT29">
        <f t="shared" si="16"/>
        <v>0.92447213014388518</v>
      </c>
      <c r="AU29">
        <f t="shared" si="17"/>
        <v>0.6693297383767115</v>
      </c>
    </row>
    <row r="30" spans="1:47" x14ac:dyDescent="0.45">
      <c r="A30" t="s">
        <v>636</v>
      </c>
      <c r="C30" s="2">
        <v>35520</v>
      </c>
      <c r="D30" s="3">
        <v>53.955833302923786</v>
      </c>
      <c r="E30" s="3">
        <v>84.144372409626826</v>
      </c>
      <c r="F30" s="3">
        <v>19.505646752639397</v>
      </c>
      <c r="G30" s="8">
        <v>0</v>
      </c>
      <c r="H30" s="3">
        <v>100</v>
      </c>
      <c r="I30">
        <f t="shared" si="0"/>
        <v>55.135720645900967</v>
      </c>
      <c r="J30">
        <f t="shared" si="1"/>
        <v>76.70882729901912</v>
      </c>
      <c r="K30">
        <f t="shared" si="2"/>
        <v>21.52538526298871</v>
      </c>
      <c r="N30" s="8">
        <v>29535504.10749932</v>
      </c>
      <c r="O30" s="59">
        <v>2921367.2050451208</v>
      </c>
      <c r="P30" s="8">
        <v>2073072.2001112271</v>
      </c>
      <c r="Q30" s="8">
        <v>911460.03130175464</v>
      </c>
      <c r="R30" s="8">
        <v>1159645.6711540564</v>
      </c>
      <c r="S30" s="8">
        <v>857293.84792359825</v>
      </c>
      <c r="T30" s="8">
        <v>560529.62108497927</v>
      </c>
      <c r="U30" s="8">
        <v>182350.15615688814</v>
      </c>
      <c r="V30" s="8">
        <v>373584.8925768435</v>
      </c>
      <c r="W30" s="8">
        <v>299273.94154933258</v>
      </c>
      <c r="X30" s="8">
        <v>45840.714146230646</v>
      </c>
      <c r="Y30" s="8">
        <v>259069.57786072177</v>
      </c>
      <c r="Z30" s="23">
        <f t="shared" si="4"/>
        <v>9.8910355293491001</v>
      </c>
      <c r="AA30" s="23">
        <f t="shared" si="5"/>
        <v>3.0859809535816494</v>
      </c>
      <c r="AB30" s="23">
        <f t="shared" si="6"/>
        <v>3.9262768867371811</v>
      </c>
      <c r="AC30" s="23">
        <f t="shared" si="7"/>
        <v>1.8978163333350926</v>
      </c>
      <c r="AD30" s="23">
        <f t="shared" si="8"/>
        <v>0.61739307205725968</v>
      </c>
      <c r="AE30" s="23">
        <f t="shared" si="9"/>
        <v>1.2648671619658831</v>
      </c>
      <c r="AF30" s="23">
        <f t="shared" si="10"/>
        <v>1.0132684394350471</v>
      </c>
      <c r="AG30" s="23">
        <f t="shared" si="11"/>
        <v>0.15520545706410102</v>
      </c>
      <c r="AH30" s="23">
        <f t="shared" si="12"/>
        <v>0.87714628779585224</v>
      </c>
      <c r="AI30" s="23"/>
      <c r="AK30" s="8">
        <v>29535504.10749932</v>
      </c>
      <c r="AL30" s="36">
        <v>2760039.1305580446</v>
      </c>
      <c r="AM30" s="8">
        <v>2531607.9427270982</v>
      </c>
      <c r="AN30" s="8">
        <v>2040372.0956223577</v>
      </c>
      <c r="AO30" s="8">
        <v>290675.78360373207</v>
      </c>
      <c r="AP30" s="8">
        <v>207669.25119314509</v>
      </c>
      <c r="AQ30">
        <f t="shared" si="13"/>
        <v>9.3448180891459618</v>
      </c>
      <c r="AR30">
        <f t="shared" si="14"/>
        <v>8.5714059035962116</v>
      </c>
      <c r="AS30">
        <f t="shared" si="15"/>
        <v>6.9082013572414009</v>
      </c>
      <c r="AT30">
        <f t="shared" si="16"/>
        <v>0.98415717756422838</v>
      </c>
      <c r="AU30">
        <f t="shared" si="17"/>
        <v>0.70311734120839364</v>
      </c>
    </row>
    <row r="31" spans="1:47" x14ac:dyDescent="0.45">
      <c r="A31" t="s">
        <v>637</v>
      </c>
      <c r="C31" s="2">
        <v>35611</v>
      </c>
      <c r="D31" s="3">
        <v>59.535448355708354</v>
      </c>
      <c r="E31" s="3">
        <v>90.890664105776594</v>
      </c>
      <c r="F31" s="3">
        <v>22.729407844152366</v>
      </c>
      <c r="G31" s="8">
        <v>0</v>
      </c>
      <c r="H31" s="3">
        <v>100</v>
      </c>
      <c r="I31">
        <f t="shared" si="0"/>
        <v>60.837348774500803</v>
      </c>
      <c r="J31">
        <f t="shared" si="1"/>
        <v>82.858972695665429</v>
      </c>
      <c r="K31">
        <f t="shared" si="2"/>
        <v>25.08295504627517</v>
      </c>
      <c r="N31" s="8">
        <v>31346676.980014019</v>
      </c>
      <c r="O31" s="59">
        <v>3237016.2051593</v>
      </c>
      <c r="P31" s="8">
        <v>2274079.2138079666</v>
      </c>
      <c r="Q31" s="8">
        <v>1018065.4847281635</v>
      </c>
      <c r="R31" s="8">
        <v>1262401.4655204951</v>
      </c>
      <c r="S31" s="8">
        <v>962748.05102295906</v>
      </c>
      <c r="T31" s="8">
        <v>607927.42434060609</v>
      </c>
      <c r="U31" s="8">
        <v>199355.56690854524</v>
      </c>
      <c r="V31" s="8">
        <v>409555.33180197247</v>
      </c>
      <c r="W31" s="8">
        <v>351912.23234341125</v>
      </c>
      <c r="X31" s="8">
        <v>51949.547313522526</v>
      </c>
      <c r="Y31" s="8">
        <v>299976.02424680028</v>
      </c>
      <c r="Z31" s="23">
        <f t="shared" si="4"/>
        <v>10.326505125960093</v>
      </c>
      <c r="AA31" s="23">
        <f t="shared" si="5"/>
        <v>3.2477620686149944</v>
      </c>
      <c r="AB31" s="23">
        <f t="shared" si="6"/>
        <v>4.0272258087368416</v>
      </c>
      <c r="AC31" s="23">
        <f t="shared" si="7"/>
        <v>1.9393680061468968</v>
      </c>
      <c r="AD31" s="23">
        <f t="shared" si="8"/>
        <v>0.63597033598058939</v>
      </c>
      <c r="AE31" s="23">
        <f t="shared" si="9"/>
        <v>1.3065350820538213</v>
      </c>
      <c r="AF31" s="23">
        <f t="shared" si="10"/>
        <v>1.1226460545332542</v>
      </c>
      <c r="AG31" s="23">
        <f t="shared" si="11"/>
        <v>0.16572585140888926</v>
      </c>
      <c r="AH31" s="23">
        <f t="shared" si="12"/>
        <v>0.95696275697120525</v>
      </c>
      <c r="AI31" s="23"/>
      <c r="AK31" s="8">
        <v>31346676.980014019</v>
      </c>
      <c r="AL31" s="36">
        <v>3041887.8835590249</v>
      </c>
      <c r="AM31" s="8">
        <v>2808835.2072811122</v>
      </c>
      <c r="AN31" s="8">
        <v>2223655.0549057079</v>
      </c>
      <c r="AO31" s="8">
        <v>337267.86704844277</v>
      </c>
      <c r="AP31" s="8">
        <v>244960.66688985785</v>
      </c>
      <c r="AQ31">
        <f t="shared" si="13"/>
        <v>9.7040202554754647</v>
      </c>
      <c r="AR31">
        <f t="shared" si="14"/>
        <v>8.9605517327146558</v>
      </c>
      <c r="AS31">
        <f t="shared" si="15"/>
        <v>7.0937504996892127</v>
      </c>
      <c r="AT31">
        <f t="shared" si="16"/>
        <v>1.075928613624588</v>
      </c>
      <c r="AU31">
        <f t="shared" si="17"/>
        <v>0.78145657048764561</v>
      </c>
    </row>
    <row r="32" spans="1:47" x14ac:dyDescent="0.45">
      <c r="A32" t="s">
        <v>638</v>
      </c>
      <c r="C32" s="2">
        <v>35703</v>
      </c>
      <c r="D32" s="3">
        <v>60.086410432511279</v>
      </c>
      <c r="E32" s="3">
        <v>91.618246765460512</v>
      </c>
      <c r="F32" s="3">
        <v>23.503321407023531</v>
      </c>
      <c r="G32" s="8">
        <v>0</v>
      </c>
      <c r="H32" s="3">
        <v>100</v>
      </c>
      <c r="I32">
        <f t="shared" si="0"/>
        <v>61.400359097824733</v>
      </c>
      <c r="J32">
        <f t="shared" si="1"/>
        <v>83.52226140992137</v>
      </c>
      <c r="K32">
        <f t="shared" si="2"/>
        <v>25.93700453319105</v>
      </c>
      <c r="N32" s="8">
        <v>31733657.935544331</v>
      </c>
      <c r="O32" s="59">
        <v>3285872.5114884791</v>
      </c>
      <c r="P32" s="8">
        <v>2283246.5965411696</v>
      </c>
      <c r="Q32" s="8">
        <v>1012628.278744507</v>
      </c>
      <c r="R32" s="8">
        <v>1271672.7262696153</v>
      </c>
      <c r="S32" s="8">
        <v>1003126.8406952957</v>
      </c>
      <c r="T32" s="8">
        <v>635937.64487003628</v>
      </c>
      <c r="U32" s="8">
        <v>216244.686581955</v>
      </c>
      <c r="V32" s="8">
        <v>420665.0558427464</v>
      </c>
      <c r="W32" s="8">
        <v>367885.60569354502</v>
      </c>
      <c r="X32" s="8">
        <v>52799.789007705505</v>
      </c>
      <c r="Y32" s="8">
        <v>311600.56212300755</v>
      </c>
      <c r="Z32" s="23">
        <f t="shared" si="4"/>
        <v>10.354534350129329</v>
      </c>
      <c r="AA32" s="23">
        <f t="shared" si="5"/>
        <v>3.1910228590769525</v>
      </c>
      <c r="AB32" s="23">
        <f t="shared" si="6"/>
        <v>4.007331045329118</v>
      </c>
      <c r="AC32" s="23">
        <f t="shared" si="7"/>
        <v>2.0039846845318556</v>
      </c>
      <c r="AD32" s="23">
        <f t="shared" si="8"/>
        <v>0.68143636961480891</v>
      </c>
      <c r="AE32" s="23">
        <f t="shared" si="9"/>
        <v>1.3256116162125975</v>
      </c>
      <c r="AF32" s="23">
        <f t="shared" si="10"/>
        <v>1.1592915208223842</v>
      </c>
      <c r="AG32" s="23">
        <f t="shared" si="11"/>
        <v>0.16638418777611313</v>
      </c>
      <c r="AH32" s="23">
        <f t="shared" si="12"/>
        <v>0.98192450033939849</v>
      </c>
      <c r="AI32" s="23"/>
      <c r="AK32" s="8">
        <v>31733657.935544331</v>
      </c>
      <c r="AL32" s="36">
        <v>3247973.824315039</v>
      </c>
      <c r="AM32" s="8">
        <v>3002674.7021198347</v>
      </c>
      <c r="AN32" s="8">
        <v>2395524.2307457523</v>
      </c>
      <c r="AO32" s="8">
        <v>351898.69614279532</v>
      </c>
      <c r="AP32" s="8">
        <v>254654.51229807534</v>
      </c>
      <c r="AQ32">
        <f t="shared" si="13"/>
        <v>10.235106935708911</v>
      </c>
      <c r="AR32">
        <f t="shared" si="14"/>
        <v>9.462113407217986</v>
      </c>
      <c r="AS32">
        <f t="shared" si="15"/>
        <v>7.5488436776226999</v>
      </c>
      <c r="AT32">
        <f t="shared" si="16"/>
        <v>1.1089131194946158</v>
      </c>
      <c r="AU32">
        <f t="shared" si="17"/>
        <v>0.80247449826085493</v>
      </c>
    </row>
    <row r="33" spans="1:47" x14ac:dyDescent="0.45">
      <c r="A33" t="s">
        <v>639</v>
      </c>
      <c r="C33" s="2">
        <v>35795</v>
      </c>
      <c r="D33" s="3">
        <v>60.776942084097186</v>
      </c>
      <c r="E33" s="3">
        <v>91.494838403031437</v>
      </c>
      <c r="F33" s="3">
        <v>26.37258976152593</v>
      </c>
      <c r="G33" s="8">
        <v>0</v>
      </c>
      <c r="H33" s="3">
        <v>100</v>
      </c>
      <c r="I33">
        <f t="shared" si="0"/>
        <v>62.10599105471141</v>
      </c>
      <c r="J33">
        <f t="shared" si="1"/>
        <v>83.409758214642409</v>
      </c>
      <c r="K33">
        <f t="shared" si="2"/>
        <v>29.103375150725611</v>
      </c>
      <c r="N33" s="8">
        <v>32547467.946407184</v>
      </c>
      <c r="O33" s="59">
        <v>3339932.9183114599</v>
      </c>
      <c r="P33" s="8">
        <v>2245617.8382800613</v>
      </c>
      <c r="Q33" s="8">
        <v>979273.13501391606</v>
      </c>
      <c r="R33" s="8">
        <v>1261950.1972240203</v>
      </c>
      <c r="S33" s="8">
        <v>1084979.108559829</v>
      </c>
      <c r="T33" s="8">
        <v>677577.88643281709</v>
      </c>
      <c r="U33" s="8">
        <v>227743.88136822917</v>
      </c>
      <c r="V33" s="8">
        <v>452229.41820624302</v>
      </c>
      <c r="W33" s="8">
        <v>404947.4250634762</v>
      </c>
      <c r="X33" s="8">
        <v>62981.878192829965</v>
      </c>
      <c r="Y33" s="8">
        <v>339848.63087984448</v>
      </c>
      <c r="Z33" s="23">
        <f t="shared" si="4"/>
        <v>10.261728881063835</v>
      </c>
      <c r="AA33" s="23">
        <f t="shared" si="5"/>
        <v>3.0087536659576464</v>
      </c>
      <c r="AB33" s="23">
        <f t="shared" si="6"/>
        <v>3.8772607420704843</v>
      </c>
      <c r="AC33" s="23">
        <f t="shared" si="7"/>
        <v>2.0818144365285809</v>
      </c>
      <c r="AD33" s="23">
        <f t="shared" si="8"/>
        <v>0.69972841433697186</v>
      </c>
      <c r="AE33" s="23">
        <f t="shared" si="9"/>
        <v>1.3894457748629974</v>
      </c>
      <c r="AF33" s="23">
        <f t="shared" si="10"/>
        <v>1.2441748947422409</v>
      </c>
      <c r="AG33" s="23">
        <f t="shared" si="11"/>
        <v>0.19350776624632129</v>
      </c>
      <c r="AH33" s="23">
        <f t="shared" si="12"/>
        <v>1.0441630403920847</v>
      </c>
      <c r="AI33" s="23"/>
      <c r="AK33" s="8">
        <v>32547467.946407184</v>
      </c>
      <c r="AL33" s="36">
        <v>3362365.6159660206</v>
      </c>
      <c r="AM33" s="8">
        <v>3111433.7114459663</v>
      </c>
      <c r="AN33" s="8">
        <v>2450443.6813743771</v>
      </c>
      <c r="AO33" s="8">
        <v>374200.41608599707</v>
      </c>
      <c r="AP33" s="8">
        <v>281854.8502966903</v>
      </c>
      <c r="AQ33">
        <f t="shared" si="13"/>
        <v>10.330651900487338</v>
      </c>
      <c r="AR33">
        <f t="shared" si="14"/>
        <v>9.559679777761108</v>
      </c>
      <c r="AS33">
        <f t="shared" si="15"/>
        <v>7.5288304620478907</v>
      </c>
      <c r="AT33">
        <f t="shared" si="16"/>
        <v>1.1497066890185046</v>
      </c>
      <c r="AU33">
        <f t="shared" si="17"/>
        <v>0.86598088293932374</v>
      </c>
    </row>
    <row r="34" spans="1:47" x14ac:dyDescent="0.45">
      <c r="A34" t="s">
        <v>640</v>
      </c>
      <c r="C34" s="2">
        <v>35885</v>
      </c>
      <c r="D34" s="3">
        <v>64.687191227220225</v>
      </c>
      <c r="E34" s="3">
        <v>97.894612406295096</v>
      </c>
      <c r="F34" s="3">
        <v>30.28661869468576</v>
      </c>
      <c r="G34" s="8">
        <v>0</v>
      </c>
      <c r="H34" s="3">
        <v>100</v>
      </c>
      <c r="I34">
        <f t="shared" si="0"/>
        <v>66.101748162208864</v>
      </c>
      <c r="J34">
        <f t="shared" si="1"/>
        <v>89.244006479983767</v>
      </c>
      <c r="K34">
        <f t="shared" si="2"/>
        <v>33.422687490643263</v>
      </c>
      <c r="N34" s="8">
        <v>33562904.878480576</v>
      </c>
      <c r="O34" s="59">
        <v>3508065.9148475239</v>
      </c>
      <c r="P34" s="8">
        <v>2356672.6943771546</v>
      </c>
      <c r="Q34" s="8">
        <v>1002537.0336687554</v>
      </c>
      <c r="R34" s="8">
        <v>1352420.2646059538</v>
      </c>
      <c r="S34" s="8">
        <v>1157967.0875921247</v>
      </c>
      <c r="T34" s="8">
        <v>706718.03417586861</v>
      </c>
      <c r="U34" s="8">
        <v>246241.86020160152</v>
      </c>
      <c r="V34" s="8">
        <v>456436.44863557431</v>
      </c>
      <c r="W34" s="8">
        <v>456783.63192242844</v>
      </c>
      <c r="X34" s="8">
        <v>116405.4046280133</v>
      </c>
      <c r="Y34" s="8">
        <v>347114.37089748908</v>
      </c>
      <c r="Z34" s="23">
        <f t="shared" si="4"/>
        <v>10.452211831928707</v>
      </c>
      <c r="AA34" s="23">
        <f t="shared" si="5"/>
        <v>2.9870389267513882</v>
      </c>
      <c r="AB34" s="23">
        <f t="shared" si="6"/>
        <v>4.0295089757653271</v>
      </c>
      <c r="AC34" s="23">
        <f t="shared" si="7"/>
        <v>2.1056521678759483</v>
      </c>
      <c r="AD34" s="23">
        <f t="shared" si="8"/>
        <v>0.73367266955335464</v>
      </c>
      <c r="AE34" s="23">
        <f t="shared" si="9"/>
        <v>1.3599432179311339</v>
      </c>
      <c r="AF34" s="23">
        <f t="shared" si="10"/>
        <v>1.3609776435510592</v>
      </c>
      <c r="AG34" s="23">
        <f t="shared" si="11"/>
        <v>0.34682756170681933</v>
      </c>
      <c r="AH34" s="23">
        <f t="shared" si="12"/>
        <v>1.0342202862185725</v>
      </c>
      <c r="AI34" s="23"/>
      <c r="AK34" s="8">
        <v>33562904.878480576</v>
      </c>
      <c r="AL34" s="36">
        <v>3571435.8988218256</v>
      </c>
      <c r="AM34" s="8">
        <v>3295252.0329994154</v>
      </c>
      <c r="AN34" s="8">
        <v>2579118.098702671</v>
      </c>
      <c r="AO34" s="8">
        <v>399742.84458600258</v>
      </c>
      <c r="AP34" s="8">
        <v>325889.94253962557</v>
      </c>
      <c r="AQ34">
        <f t="shared" si="13"/>
        <v>10.641021424554083</v>
      </c>
      <c r="AR34">
        <f t="shared" si="14"/>
        <v>9.8181371515080684</v>
      </c>
      <c r="AS34">
        <f t="shared" si="15"/>
        <v>7.684430498613712</v>
      </c>
      <c r="AT34">
        <f t="shared" si="16"/>
        <v>1.1910257650025535</v>
      </c>
      <c r="AU34">
        <f t="shared" si="17"/>
        <v>0.97098252883520642</v>
      </c>
    </row>
    <row r="35" spans="1:47" x14ac:dyDescent="0.45">
      <c r="A35" t="s">
        <v>641</v>
      </c>
      <c r="C35" s="2">
        <v>35976</v>
      </c>
      <c r="D35" s="3">
        <v>65.32843580100247</v>
      </c>
      <c r="E35" s="3">
        <v>99.82285463668893</v>
      </c>
      <c r="F35" s="3">
        <v>29.110480986842202</v>
      </c>
      <c r="G35" s="8">
        <v>0</v>
      </c>
      <c r="H35" s="3">
        <v>100</v>
      </c>
      <c r="I35">
        <f t="shared" si="0"/>
        <v>66.757015248665695</v>
      </c>
      <c r="J35">
        <f t="shared" si="1"/>
        <v>91.001856660645814</v>
      </c>
      <c r="K35">
        <f t="shared" si="2"/>
        <v>32.124765016976234</v>
      </c>
      <c r="N35" s="8">
        <v>33806243.326975696</v>
      </c>
      <c r="O35" s="59">
        <v>3550536.9757688148</v>
      </c>
      <c r="P35" s="8">
        <v>2397831.787447779</v>
      </c>
      <c r="Q35" s="8">
        <v>1013643.6131797777</v>
      </c>
      <c r="R35" s="8">
        <v>1385746.0013712556</v>
      </c>
      <c r="S35" s="8">
        <v>1152800.9389674854</v>
      </c>
      <c r="T35" s="8">
        <v>705662.27068540826</v>
      </c>
      <c r="U35" s="8">
        <v>251284.78530376987</v>
      </c>
      <c r="V35" s="8">
        <v>455485.73768392461</v>
      </c>
      <c r="W35" s="8">
        <v>443587.57194036403</v>
      </c>
      <c r="X35" s="8">
        <v>76816.160221579776</v>
      </c>
      <c r="Y35" s="8">
        <v>364904.00153496279</v>
      </c>
      <c r="Z35" s="23">
        <f t="shared" si="4"/>
        <v>10.50260728891951</v>
      </c>
      <c r="AA35" s="23">
        <f t="shared" si="5"/>
        <v>2.9983917567408049</v>
      </c>
      <c r="AB35" s="23">
        <f t="shared" si="6"/>
        <v>4.0990830834655307</v>
      </c>
      <c r="AC35" s="23">
        <f t="shared" si="7"/>
        <v>2.0873726307303864</v>
      </c>
      <c r="AD35" s="23">
        <f t="shared" si="8"/>
        <v>0.74330881095935653</v>
      </c>
      <c r="AE35" s="23">
        <f t="shared" si="9"/>
        <v>1.3473420671987819</v>
      </c>
      <c r="AF35" s="23">
        <f t="shared" si="10"/>
        <v>1.3121468944359258</v>
      </c>
      <c r="AG35" s="23">
        <f t="shared" si="11"/>
        <v>0.22722477466250829</v>
      </c>
      <c r="AH35" s="23">
        <f t="shared" si="12"/>
        <v>1.0793982579063661</v>
      </c>
      <c r="AI35" s="23"/>
      <c r="AK35" s="8">
        <v>33806243.326975696</v>
      </c>
      <c r="AL35" s="36">
        <v>3536044.2594243158</v>
      </c>
      <c r="AM35" s="8">
        <v>3287981.5146391923</v>
      </c>
      <c r="AN35" s="8">
        <v>2580542.7180021158</v>
      </c>
      <c r="AO35" s="8">
        <v>389131.86705650133</v>
      </c>
      <c r="AP35" s="8">
        <v>313273.18804758613</v>
      </c>
      <c r="AQ35">
        <f t="shared" si="13"/>
        <v>10.459737348582381</v>
      </c>
      <c r="AR35">
        <f t="shared" si="14"/>
        <v>9.7259594413897705</v>
      </c>
      <c r="AS35">
        <f t="shared" si="15"/>
        <v>7.6333317873949378</v>
      </c>
      <c r="AT35">
        <f t="shared" si="16"/>
        <v>1.151065095558824</v>
      </c>
      <c r="AU35">
        <f t="shared" si="17"/>
        <v>0.92667258239134109</v>
      </c>
    </row>
    <row r="36" spans="1:47" x14ac:dyDescent="0.45">
      <c r="A36" t="s">
        <v>642</v>
      </c>
      <c r="C36" s="2">
        <v>36068</v>
      </c>
      <c r="D36" s="3">
        <v>65.457330247944796</v>
      </c>
      <c r="E36" s="3">
        <v>102.14431443468796</v>
      </c>
      <c r="F36" s="3">
        <v>28.366816986469416</v>
      </c>
      <c r="G36" s="8">
        <v>0</v>
      </c>
      <c r="H36" s="3">
        <v>100</v>
      </c>
      <c r="I36">
        <f t="shared" si="0"/>
        <v>66.888728314415616</v>
      </c>
      <c r="J36">
        <f t="shared" si="1"/>
        <v>93.118177142061029</v>
      </c>
      <c r="K36">
        <f t="shared" si="2"/>
        <v>31.304097324320846</v>
      </c>
      <c r="N36" s="8">
        <v>33903086.574988596</v>
      </c>
      <c r="O36" s="59">
        <v>3571430.1657758933</v>
      </c>
      <c r="P36" s="8">
        <v>2439786.7970743882</v>
      </c>
      <c r="Q36" s="8">
        <v>1030182.1340696054</v>
      </c>
      <c r="R36" s="8">
        <v>1413811.4657491394</v>
      </c>
      <c r="S36" s="8">
        <v>1132306.6049502259</v>
      </c>
      <c r="T36" s="8">
        <v>698804.92814183829</v>
      </c>
      <c r="U36" s="8">
        <v>239883.9292341847</v>
      </c>
      <c r="V36" s="8">
        <v>459627.08654579165</v>
      </c>
      <c r="W36" s="8">
        <v>433724.26307255542</v>
      </c>
      <c r="X36" s="8">
        <v>53640.716701666024</v>
      </c>
      <c r="Y36" s="8">
        <v>377866.41580600018</v>
      </c>
      <c r="Z36" s="23">
        <f t="shared" si="4"/>
        <v>10.53423309372266</v>
      </c>
      <c r="AA36" s="23">
        <f t="shared" si="5"/>
        <v>3.0386086877104694</v>
      </c>
      <c r="AB36" s="23">
        <f t="shared" si="6"/>
        <v>4.1701556069887573</v>
      </c>
      <c r="AC36" s="23">
        <f t="shared" si="7"/>
        <v>2.0611837998767029</v>
      </c>
      <c r="AD36" s="23">
        <f t="shared" si="8"/>
        <v>0.7075577874114708</v>
      </c>
      <c r="AE36" s="23">
        <f t="shared" si="9"/>
        <v>1.3557086772296225</v>
      </c>
      <c r="AF36" s="23">
        <f t="shared" si="10"/>
        <v>1.279306124866306</v>
      </c>
      <c r="AG36" s="23">
        <f t="shared" si="11"/>
        <v>0.15821779702275993</v>
      </c>
      <c r="AH36" s="23">
        <f t="shared" si="12"/>
        <v>1.1145487151154092</v>
      </c>
      <c r="AI36" s="23"/>
      <c r="AK36" s="8">
        <v>33903086.574988596</v>
      </c>
      <c r="AL36" s="36">
        <v>3502743.3981958153</v>
      </c>
      <c r="AM36" s="8">
        <v>3275562.6906539151</v>
      </c>
      <c r="AN36" s="8">
        <v>2584557.1777333869</v>
      </c>
      <c r="AO36" s="8">
        <v>384498.3753900489</v>
      </c>
      <c r="AP36" s="8">
        <v>306014.16658115591</v>
      </c>
      <c r="AQ36">
        <f t="shared" si="13"/>
        <v>10.331635706525619</v>
      </c>
      <c r="AR36">
        <f t="shared" si="14"/>
        <v>9.6615471379246145</v>
      </c>
      <c r="AS36">
        <f t="shared" si="15"/>
        <v>7.6233683680001523</v>
      </c>
      <c r="AT36">
        <f t="shared" si="16"/>
        <v>1.1341102366582334</v>
      </c>
      <c r="AU36">
        <f t="shared" si="17"/>
        <v>0.90261447406653672</v>
      </c>
    </row>
    <row r="37" spans="1:47" x14ac:dyDescent="0.45">
      <c r="A37" t="s">
        <v>643</v>
      </c>
      <c r="C37" s="2">
        <v>36160</v>
      </c>
      <c r="D37" s="3">
        <v>64.445492595174258</v>
      </c>
      <c r="E37" s="3">
        <v>100.34150861558904</v>
      </c>
      <c r="F37" s="3">
        <v>28.099478938940695</v>
      </c>
      <c r="G37" s="8">
        <v>0</v>
      </c>
      <c r="H37" s="3">
        <v>100</v>
      </c>
      <c r="I37">
        <f t="shared" si="0"/>
        <v>65.854764148781328</v>
      </c>
      <c r="J37">
        <f t="shared" si="1"/>
        <v>91.474678993929331</v>
      </c>
      <c r="K37">
        <f t="shared" si="2"/>
        <v>31.009077397963768</v>
      </c>
      <c r="N37" s="8">
        <v>34099979.380646728</v>
      </c>
      <c r="O37" s="59">
        <v>3527175.2280902257</v>
      </c>
      <c r="P37" s="8">
        <v>2383823.8566802847</v>
      </c>
      <c r="Q37" s="8">
        <v>994159.26326993224</v>
      </c>
      <c r="R37" s="8">
        <v>1386965.7535919389</v>
      </c>
      <c r="S37" s="8">
        <v>1138097.4383955579</v>
      </c>
      <c r="T37" s="8">
        <v>710714.01722326735</v>
      </c>
      <c r="U37" s="8">
        <v>261168.85401800927</v>
      </c>
      <c r="V37" s="8">
        <v>447853.27366781933</v>
      </c>
      <c r="W37" s="8">
        <v>423245.66410906537</v>
      </c>
      <c r="X37" s="8">
        <v>40658.203639608357</v>
      </c>
      <c r="Y37" s="8">
        <v>381681.18226644141</v>
      </c>
      <c r="Z37" s="23">
        <f t="shared" si="4"/>
        <v>10.343628624280212</v>
      </c>
      <c r="AA37" s="23">
        <f t="shared" si="5"/>
        <v>2.9154248223216297</v>
      </c>
      <c r="AB37" s="23">
        <f t="shared" si="6"/>
        <v>4.0673507104203832</v>
      </c>
      <c r="AC37" s="23">
        <f t="shared" si="7"/>
        <v>2.0842065893641846</v>
      </c>
      <c r="AD37" s="23">
        <f t="shared" si="8"/>
        <v>0.76589153061551218</v>
      </c>
      <c r="AE37" s="23">
        <f t="shared" si="9"/>
        <v>1.3133535028528383</v>
      </c>
      <c r="AF37" s="23">
        <f t="shared" si="10"/>
        <v>1.2411903813328296</v>
      </c>
      <c r="AG37" s="23">
        <f t="shared" si="11"/>
        <v>0.11923234083444553</v>
      </c>
      <c r="AH37" s="23">
        <f t="shared" si="12"/>
        <v>1.1193003315511172</v>
      </c>
      <c r="AI37" s="23"/>
      <c r="AK37" s="8">
        <v>34099979.380646728</v>
      </c>
      <c r="AL37" s="36">
        <v>3624530.6371544511</v>
      </c>
      <c r="AM37" s="8">
        <v>3394667.2567134718</v>
      </c>
      <c r="AN37" s="8">
        <v>2706338.7547856765</v>
      </c>
      <c r="AO37" s="8">
        <v>389389.99561161263</v>
      </c>
      <c r="AP37" s="8">
        <v>297605.10577133106</v>
      </c>
      <c r="AQ37">
        <f t="shared" si="13"/>
        <v>10.629128530240505</v>
      </c>
      <c r="AR37">
        <f t="shared" si="14"/>
        <v>9.9550419629875151</v>
      </c>
      <c r="AS37">
        <f t="shared" si="15"/>
        <v>7.9364820857388718</v>
      </c>
      <c r="AT37">
        <f t="shared" si="16"/>
        <v>1.1419068359689655</v>
      </c>
      <c r="AU37">
        <f t="shared" si="17"/>
        <v>0.87274277338782003</v>
      </c>
    </row>
    <row r="38" spans="1:47" x14ac:dyDescent="0.45">
      <c r="A38" t="s">
        <v>644</v>
      </c>
      <c r="C38" s="2">
        <v>36250</v>
      </c>
      <c r="D38" s="3">
        <v>68.113662805795911</v>
      </c>
      <c r="E38" s="3">
        <v>106.59556119520101</v>
      </c>
      <c r="F38" s="3">
        <v>32.348222107343865</v>
      </c>
      <c r="G38" s="8">
        <v>0</v>
      </c>
      <c r="H38" s="3">
        <v>100</v>
      </c>
      <c r="I38">
        <f t="shared" si="0"/>
        <v>69.603148626118127</v>
      </c>
      <c r="J38">
        <f t="shared" si="1"/>
        <v>97.176082730271816</v>
      </c>
      <c r="K38">
        <f t="shared" si="2"/>
        <v>35.697762410215113</v>
      </c>
      <c r="N38" s="8">
        <v>34424852.352137752</v>
      </c>
      <c r="O38" s="59">
        <v>3698785.7265902604</v>
      </c>
      <c r="P38" s="8">
        <v>2516449.794178572</v>
      </c>
      <c r="Q38" s="8">
        <v>1041688.8082380373</v>
      </c>
      <c r="R38" s="8">
        <v>1472157.23750429</v>
      </c>
      <c r="S38" s="8">
        <v>1184447.4093357576</v>
      </c>
      <c r="T38" s="8">
        <v>702350.05137491191</v>
      </c>
      <c r="U38" s="8">
        <v>242163.09219713998</v>
      </c>
      <c r="V38" s="8">
        <v>459023.18044084677</v>
      </c>
      <c r="W38" s="8">
        <v>487467.97915156337</v>
      </c>
      <c r="X38" s="8">
        <v>70343.866333882761</v>
      </c>
      <c r="Y38" s="8">
        <v>423333.5582910229</v>
      </c>
      <c r="Z38" s="23">
        <f t="shared" si="4"/>
        <v>10.744521686701059</v>
      </c>
      <c r="AA38" s="23">
        <f t="shared" si="5"/>
        <v>3.0259790153416573</v>
      </c>
      <c r="AB38" s="23">
        <f t="shared" si="6"/>
        <v>4.2764373320917688</v>
      </c>
      <c r="AC38" s="23">
        <f t="shared" si="7"/>
        <v>2.040241289027044</v>
      </c>
      <c r="AD38" s="23">
        <f t="shared" si="8"/>
        <v>0.70345426530813249</v>
      </c>
      <c r="AE38" s="23">
        <f t="shared" si="9"/>
        <v>1.3334063883424088</v>
      </c>
      <c r="AF38" s="23">
        <f t="shared" si="10"/>
        <v>1.4160350614293689</v>
      </c>
      <c r="AG38" s="23">
        <f t="shared" si="11"/>
        <v>0.20434035740901144</v>
      </c>
      <c r="AH38" s="23">
        <f t="shared" si="12"/>
        <v>1.2297323862443068</v>
      </c>
      <c r="AI38" s="23"/>
      <c r="AK38" s="8">
        <v>34424852.352137752</v>
      </c>
      <c r="AL38" s="36">
        <v>3700871.5201181234</v>
      </c>
      <c r="AM38" s="8">
        <v>3463578.184540478</v>
      </c>
      <c r="AN38" s="8">
        <v>2740643.0740329213</v>
      </c>
      <c r="AO38" s="8">
        <v>380898.55683834018</v>
      </c>
      <c r="AP38" s="8">
        <v>348655.54799229011</v>
      </c>
      <c r="AQ38">
        <f t="shared" si="13"/>
        <v>10.750580662659843</v>
      </c>
      <c r="AR38">
        <f t="shared" si="14"/>
        <v>10.061272446751374</v>
      </c>
      <c r="AS38">
        <f t="shared" si="15"/>
        <v>7.961234070079402</v>
      </c>
      <c r="AT38">
        <f t="shared" si="16"/>
        <v>1.1064638794730712</v>
      </c>
      <c r="AU38">
        <f t="shared" si="17"/>
        <v>1.012801868910961</v>
      </c>
    </row>
    <row r="39" spans="1:47" x14ac:dyDescent="0.45">
      <c r="A39" t="s">
        <v>645</v>
      </c>
      <c r="C39" s="2">
        <v>36341</v>
      </c>
      <c r="D39" s="3">
        <v>67.683268143955061</v>
      </c>
      <c r="E39" s="3">
        <v>105.01899855683791</v>
      </c>
      <c r="F39" s="3">
        <v>31.682467484101082</v>
      </c>
      <c r="G39" s="8">
        <v>0</v>
      </c>
      <c r="H39" s="3">
        <v>100</v>
      </c>
      <c r="I39">
        <f t="shared" si="0"/>
        <v>69.163342243932973</v>
      </c>
      <c r="J39">
        <f t="shared" si="1"/>
        <v>95.738835441011091</v>
      </c>
      <c r="K39">
        <f t="shared" si="2"/>
        <v>34.9630713262613</v>
      </c>
      <c r="N39" s="8">
        <v>34982092.908396102</v>
      </c>
      <c r="O39" s="59">
        <v>3677771.5128227351</v>
      </c>
      <c r="P39" s="8">
        <v>2497119.4104219275</v>
      </c>
      <c r="Q39" s="8">
        <v>1040499.5902682905</v>
      </c>
      <c r="R39" s="8">
        <v>1455375.3041175266</v>
      </c>
      <c r="S39" s="8">
        <v>1183038.8485094262</v>
      </c>
      <c r="T39" s="8">
        <v>698252.30087158328</v>
      </c>
      <c r="U39" s="8">
        <v>241752.20555925515</v>
      </c>
      <c r="V39" s="8">
        <v>456624.34309629316</v>
      </c>
      <c r="W39" s="8">
        <v>481175.81987863337</v>
      </c>
      <c r="X39" s="8">
        <v>52124.34652032693</v>
      </c>
      <c r="Y39" s="8">
        <v>424880.63832783815</v>
      </c>
      <c r="Z39" s="23">
        <f t="shared" si="4"/>
        <v>10.513297538981803</v>
      </c>
      <c r="AA39" s="23">
        <f t="shared" si="5"/>
        <v>2.974377756622328</v>
      </c>
      <c r="AB39" s="23">
        <f t="shared" si="6"/>
        <v>4.1603437162223651</v>
      </c>
      <c r="AC39" s="23">
        <f t="shared" si="7"/>
        <v>1.996027803996812</v>
      </c>
      <c r="AD39" s="23">
        <f t="shared" si="8"/>
        <v>0.69107416240733799</v>
      </c>
      <c r="AE39" s="23">
        <f t="shared" si="9"/>
        <v>1.3053088169767513</v>
      </c>
      <c r="AF39" s="23">
        <f t="shared" si="10"/>
        <v>1.3754918013014188</v>
      </c>
      <c r="AG39" s="23">
        <f t="shared" si="11"/>
        <v>0.14900293889453506</v>
      </c>
      <c r="AH39" s="23">
        <f t="shared" si="12"/>
        <v>1.2145660908294653</v>
      </c>
      <c r="AI39" s="23"/>
      <c r="AK39" s="8">
        <v>34982092.908396102</v>
      </c>
      <c r="AL39" s="36">
        <v>3905005.8779759617</v>
      </c>
      <c r="AM39" s="8">
        <v>3658327.9226226821</v>
      </c>
      <c r="AN39" s="8">
        <v>2902942.6464000898</v>
      </c>
      <c r="AO39" s="8">
        <v>410811.38275735872</v>
      </c>
      <c r="AP39" s="8">
        <v>339458.0583430687</v>
      </c>
      <c r="AQ39">
        <f t="shared" si="13"/>
        <v>11.162870924279993</v>
      </c>
      <c r="AR39">
        <f t="shared" si="14"/>
        <v>10.457715986868932</v>
      </c>
      <c r="AS39">
        <f t="shared" si="15"/>
        <v>8.2983675505113936</v>
      </c>
      <c r="AT39">
        <f t="shared" si="16"/>
        <v>1.1743476407575353</v>
      </c>
      <c r="AU39">
        <f t="shared" si="17"/>
        <v>0.97037664164911885</v>
      </c>
    </row>
    <row r="40" spans="1:47" x14ac:dyDescent="0.45">
      <c r="A40" t="s">
        <v>646</v>
      </c>
      <c r="C40" s="2">
        <v>36433</v>
      </c>
      <c r="D40" s="3">
        <v>67.150741362142583</v>
      </c>
      <c r="E40" s="3">
        <v>104.45109298173674</v>
      </c>
      <c r="F40" s="3">
        <v>32.741296130381265</v>
      </c>
      <c r="G40" s="8">
        <v>0</v>
      </c>
      <c r="H40" s="3">
        <v>100</v>
      </c>
      <c r="I40">
        <f t="shared" si="0"/>
        <v>68.619170352200143</v>
      </c>
      <c r="J40">
        <f t="shared" si="1"/>
        <v>95.221113703536915</v>
      </c>
      <c r="K40">
        <f t="shared" si="2"/>
        <v>36.131537813310018</v>
      </c>
      <c r="N40" s="8">
        <v>35554576.367208838</v>
      </c>
      <c r="O40" s="59">
        <v>3666401.8332790197</v>
      </c>
      <c r="P40" s="8">
        <v>2469481.3449034421</v>
      </c>
      <c r="Q40" s="8">
        <v>1030771.2608121316</v>
      </c>
      <c r="R40" s="8">
        <v>1443681.3229407161</v>
      </c>
      <c r="S40" s="8">
        <v>1197991.9927608008</v>
      </c>
      <c r="T40" s="8">
        <v>696781.01983333367</v>
      </c>
      <c r="U40" s="8">
        <v>239502.09128039764</v>
      </c>
      <c r="V40" s="8">
        <v>456696.85750478518</v>
      </c>
      <c r="W40" s="8">
        <v>500731.93682066625</v>
      </c>
      <c r="X40" s="8">
        <v>65072.512088531963</v>
      </c>
      <c r="Y40" s="8">
        <v>435571.19630507153</v>
      </c>
      <c r="Z40" s="23">
        <f t="shared" si="4"/>
        <v>10.312039146275575</v>
      </c>
      <c r="AA40" s="23">
        <f t="shared" si="5"/>
        <v>2.8991240119592256</v>
      </c>
      <c r="AB40" s="23">
        <f t="shared" si="6"/>
        <v>4.060465544661052</v>
      </c>
      <c r="AC40" s="23">
        <f t="shared" si="7"/>
        <v>1.9597505891701712</v>
      </c>
      <c r="AD40" s="23">
        <f t="shared" si="8"/>
        <v>0.67361818295009934</v>
      </c>
      <c r="AE40" s="23">
        <f t="shared" si="9"/>
        <v>1.2844952863114019</v>
      </c>
      <c r="AF40" s="23">
        <f t="shared" si="10"/>
        <v>1.4083473577327721</v>
      </c>
      <c r="AG40" s="23">
        <f t="shared" si="11"/>
        <v>0.18302148060058684</v>
      </c>
      <c r="AH40" s="23">
        <f t="shared" si="12"/>
        <v>1.2250777278471212</v>
      </c>
      <c r="AI40" s="23"/>
      <c r="AK40" s="8">
        <v>35554576.367208838</v>
      </c>
      <c r="AL40" s="36">
        <v>4067326.1881833375</v>
      </c>
      <c r="AM40" s="8">
        <v>3798510.1698338417</v>
      </c>
      <c r="AN40" s="8">
        <v>3010088.6737204972</v>
      </c>
      <c r="AO40" s="8">
        <v>433605.42187441251</v>
      </c>
      <c r="AP40" s="8">
        <v>352783.26879799372</v>
      </c>
      <c r="AQ40">
        <f t="shared" si="13"/>
        <v>11.439669949026698</v>
      </c>
      <c r="AR40">
        <f t="shared" si="14"/>
        <v>10.683604075612386</v>
      </c>
      <c r="AS40">
        <f t="shared" si="15"/>
        <v>8.4661075486660327</v>
      </c>
      <c r="AT40">
        <f t="shared" si="16"/>
        <v>1.2195488349969956</v>
      </c>
      <c r="AU40">
        <f t="shared" si="17"/>
        <v>0.99223026919076884</v>
      </c>
    </row>
    <row r="41" spans="1:47" x14ac:dyDescent="0.45">
      <c r="A41" t="s">
        <v>647</v>
      </c>
      <c r="C41" s="2">
        <v>36525</v>
      </c>
      <c r="D41" s="3">
        <v>68.415788208253801</v>
      </c>
      <c r="E41" s="3">
        <v>107.40761047345642</v>
      </c>
      <c r="F41" s="3">
        <v>33.54621283665022</v>
      </c>
      <c r="G41" s="8">
        <v>0</v>
      </c>
      <c r="H41" s="3">
        <v>100</v>
      </c>
      <c r="I41">
        <f t="shared" si="0"/>
        <v>69.911880801496196</v>
      </c>
      <c r="J41">
        <f t="shared" si="1"/>
        <v>97.916374042217711</v>
      </c>
      <c r="K41">
        <f t="shared" si="2"/>
        <v>37.019800705936774</v>
      </c>
      <c r="N41" s="8">
        <v>35905421.427672796</v>
      </c>
      <c r="O41" s="59">
        <v>3748265.4792113747</v>
      </c>
      <c r="P41" s="8">
        <v>2533953.5657592188</v>
      </c>
      <c r="Q41" s="8">
        <v>1044083.1907596684</v>
      </c>
      <c r="R41" s="8">
        <v>1488788.3876909663</v>
      </c>
      <c r="S41" s="8">
        <v>1210154.3807918378</v>
      </c>
      <c r="T41" s="8">
        <v>702463.55915383669</v>
      </c>
      <c r="U41" s="8">
        <v>239949.38252705557</v>
      </c>
      <c r="V41" s="8">
        <v>463994.43979280448</v>
      </c>
      <c r="W41" s="8">
        <v>507606.02512126707</v>
      </c>
      <c r="X41" s="8">
        <v>71964.998608452806</v>
      </c>
      <c r="Y41" s="8">
        <v>435366.77112490073</v>
      </c>
      <c r="Z41" s="23">
        <f t="shared" si="4"/>
        <v>10.439274433143224</v>
      </c>
      <c r="AA41" s="23">
        <f t="shared" si="5"/>
        <v>2.9078705923640245</v>
      </c>
      <c r="AB41" s="23">
        <f t="shared" si="6"/>
        <v>4.1464166927826023</v>
      </c>
      <c r="AC41" s="23">
        <f t="shared" si="7"/>
        <v>1.9564275566821183</v>
      </c>
      <c r="AD41" s="23">
        <f t="shared" si="8"/>
        <v>0.66828176076530688</v>
      </c>
      <c r="AE41" s="23">
        <f t="shared" si="9"/>
        <v>1.2922684690596549</v>
      </c>
      <c r="AF41" s="23">
        <f t="shared" si="10"/>
        <v>1.4137308655289818</v>
      </c>
      <c r="AG41" s="23">
        <f t="shared" si="11"/>
        <v>0.20042933837559251</v>
      </c>
      <c r="AH41" s="23">
        <f t="shared" si="12"/>
        <v>1.2125376999178115</v>
      </c>
      <c r="AI41" s="23"/>
      <c r="AK41" s="8">
        <v>35905421.427672796</v>
      </c>
      <c r="AL41" s="36">
        <v>4212250.9334618002</v>
      </c>
      <c r="AM41" s="8">
        <v>3930853.0373218916</v>
      </c>
      <c r="AN41" s="8">
        <v>3105979.4326622155</v>
      </c>
      <c r="AO41" s="8">
        <v>469161.00843107287</v>
      </c>
      <c r="AP41" s="8">
        <v>356164.77482224506</v>
      </c>
      <c r="AQ41">
        <f t="shared" si="13"/>
        <v>11.731517876616151</v>
      </c>
      <c r="AR41">
        <f t="shared" si="14"/>
        <v>10.947798079017476</v>
      </c>
      <c r="AS41">
        <f t="shared" si="15"/>
        <v>8.6504469496865326</v>
      </c>
      <c r="AT41">
        <f t="shared" si="16"/>
        <v>1.3066578521467629</v>
      </c>
      <c r="AU41">
        <f t="shared" si="17"/>
        <v>0.99195263740239537</v>
      </c>
    </row>
    <row r="42" spans="1:47" x14ac:dyDescent="0.45">
      <c r="A42" t="s">
        <v>648</v>
      </c>
      <c r="C42" s="2">
        <v>36616</v>
      </c>
      <c r="D42" s="3">
        <v>71.069102685396601</v>
      </c>
      <c r="E42" s="3">
        <v>109.78165975431817</v>
      </c>
      <c r="F42" s="3">
        <v>34.954607034739816</v>
      </c>
      <c r="G42" s="8">
        <v>0</v>
      </c>
      <c r="H42" s="3">
        <v>100</v>
      </c>
      <c r="I42">
        <f t="shared" si="0"/>
        <v>72.623217034154166</v>
      </c>
      <c r="J42">
        <f t="shared" si="1"/>
        <v>100.08063685706699</v>
      </c>
      <c r="K42">
        <f t="shared" si="2"/>
        <v>38.574028981496738</v>
      </c>
      <c r="N42" s="8">
        <v>37451316.819992051</v>
      </c>
      <c r="O42" s="59">
        <v>3867939.5141606624</v>
      </c>
      <c r="P42" s="8">
        <v>2597219.4913127082</v>
      </c>
      <c r="Q42" s="8">
        <v>1079240.0403164986</v>
      </c>
      <c r="R42" s="8">
        <v>1514198.702589748</v>
      </c>
      <c r="S42" s="8">
        <v>1273286.0718290915</v>
      </c>
      <c r="T42" s="8">
        <v>749202.95760284201</v>
      </c>
      <c r="U42" s="8">
        <v>272484.76819337439</v>
      </c>
      <c r="V42" s="8">
        <v>475125.29093820212</v>
      </c>
      <c r="W42" s="8">
        <v>528739.99567834614</v>
      </c>
      <c r="X42" s="8">
        <v>83571.778815645797</v>
      </c>
      <c r="Y42" s="8">
        <v>449882.67967593239</v>
      </c>
      <c r="Z42" s="23">
        <f t="shared" si="4"/>
        <v>10.327913255364898</v>
      </c>
      <c r="AA42" s="23">
        <f t="shared" si="5"/>
        <v>2.8817145349089159</v>
      </c>
      <c r="AB42" s="23">
        <f t="shared" si="6"/>
        <v>4.0431120482830307</v>
      </c>
      <c r="AC42" s="23">
        <f t="shared" si="7"/>
        <v>2.0004716021170896</v>
      </c>
      <c r="AD42" s="23">
        <f t="shared" si="8"/>
        <v>0.72757059385404066</v>
      </c>
      <c r="AE42" s="23">
        <f t="shared" si="9"/>
        <v>1.2686477573588906</v>
      </c>
      <c r="AF42" s="23">
        <f t="shared" si="10"/>
        <v>1.4118061541593037</v>
      </c>
      <c r="AG42" s="23">
        <f t="shared" si="11"/>
        <v>0.22314777132491637</v>
      </c>
      <c r="AH42" s="23">
        <f t="shared" si="12"/>
        <v>1.2012466259551615</v>
      </c>
      <c r="AI42" s="23"/>
      <c r="AK42" s="8">
        <v>37451316.819992051</v>
      </c>
      <c r="AL42" s="36">
        <v>4588693.6647746041</v>
      </c>
      <c r="AM42" s="8">
        <v>4306866.7178210821</v>
      </c>
      <c r="AN42" s="8">
        <v>3423174.1756854421</v>
      </c>
      <c r="AO42" s="8">
        <v>512191.74007825681</v>
      </c>
      <c r="AP42" s="8">
        <v>376315.36836530548</v>
      </c>
      <c r="AQ42">
        <f t="shared" si="13"/>
        <v>12.252422756801687</v>
      </c>
      <c r="AR42">
        <f t="shared" si="14"/>
        <v>11.499907302383596</v>
      </c>
      <c r="AS42">
        <f t="shared" si="15"/>
        <v>9.1403306114408842</v>
      </c>
      <c r="AT42">
        <f t="shared" si="16"/>
        <v>1.3676201094345539</v>
      </c>
      <c r="AU42">
        <f t="shared" si="17"/>
        <v>1.0048121142817146</v>
      </c>
    </row>
    <row r="43" spans="1:47" x14ac:dyDescent="0.45">
      <c r="A43" t="s">
        <v>649</v>
      </c>
      <c r="C43" s="2">
        <v>36707</v>
      </c>
      <c r="D43" s="3">
        <v>71.836470078305894</v>
      </c>
      <c r="E43" s="3">
        <v>108.82814713137589</v>
      </c>
      <c r="F43" s="3">
        <v>35.526962111580112</v>
      </c>
      <c r="G43" s="8">
        <v>0</v>
      </c>
      <c r="H43" s="3">
        <v>100</v>
      </c>
      <c r="I43">
        <f t="shared" si="0"/>
        <v>73.407364949555316</v>
      </c>
      <c r="J43">
        <f t="shared" si="1"/>
        <v>99.211382823479994</v>
      </c>
      <c r="K43">
        <f t="shared" si="2"/>
        <v>39.205649336999578</v>
      </c>
      <c r="N43" s="8">
        <v>37709228.522217475</v>
      </c>
      <c r="O43" s="59">
        <v>3906453.1532707522</v>
      </c>
      <c r="P43" s="8">
        <v>2596937.3652107911</v>
      </c>
      <c r="Q43" s="8">
        <v>1085681.1057249454</v>
      </c>
      <c r="R43" s="8">
        <v>1508847.3448421976</v>
      </c>
      <c r="S43" s="8">
        <v>1311677.4535747967</v>
      </c>
      <c r="T43" s="8">
        <v>769126.91622481134</v>
      </c>
      <c r="U43" s="8">
        <v>279534.34027544735</v>
      </c>
      <c r="V43" s="8">
        <v>490133.35354948574</v>
      </c>
      <c r="W43" s="8">
        <v>540024.98042532546</v>
      </c>
      <c r="X43" s="8">
        <v>101376.80643941839</v>
      </c>
      <c r="Y43" s="8">
        <v>432782.0161256899</v>
      </c>
      <c r="Z43" s="23">
        <f t="shared" si="4"/>
        <v>10.359408840647996</v>
      </c>
      <c r="AA43" s="23">
        <f t="shared" si="5"/>
        <v>2.8790859645544993</v>
      </c>
      <c r="AB43" s="23">
        <f t="shared" si="6"/>
        <v>4.0012681350752555</v>
      </c>
      <c r="AC43" s="23">
        <f t="shared" si="7"/>
        <v>2.0396251696628007</v>
      </c>
      <c r="AD43" s="23">
        <f t="shared" si="8"/>
        <v>0.74128893968422527</v>
      </c>
      <c r="AE43" s="23">
        <f t="shared" si="9"/>
        <v>1.2997703022768274</v>
      </c>
      <c r="AF43" s="23">
        <f t="shared" si="10"/>
        <v>1.4320764480958668</v>
      </c>
      <c r="AG43" s="23">
        <f t="shared" si="11"/>
        <v>0.26883818739407339</v>
      </c>
      <c r="AH43" s="23">
        <f t="shared" si="12"/>
        <v>1.1476819682765558</v>
      </c>
      <c r="AI43" s="23"/>
      <c r="AK43" s="8">
        <v>37709228.522217475</v>
      </c>
      <c r="AL43" s="36">
        <v>4646848.6991501488</v>
      </c>
      <c r="AM43" s="8">
        <v>4377804.9873686479</v>
      </c>
      <c r="AN43" s="8">
        <v>3434706.8631379916</v>
      </c>
      <c r="AO43" s="8">
        <v>558325.65839848947</v>
      </c>
      <c r="AP43" s="8">
        <v>382134.95247206558</v>
      </c>
      <c r="AQ43">
        <f t="shared" si="13"/>
        <v>12.32284212977819</v>
      </c>
      <c r="AR43">
        <f t="shared" si="14"/>
        <v>11.609372980911923</v>
      </c>
      <c r="AS43">
        <f t="shared" si="15"/>
        <v>9.1083986539643345</v>
      </c>
      <c r="AT43">
        <f t="shared" si="16"/>
        <v>1.4806074806583114</v>
      </c>
      <c r="AU43">
        <f t="shared" si="17"/>
        <v>1.0133725017655022</v>
      </c>
    </row>
    <row r="44" spans="1:47" x14ac:dyDescent="0.45">
      <c r="A44" t="s">
        <v>650</v>
      </c>
      <c r="C44" s="2">
        <v>36799</v>
      </c>
      <c r="D44" s="3">
        <v>71.82310458094743</v>
      </c>
      <c r="E44" s="3">
        <v>105.77967210867831</v>
      </c>
      <c r="F44" s="3">
        <v>39.440144197039409</v>
      </c>
      <c r="G44" s="8">
        <v>0</v>
      </c>
      <c r="H44" s="3">
        <v>100</v>
      </c>
      <c r="I44">
        <f t="shared" si="0"/>
        <v>73.39370718016248</v>
      </c>
      <c r="J44">
        <f t="shared" si="1"/>
        <v>96.432290920540964</v>
      </c>
      <c r="K44">
        <f t="shared" si="2"/>
        <v>43.524027141228963</v>
      </c>
      <c r="N44" s="8">
        <v>38443482.457960509</v>
      </c>
      <c r="O44" s="59">
        <v>3921716.572189922</v>
      </c>
      <c r="P44" s="8">
        <v>2537695.2929896777</v>
      </c>
      <c r="Q44" s="8">
        <v>1080036.8463383378</v>
      </c>
      <c r="R44" s="8">
        <v>1463157.6021962506</v>
      </c>
      <c r="S44" s="8">
        <v>1388732.5045842754</v>
      </c>
      <c r="T44" s="8">
        <v>789298.06189696316</v>
      </c>
      <c r="U44" s="8">
        <v>301747.68369209365</v>
      </c>
      <c r="V44" s="8">
        <v>491735.14757120982</v>
      </c>
      <c r="W44" s="8">
        <v>599286.76984322071</v>
      </c>
      <c r="X44" s="8">
        <v>96451.715313690467</v>
      </c>
      <c r="Y44" s="8">
        <v>504583.28599717119</v>
      </c>
      <c r="Z44" s="23">
        <f t="shared" si="4"/>
        <v>10.201252127661629</v>
      </c>
      <c r="AA44" s="23">
        <f t="shared" si="5"/>
        <v>2.8094146973271776</v>
      </c>
      <c r="AB44" s="23">
        <f t="shared" si="6"/>
        <v>3.8059965139637706</v>
      </c>
      <c r="AC44" s="23">
        <f t="shared" si="7"/>
        <v>2.0531388194607296</v>
      </c>
      <c r="AD44" s="23">
        <f t="shared" si="8"/>
        <v>0.78491245953606525</v>
      </c>
      <c r="AE44" s="23">
        <f t="shared" si="9"/>
        <v>1.2791118705464364</v>
      </c>
      <c r="AF44" s="23">
        <f t="shared" si="10"/>
        <v>1.5588774260983376</v>
      </c>
      <c r="AG44" s="23">
        <f t="shared" si="11"/>
        <v>0.2508922427076275</v>
      </c>
      <c r="AH44" s="23">
        <f t="shared" si="12"/>
        <v>1.3125327200753814</v>
      </c>
      <c r="AI44" s="23"/>
      <c r="AK44" s="8">
        <v>38443482.457960509</v>
      </c>
      <c r="AL44" s="36">
        <v>4971630.3893593298</v>
      </c>
      <c r="AM44" s="8">
        <v>4663982.4509745808</v>
      </c>
      <c r="AN44" s="8">
        <v>3663295.5091259079</v>
      </c>
      <c r="AO44" s="8">
        <v>576685.74984461803</v>
      </c>
      <c r="AP44" s="8">
        <v>423442.08039603202</v>
      </c>
      <c r="AQ44">
        <f t="shared" si="13"/>
        <v>12.932310164137725</v>
      </c>
      <c r="AR44">
        <f t="shared" si="14"/>
        <v>12.132049837250912</v>
      </c>
      <c r="AS44">
        <f t="shared" si="15"/>
        <v>9.5290417904565974</v>
      </c>
      <c r="AT44">
        <f t="shared" si="16"/>
        <v>1.5000871746602222</v>
      </c>
      <c r="AU44">
        <f t="shared" si="17"/>
        <v>1.1014664991889924</v>
      </c>
    </row>
    <row r="45" spans="1:47" x14ac:dyDescent="0.45">
      <c r="A45" t="s">
        <v>651</v>
      </c>
      <c r="C45" s="2">
        <v>36891</v>
      </c>
      <c r="D45" s="3">
        <v>69.877357731660808</v>
      </c>
      <c r="E45" s="3">
        <v>98.635584593960971</v>
      </c>
      <c r="F45" s="3">
        <v>40.355655210039799</v>
      </c>
      <c r="G45" s="8">
        <v>1000</v>
      </c>
      <c r="H45" s="3">
        <v>100</v>
      </c>
      <c r="I45">
        <f t="shared" si="0"/>
        <v>71.40541141744842</v>
      </c>
      <c r="J45">
        <f t="shared" si="1"/>
        <v>89.919501536270346</v>
      </c>
      <c r="K45">
        <f t="shared" si="2"/>
        <v>44.534335977293367</v>
      </c>
      <c r="N45" s="8">
        <v>38050403.808757871</v>
      </c>
      <c r="O45" s="59">
        <v>3825220.4704647041</v>
      </c>
      <c r="P45" s="8">
        <v>2427202.9354946287</v>
      </c>
      <c r="Q45" s="8">
        <v>1060888.9360220719</v>
      </c>
      <c r="R45" s="8">
        <v>1366507.594676302</v>
      </c>
      <c r="S45" s="8">
        <v>1385263.1429216596</v>
      </c>
      <c r="T45" s="8">
        <v>778624.15218749666</v>
      </c>
      <c r="U45" s="8">
        <v>280473.05847284384</v>
      </c>
      <c r="V45" s="8">
        <v>497532.44605250657</v>
      </c>
      <c r="W45" s="8">
        <v>607629.71590549708</v>
      </c>
      <c r="X45" s="8">
        <v>89135.2928523671</v>
      </c>
      <c r="Y45" s="8">
        <v>519216.22618261375</v>
      </c>
      <c r="Z45" s="23">
        <f t="shared" si="4"/>
        <v>10.053035152242648</v>
      </c>
      <c r="AA45" s="23">
        <f t="shared" si="5"/>
        <v>2.7881147894096521</v>
      </c>
      <c r="AB45" s="23">
        <f t="shared" si="6"/>
        <v>3.5913090477157561</v>
      </c>
      <c r="AC45" s="23">
        <f t="shared" si="7"/>
        <v>2.0462966861031964</v>
      </c>
      <c r="AD45" s="23">
        <f t="shared" si="8"/>
        <v>0.73710928242051599</v>
      </c>
      <c r="AE45" s="23">
        <f t="shared" si="9"/>
        <v>1.3075615400906522</v>
      </c>
      <c r="AF45" s="23">
        <f t="shared" si="10"/>
        <v>1.5969074046085208</v>
      </c>
      <c r="AG45" s="23">
        <f t="shared" si="11"/>
        <v>0.23425583943961006</v>
      </c>
      <c r="AH45" s="23">
        <f t="shared" si="12"/>
        <v>1.3645485309228396</v>
      </c>
      <c r="AI45" s="23"/>
      <c r="AK45" s="8">
        <v>38050403.808757871</v>
      </c>
      <c r="AL45" s="36">
        <v>5031807.3486431241</v>
      </c>
      <c r="AM45" s="8">
        <v>4716198.3040059162</v>
      </c>
      <c r="AN45" s="8">
        <v>3684073.8388447692</v>
      </c>
      <c r="AO45" s="8">
        <v>605261.47533707181</v>
      </c>
      <c r="AP45" s="8">
        <v>427335.97374390991</v>
      </c>
      <c r="AQ45">
        <f t="shared" si="13"/>
        <v>13.224057683942315</v>
      </c>
      <c r="AR45">
        <f t="shared" si="14"/>
        <v>12.394607762139996</v>
      </c>
      <c r="AS45">
        <f t="shared" si="15"/>
        <v>9.6820886773265311</v>
      </c>
      <c r="AT45">
        <f t="shared" si="16"/>
        <v>1.5906834481419136</v>
      </c>
      <c r="AU45">
        <f t="shared" si="17"/>
        <v>1.1230786824016625</v>
      </c>
    </row>
    <row r="46" spans="1:47" x14ac:dyDescent="0.45">
      <c r="A46" t="s">
        <v>652</v>
      </c>
      <c r="C46" s="2">
        <v>36981</v>
      </c>
      <c r="D46" s="3">
        <v>67.533022539149854</v>
      </c>
      <c r="E46" s="3">
        <v>95.426580965945746</v>
      </c>
      <c r="F46" s="3">
        <v>37.201007270659048</v>
      </c>
      <c r="G46" s="8">
        <v>1000</v>
      </c>
      <c r="H46" s="3">
        <v>100</v>
      </c>
      <c r="I46">
        <f t="shared" si="0"/>
        <v>69.009811120647257</v>
      </c>
      <c r="J46">
        <f t="shared" si="1"/>
        <v>86.994066381736062</v>
      </c>
      <c r="K46">
        <f t="shared" si="2"/>
        <v>41.05303576072528</v>
      </c>
      <c r="N46" s="8">
        <v>38041353.722690731</v>
      </c>
      <c r="O46" s="59">
        <v>3672116.8999130968</v>
      </c>
      <c r="P46" s="8">
        <v>2358108.232044158</v>
      </c>
      <c r="Q46" s="8">
        <v>1040832.2518915337</v>
      </c>
      <c r="R46" s="8">
        <v>1315676.06289856</v>
      </c>
      <c r="S46" s="8">
        <v>1320091.5618163322</v>
      </c>
      <c r="T46" s="8">
        <v>765082.42391513393</v>
      </c>
      <c r="U46" s="8">
        <v>259931.23801605304</v>
      </c>
      <c r="V46" s="8">
        <v>504773.82518456609</v>
      </c>
      <c r="W46" s="8">
        <v>557900.56281311857</v>
      </c>
      <c r="X46" s="8">
        <v>81122.625917652302</v>
      </c>
      <c r="Y46" s="8">
        <v>479872.132784858</v>
      </c>
      <c r="Z46" s="23">
        <f t="shared" si="4"/>
        <v>9.6529606351068669</v>
      </c>
      <c r="AA46" s="23">
        <f t="shared" si="5"/>
        <v>2.7360547142429974</v>
      </c>
      <c r="AB46" s="23">
        <f t="shared" si="6"/>
        <v>3.4585416504612758</v>
      </c>
      <c r="AC46" s="23">
        <f t="shared" si="7"/>
        <v>2.0111861147012262</v>
      </c>
      <c r="AD46" s="23">
        <f t="shared" si="8"/>
        <v>0.68328598375039018</v>
      </c>
      <c r="AE46" s="23">
        <f t="shared" si="9"/>
        <v>1.3269081559615501</v>
      </c>
      <c r="AF46" s="23">
        <f t="shared" si="10"/>
        <v>1.4665633796316364</v>
      </c>
      <c r="AG46" s="23">
        <f t="shared" si="11"/>
        <v>0.21324852556249768</v>
      </c>
      <c r="AH46" s="23">
        <f t="shared" si="12"/>
        <v>1.2614486232087636</v>
      </c>
      <c r="AI46" s="23"/>
      <c r="AK46" s="8">
        <v>38041353.722690731</v>
      </c>
      <c r="AL46" s="36">
        <v>4946010.2663405798</v>
      </c>
      <c r="AM46" s="8">
        <v>4644048.6835311158</v>
      </c>
      <c r="AN46" s="8">
        <v>3598635.8188826083</v>
      </c>
      <c r="AO46" s="8">
        <v>642943.94156008295</v>
      </c>
      <c r="AP46" s="8">
        <v>401723.07056645409</v>
      </c>
      <c r="AQ46">
        <f t="shared" si="13"/>
        <v>13.001667349683212</v>
      </c>
      <c r="AR46">
        <f t="shared" si="14"/>
        <v>12.207895432388502</v>
      </c>
      <c r="AS46">
        <f t="shared" si="15"/>
        <v>9.4597995778896546</v>
      </c>
      <c r="AT46">
        <f t="shared" si="16"/>
        <v>1.6901184596293237</v>
      </c>
      <c r="AU46">
        <f t="shared" si="17"/>
        <v>1.0560167587486144</v>
      </c>
    </row>
    <row r="47" spans="1:47" x14ac:dyDescent="0.45">
      <c r="A47" t="s">
        <v>653</v>
      </c>
      <c r="C47" s="2">
        <v>37072</v>
      </c>
      <c r="D47" s="3">
        <v>65.336378843954137</v>
      </c>
      <c r="E47" s="3">
        <v>90.077345837537052</v>
      </c>
      <c r="F47" s="3">
        <v>36.259362435112912</v>
      </c>
      <c r="G47" s="8">
        <v>1000</v>
      </c>
      <c r="H47" s="3">
        <v>100</v>
      </c>
      <c r="I47">
        <f t="shared" si="0"/>
        <v>66.765131987310113</v>
      </c>
      <c r="J47">
        <f t="shared" si="1"/>
        <v>82.117524529960335</v>
      </c>
      <c r="K47">
        <f t="shared" si="2"/>
        <v>40.013887040199442</v>
      </c>
      <c r="N47" s="8">
        <v>37690722.433457784</v>
      </c>
      <c r="O47" s="59">
        <v>3550263.1443642327</v>
      </c>
      <c r="P47" s="8">
        <v>2277383.701184886</v>
      </c>
      <c r="Q47" s="8">
        <v>1028965.1388468036</v>
      </c>
      <c r="R47" s="8">
        <v>1248324.3877041745</v>
      </c>
      <c r="S47" s="8">
        <v>1273533.3139462345</v>
      </c>
      <c r="T47" s="8">
        <v>725681.61084106553</v>
      </c>
      <c r="U47" s="8">
        <v>244534.0008348916</v>
      </c>
      <c r="V47" s="8">
        <v>480649.55153920414</v>
      </c>
      <c r="W47" s="8">
        <v>546188.62871506845</v>
      </c>
      <c r="X47" s="8">
        <v>77413.726781428079</v>
      </c>
      <c r="Y47" s="8">
        <v>463030.5792370956</v>
      </c>
      <c r="Z47" s="23">
        <f t="shared" si="4"/>
        <v>9.4194616477095945</v>
      </c>
      <c r="AA47" s="23">
        <f t="shared" si="5"/>
        <v>2.7300223301992181</v>
      </c>
      <c r="AB47" s="23">
        <f t="shared" si="6"/>
        <v>3.312020325182321</v>
      </c>
      <c r="AC47" s="23">
        <f t="shared" si="7"/>
        <v>1.9253587195688324</v>
      </c>
      <c r="AD47" s="23">
        <f t="shared" si="8"/>
        <v>0.64879096246194667</v>
      </c>
      <c r="AE47" s="23">
        <f t="shared" si="9"/>
        <v>1.2752463219238668</v>
      </c>
      <c r="AF47" s="23">
        <f t="shared" si="10"/>
        <v>1.4491328195668141</v>
      </c>
      <c r="AG47" s="23">
        <f t="shared" si="11"/>
        <v>0.20539199512055112</v>
      </c>
      <c r="AH47" s="23">
        <f t="shared" si="12"/>
        <v>1.2285001436482594</v>
      </c>
      <c r="AI47" s="23"/>
      <c r="AK47" s="8">
        <v>37690722.433457784</v>
      </c>
      <c r="AL47" s="36">
        <v>4831724.1032537306</v>
      </c>
      <c r="AM47" s="8">
        <v>4528980.5697282124</v>
      </c>
      <c r="AN47" s="8">
        <v>3531239.9933211762</v>
      </c>
      <c r="AO47" s="8">
        <v>609693.9179183559</v>
      </c>
      <c r="AP47" s="8">
        <v>389387.92629135505</v>
      </c>
      <c r="AQ47">
        <f t="shared" si="13"/>
        <v>12.819399022621662</v>
      </c>
      <c r="AR47">
        <f t="shared" si="14"/>
        <v>12.016168110664466</v>
      </c>
      <c r="AS47">
        <f t="shared" si="15"/>
        <v>9.3689899405762507</v>
      </c>
      <c r="AT47">
        <f t="shared" si="16"/>
        <v>1.6176233262569013</v>
      </c>
      <c r="AU47">
        <f t="shared" si="17"/>
        <v>1.0331134590980888</v>
      </c>
    </row>
    <row r="48" spans="1:47" x14ac:dyDescent="0.45">
      <c r="A48" t="s">
        <v>654</v>
      </c>
      <c r="C48" s="2">
        <v>37164</v>
      </c>
      <c r="D48" s="3">
        <v>66.815447693576672</v>
      </c>
      <c r="E48" s="3">
        <v>91.994214402922125</v>
      </c>
      <c r="F48" s="3">
        <v>35.09807979914109</v>
      </c>
      <c r="G48" s="8">
        <v>1000</v>
      </c>
      <c r="H48" s="3">
        <v>100</v>
      </c>
      <c r="I48">
        <f t="shared" si="0"/>
        <v>68.276544598639816</v>
      </c>
      <c r="J48">
        <f t="shared" si="1"/>
        <v>83.865006096775346</v>
      </c>
      <c r="K48">
        <f t="shared" si="2"/>
        <v>38.732357826863812</v>
      </c>
      <c r="N48" s="8">
        <v>37383443.803724438</v>
      </c>
      <c r="O48" s="59">
        <v>3642946.6915235138</v>
      </c>
      <c r="P48" s="8">
        <v>2384108.8537629903</v>
      </c>
      <c r="Q48" s="8">
        <v>1108777.0212899111</v>
      </c>
      <c r="R48" s="8">
        <v>1272859.5331981448</v>
      </c>
      <c r="S48" s="8">
        <v>1259579.3225959002</v>
      </c>
      <c r="T48" s="8">
        <v>730973.98722216662</v>
      </c>
      <c r="U48" s="8">
        <v>239814.98961029516</v>
      </c>
      <c r="V48" s="8">
        <v>489337.864430769</v>
      </c>
      <c r="W48" s="8">
        <v>527806.39846205269</v>
      </c>
      <c r="X48" s="8">
        <v>81667.778414767599</v>
      </c>
      <c r="Y48" s="8">
        <v>448782.80835927144</v>
      </c>
      <c r="Z48" s="23">
        <f t="shared" si="4"/>
        <v>9.7448129997070367</v>
      </c>
      <c r="AA48" s="23">
        <f t="shared" si="5"/>
        <v>2.9659574091444347</v>
      </c>
      <c r="AB48" s="23">
        <f t="shared" si="6"/>
        <v>3.4048750026377514</v>
      </c>
      <c r="AC48" s="23">
        <f t="shared" si="7"/>
        <v>1.9553414903667627</v>
      </c>
      <c r="AD48" s="23">
        <f t="shared" si="8"/>
        <v>0.64150052860138818</v>
      </c>
      <c r="AE48" s="23">
        <f t="shared" si="9"/>
        <v>1.3089694651995043</v>
      </c>
      <c r="AF48" s="23">
        <f t="shared" si="10"/>
        <v>1.4118720608866655</v>
      </c>
      <c r="AG48" s="23">
        <f t="shared" si="11"/>
        <v>0.2184597514438496</v>
      </c>
      <c r="AH48" s="23">
        <f t="shared" si="12"/>
        <v>1.2004854628041521</v>
      </c>
      <c r="AI48" s="23"/>
      <c r="AK48" s="8">
        <v>37383443.803724438</v>
      </c>
      <c r="AL48" s="36">
        <v>4677409.1257932875</v>
      </c>
      <c r="AM48" s="8">
        <v>4369331.400350241</v>
      </c>
      <c r="AN48" s="8">
        <v>3383293.9348080801</v>
      </c>
      <c r="AO48" s="8">
        <v>612166.65079409408</v>
      </c>
      <c r="AP48" s="8">
        <v>376430.43598864012</v>
      </c>
      <c r="AQ48">
        <f t="shared" si="13"/>
        <v>12.511980304305958</v>
      </c>
      <c r="AR48">
        <f t="shared" si="14"/>
        <v>11.687878257794251</v>
      </c>
      <c r="AS48">
        <f t="shared" si="15"/>
        <v>9.0502468220196697</v>
      </c>
      <c r="AT48">
        <f t="shared" si="16"/>
        <v>1.637534128766128</v>
      </c>
      <c r="AU48">
        <f t="shared" si="17"/>
        <v>1.006944245064809</v>
      </c>
    </row>
    <row r="49" spans="1:47" x14ac:dyDescent="0.45">
      <c r="A49" t="s">
        <v>655</v>
      </c>
      <c r="C49" s="2">
        <v>37256</v>
      </c>
      <c r="D49" s="3">
        <v>65.545892099385597</v>
      </c>
      <c r="E49" s="3">
        <v>88.289783701897349</v>
      </c>
      <c r="F49" s="3">
        <v>35.58948180849351</v>
      </c>
      <c r="G49" s="8">
        <v>1000</v>
      </c>
      <c r="H49" s="3">
        <v>100</v>
      </c>
      <c r="I49">
        <f t="shared" si="0"/>
        <v>66.979226805533528</v>
      </c>
      <c r="J49">
        <f t="shared" si="1"/>
        <v>80.487923034075095</v>
      </c>
      <c r="K49">
        <f t="shared" si="2"/>
        <v>39.2746427202825</v>
      </c>
      <c r="N49" s="8">
        <v>37190590.151978023</v>
      </c>
      <c r="O49" s="59">
        <v>3584622.8635167708</v>
      </c>
      <c r="P49" s="8">
        <v>2320022.1488999925</v>
      </c>
      <c r="Q49" s="8">
        <v>1099240.8646206947</v>
      </c>
      <c r="R49" s="8">
        <v>1222502.1254995097</v>
      </c>
      <c r="S49" s="8">
        <v>1257798.7653011868</v>
      </c>
      <c r="T49" s="8">
        <v>723594.96001041948</v>
      </c>
      <c r="U49" s="8">
        <v>247689.15482098059</v>
      </c>
      <c r="V49" s="8">
        <v>476756.30319761822</v>
      </c>
      <c r="W49" s="8">
        <v>533021.35761928523</v>
      </c>
      <c r="X49" s="8">
        <v>89465.98132203189</v>
      </c>
      <c r="Y49" s="8">
        <v>444373.12955985009</v>
      </c>
      <c r="Z49" s="23">
        <f t="shared" si="4"/>
        <v>9.6385210583331347</v>
      </c>
      <c r="AA49" s="23">
        <f t="shared" si="5"/>
        <v>2.9556962127481334</v>
      </c>
      <c r="AB49" s="23">
        <f t="shared" si="6"/>
        <v>3.2871275247416034</v>
      </c>
      <c r="AC49" s="23">
        <f t="shared" si="7"/>
        <v>1.9456398972252777</v>
      </c>
      <c r="AD49" s="23">
        <f t="shared" si="8"/>
        <v>0.66599952786123495</v>
      </c>
      <c r="AE49" s="23">
        <f t="shared" si="9"/>
        <v>1.2819272328010138</v>
      </c>
      <c r="AF49" s="23">
        <f t="shared" si="10"/>
        <v>1.4332156479397407</v>
      </c>
      <c r="AG49" s="23">
        <f t="shared" si="11"/>
        <v>0.24056080034339963</v>
      </c>
      <c r="AH49" s="23">
        <f t="shared" si="12"/>
        <v>1.1948536652522455</v>
      </c>
      <c r="AI49" s="23"/>
      <c r="AK49" s="8">
        <v>37190590.151978023</v>
      </c>
      <c r="AL49" s="36">
        <v>4752305.1534099244</v>
      </c>
      <c r="AM49" s="8">
        <v>4445775.3581715012</v>
      </c>
      <c r="AN49" s="8">
        <v>3432508.0458949357</v>
      </c>
      <c r="AO49" s="8">
        <v>630867.97539432533</v>
      </c>
      <c r="AP49" s="8">
        <v>378381.73717867135</v>
      </c>
      <c r="AQ49">
        <f t="shared" si="13"/>
        <v>12.778246147721234</v>
      </c>
      <c r="AR49">
        <f t="shared" si="14"/>
        <v>11.954032834660591</v>
      </c>
      <c r="AS49">
        <f t="shared" si="15"/>
        <v>9.2295067969293143</v>
      </c>
      <c r="AT49">
        <f t="shared" si="16"/>
        <v>1.6963107410135354</v>
      </c>
      <c r="AU49">
        <f t="shared" si="17"/>
        <v>1.0174125649322256</v>
      </c>
    </row>
    <row r="50" spans="1:47" x14ac:dyDescent="0.45">
      <c r="A50" t="s">
        <v>656</v>
      </c>
      <c r="C50" s="2">
        <v>37346</v>
      </c>
      <c r="D50" s="3">
        <v>62.516745020750733</v>
      </c>
      <c r="E50" s="3">
        <v>82.737101821938936</v>
      </c>
      <c r="F50" s="3">
        <v>34.209520454527457</v>
      </c>
      <c r="G50" s="8">
        <v>1000</v>
      </c>
      <c r="H50" s="3">
        <v>100</v>
      </c>
      <c r="I50">
        <f t="shared" si="0"/>
        <v>63.883839395143767</v>
      </c>
      <c r="J50">
        <f t="shared" si="1"/>
        <v>75.425912311568467</v>
      </c>
      <c r="K50">
        <f t="shared" si="2"/>
        <v>37.751791406052924</v>
      </c>
      <c r="N50" s="8">
        <v>36597505.727018483</v>
      </c>
      <c r="O50" s="59">
        <v>3460313.7088658162</v>
      </c>
      <c r="P50" s="8">
        <v>2187318.6083371132</v>
      </c>
      <c r="Q50" s="8">
        <v>1047840.534697889</v>
      </c>
      <c r="R50" s="8">
        <v>1140572.7351905447</v>
      </c>
      <c r="S50" s="8">
        <v>1280692.299084923</v>
      </c>
      <c r="T50" s="8">
        <v>707259.33187273145</v>
      </c>
      <c r="U50" s="8">
        <v>247346.73674567137</v>
      </c>
      <c r="V50" s="8">
        <v>458912.50904232298</v>
      </c>
      <c r="W50" s="8">
        <v>574555.75277000072</v>
      </c>
      <c r="X50" s="8">
        <v>92119.084656716717</v>
      </c>
      <c r="Y50" s="8">
        <v>483943.91154002852</v>
      </c>
      <c r="Z50" s="23">
        <f t="shared" si="4"/>
        <v>9.4550533981095981</v>
      </c>
      <c r="AA50" s="23">
        <f t="shared" si="5"/>
        <v>2.8631474027595001</v>
      </c>
      <c r="AB50" s="23">
        <f t="shared" si="6"/>
        <v>3.1165313387696396</v>
      </c>
      <c r="AC50" s="23">
        <f t="shared" si="7"/>
        <v>1.932534247410719</v>
      </c>
      <c r="AD50" s="23">
        <f t="shared" si="8"/>
        <v>0.67585681546342413</v>
      </c>
      <c r="AE50" s="23">
        <f t="shared" si="9"/>
        <v>1.2539447700763009</v>
      </c>
      <c r="AF50" s="23">
        <f t="shared" si="10"/>
        <v>1.5699314512186251</v>
      </c>
      <c r="AG50" s="23">
        <f t="shared" si="11"/>
        <v>0.25170864196001441</v>
      </c>
      <c r="AH50" s="23">
        <f t="shared" si="12"/>
        <v>1.3223412413670366</v>
      </c>
      <c r="AI50" s="23"/>
      <c r="AK50" s="8">
        <v>36597505.727018483</v>
      </c>
      <c r="AL50" s="36">
        <v>4824747.0699765738</v>
      </c>
      <c r="AM50" s="8">
        <v>4415264.4934866512</v>
      </c>
      <c r="AN50" s="8">
        <v>3433907.1038901885</v>
      </c>
      <c r="AO50" s="8">
        <v>607269.38569446944</v>
      </c>
      <c r="AP50" s="8">
        <v>370778.84513725911</v>
      </c>
      <c r="AQ50">
        <f t="shared" si="13"/>
        <v>13.183267477200378</v>
      </c>
      <c r="AR50">
        <f t="shared" si="14"/>
        <v>12.064386372175733</v>
      </c>
      <c r="AS50">
        <f t="shared" si="15"/>
        <v>9.3828992869179917</v>
      </c>
      <c r="AT50">
        <f t="shared" si="16"/>
        <v>1.65931905366476</v>
      </c>
      <c r="AU50">
        <f t="shared" si="17"/>
        <v>1.0131259979926115</v>
      </c>
    </row>
    <row r="51" spans="1:47" x14ac:dyDescent="0.45">
      <c r="A51" t="s">
        <v>657</v>
      </c>
      <c r="C51" s="2">
        <v>37437</v>
      </c>
      <c r="D51" s="3">
        <v>65.194193834157147</v>
      </c>
      <c r="E51" s="3">
        <v>86.865336771882298</v>
      </c>
      <c r="F51" s="3">
        <v>35.230361180334739</v>
      </c>
      <c r="G51" s="8">
        <v>0</v>
      </c>
      <c r="H51" s="3">
        <v>100</v>
      </c>
      <c r="I51">
        <f t="shared" si="0"/>
        <v>66.619837725312749</v>
      </c>
      <c r="J51">
        <f t="shared" si="1"/>
        <v>79.189349517842643</v>
      </c>
      <c r="K51">
        <f t="shared" si="2"/>
        <v>38.878336462149427</v>
      </c>
      <c r="N51" s="8">
        <v>37999742.064679362</v>
      </c>
      <c r="O51" s="59">
        <v>3602151.585807736</v>
      </c>
      <c r="P51" s="8">
        <v>2289695.322238341</v>
      </c>
      <c r="Q51" s="8">
        <v>1087751.4017601574</v>
      </c>
      <c r="R51" s="8">
        <v>1202694.9586703891</v>
      </c>
      <c r="S51" s="8">
        <v>1311651.6097008323</v>
      </c>
      <c r="T51" s="8">
        <v>721062.19611539529</v>
      </c>
      <c r="U51" s="8">
        <v>261021.41915225936</v>
      </c>
      <c r="V51" s="8">
        <v>460722.05699862575</v>
      </c>
      <c r="W51" s="8">
        <v>589455.95715716481</v>
      </c>
      <c r="X51" s="8">
        <v>99160.19667116944</v>
      </c>
      <c r="Y51" s="8">
        <v>484639.60871561849</v>
      </c>
      <c r="Z51" s="23">
        <f t="shared" si="4"/>
        <v>9.4794106225155783</v>
      </c>
      <c r="AA51" s="23">
        <f t="shared" si="5"/>
        <v>2.862523118995639</v>
      </c>
      <c r="AB51" s="23">
        <f t="shared" si="6"/>
        <v>3.1650082166960032</v>
      </c>
      <c r="AC51" s="23">
        <f t="shared" si="7"/>
        <v>1.8975449751423978</v>
      </c>
      <c r="AD51" s="23">
        <f t="shared" si="8"/>
        <v>0.68690313399489611</v>
      </c>
      <c r="AE51" s="23">
        <f t="shared" si="9"/>
        <v>1.2124346955156453</v>
      </c>
      <c r="AF51" s="23">
        <f t="shared" si="10"/>
        <v>1.5512104165177012</v>
      </c>
      <c r="AG51" s="23">
        <f t="shared" si="11"/>
        <v>0.26094965724343305</v>
      </c>
      <c r="AH51" s="23">
        <f t="shared" si="12"/>
        <v>1.2753760483182053</v>
      </c>
      <c r="AI51" s="23"/>
      <c r="AK51" s="8">
        <v>37999742.064679362</v>
      </c>
      <c r="AL51" s="36">
        <v>5041460.4861553423</v>
      </c>
      <c r="AM51" s="8">
        <v>4603367.4898242904</v>
      </c>
      <c r="AN51" s="8">
        <v>3525717.1091221855</v>
      </c>
      <c r="AO51" s="8">
        <v>703434.97589812765</v>
      </c>
      <c r="AP51" s="8">
        <v>381207.35196213692</v>
      </c>
      <c r="AQ51">
        <f t="shared" si="13"/>
        <v>13.267091333341876</v>
      </c>
      <c r="AR51">
        <f t="shared" si="14"/>
        <v>12.114207201693365</v>
      </c>
      <c r="AS51">
        <f t="shared" si="15"/>
        <v>9.2782658974923109</v>
      </c>
      <c r="AT51">
        <f t="shared" si="16"/>
        <v>1.8511572386486492</v>
      </c>
      <c r="AU51">
        <f t="shared" si="17"/>
        <v>1.0031840513898329</v>
      </c>
    </row>
    <row r="52" spans="1:47" x14ac:dyDescent="0.45">
      <c r="A52" t="s">
        <v>658</v>
      </c>
      <c r="C52" s="2">
        <v>37529</v>
      </c>
      <c r="D52" s="3">
        <v>65.556877065158417</v>
      </c>
      <c r="E52" s="3">
        <v>88.501891477029446</v>
      </c>
      <c r="F52" s="3">
        <v>33.757113779513922</v>
      </c>
      <c r="G52" s="8">
        <v>0</v>
      </c>
      <c r="H52" s="3">
        <v>100</v>
      </c>
      <c r="I52">
        <f t="shared" si="0"/>
        <v>66.990451986706333</v>
      </c>
      <c r="J52">
        <f t="shared" si="1"/>
        <v>80.681287583901195</v>
      </c>
      <c r="K52">
        <f t="shared" si="2"/>
        <v>37.252539671480399</v>
      </c>
      <c r="N52" s="8">
        <v>37859064.367030784</v>
      </c>
      <c r="O52" s="59">
        <v>3634187.6448233952</v>
      </c>
      <c r="P52" s="8">
        <v>2353853.0468537449</v>
      </c>
      <c r="Q52" s="8">
        <v>1127950.1984067676</v>
      </c>
      <c r="R52" s="8">
        <v>1223771.7159228325</v>
      </c>
      <c r="S52" s="8">
        <v>1282070.7800687584</v>
      </c>
      <c r="T52" s="8">
        <v>714371.36349294486</v>
      </c>
      <c r="U52" s="8">
        <v>248949.20834508643</v>
      </c>
      <c r="V52" s="8">
        <v>466089.73602694389</v>
      </c>
      <c r="W52" s="8">
        <v>567883.9536235194</v>
      </c>
      <c r="X52" s="8">
        <v>103931.73911935555</v>
      </c>
      <c r="Y52" s="8">
        <v>467585.87554482871</v>
      </c>
      <c r="Z52" s="23">
        <f t="shared" si="4"/>
        <v>9.5992537205652493</v>
      </c>
      <c r="AA52" s="23">
        <f t="shared" si="5"/>
        <v>2.9793398681797125</v>
      </c>
      <c r="AB52" s="23">
        <f t="shared" si="6"/>
        <v>3.23244046408221</v>
      </c>
      <c r="AC52" s="23">
        <f t="shared" si="7"/>
        <v>1.8869229217271637</v>
      </c>
      <c r="AD52" s="23">
        <f t="shared" si="8"/>
        <v>0.65756830631525465</v>
      </c>
      <c r="AE52" s="23">
        <f t="shared" si="9"/>
        <v>1.2311179471007578</v>
      </c>
      <c r="AF52" s="23">
        <f t="shared" si="10"/>
        <v>1.4999946858645981</v>
      </c>
      <c r="AG52" s="23">
        <f t="shared" si="11"/>
        <v>0.27452273545846934</v>
      </c>
      <c r="AH52" s="23">
        <f t="shared" si="12"/>
        <v>1.235069813167442</v>
      </c>
      <c r="AI52" s="23"/>
      <c r="AK52" s="8">
        <v>37859064.367030784</v>
      </c>
      <c r="AL52" s="36">
        <v>5016169.1154645253</v>
      </c>
      <c r="AM52" s="8">
        <v>4614086.8860591203</v>
      </c>
      <c r="AN52" s="8">
        <v>3577607.0466400296</v>
      </c>
      <c r="AO52" s="8">
        <v>674577.06524685002</v>
      </c>
      <c r="AP52" s="8">
        <v>364152.015688135</v>
      </c>
      <c r="AQ52">
        <f t="shared" si="13"/>
        <v>13.249585533425938</v>
      </c>
      <c r="AR52">
        <f t="shared" si="14"/>
        <v>12.187535437556283</v>
      </c>
      <c r="AS52">
        <f t="shared" si="15"/>
        <v>9.4498031223284951</v>
      </c>
      <c r="AT52">
        <f t="shared" si="16"/>
        <v>1.7818112426314983</v>
      </c>
      <c r="AU52">
        <f t="shared" si="17"/>
        <v>0.96186216372862465</v>
      </c>
    </row>
    <row r="53" spans="1:47" x14ac:dyDescent="0.45">
      <c r="A53" t="s">
        <v>659</v>
      </c>
      <c r="C53" s="2">
        <v>37621</v>
      </c>
      <c r="D53" s="3">
        <v>66.012144516732704</v>
      </c>
      <c r="E53" s="3">
        <v>90.05724955817459</v>
      </c>
      <c r="F53" s="3">
        <v>35.110796655614365</v>
      </c>
      <c r="G53" s="8">
        <v>0</v>
      </c>
      <c r="H53" s="3">
        <v>100</v>
      </c>
      <c r="I53">
        <f t="shared" si="0"/>
        <v>67.455675068115241</v>
      </c>
      <c r="J53">
        <f t="shared" si="1"/>
        <v>82.099204088808747</v>
      </c>
      <c r="K53">
        <f t="shared" si="2"/>
        <v>38.746391467398418</v>
      </c>
      <c r="N53" s="8">
        <v>38028640.54764796</v>
      </c>
      <c r="O53" s="59">
        <v>3670588.5450478168</v>
      </c>
      <c r="P53" s="8">
        <v>2384363.8417824032</v>
      </c>
      <c r="Q53" s="8">
        <v>1138530.5617516721</v>
      </c>
      <c r="R53" s="8">
        <v>1245108.6915694061</v>
      </c>
      <c r="S53" s="8">
        <v>1281663.6936613123</v>
      </c>
      <c r="T53" s="8">
        <v>694395.69611343183</v>
      </c>
      <c r="U53" s="8">
        <v>231345.2059809388</v>
      </c>
      <c r="V53" s="8">
        <v>464488.13278762467</v>
      </c>
      <c r="W53" s="8">
        <v>586643.32281140611</v>
      </c>
      <c r="X53" s="8">
        <v>98468.095177916548</v>
      </c>
      <c r="Y53" s="8">
        <v>488856.51193218591</v>
      </c>
      <c r="Z53" s="23">
        <f t="shared" si="4"/>
        <v>9.6521687133379253</v>
      </c>
      <c r="AA53" s="23">
        <f t="shared" si="5"/>
        <v>2.9938765765900857</v>
      </c>
      <c r="AB53" s="23">
        <f t="shared" si="6"/>
        <v>3.2741341095518468</v>
      </c>
      <c r="AC53" s="23">
        <f t="shared" si="7"/>
        <v>1.8259808557799722</v>
      </c>
      <c r="AD53" s="23">
        <f t="shared" si="8"/>
        <v>0.6083446650980725</v>
      </c>
      <c r="AE53" s="23">
        <f t="shared" si="9"/>
        <v>1.2214166115289991</v>
      </c>
      <c r="AF53" s="23">
        <f t="shared" si="10"/>
        <v>1.5426355356468022</v>
      </c>
      <c r="AG53" s="23">
        <f t="shared" si="11"/>
        <v>0.25893141001067604</v>
      </c>
      <c r="AH53" s="23">
        <f t="shared" si="12"/>
        <v>1.2854956288002812</v>
      </c>
      <c r="AI53" s="23"/>
      <c r="AK53" s="8">
        <v>38028640.54764796</v>
      </c>
      <c r="AL53" s="36">
        <v>5001502.944560959</v>
      </c>
      <c r="AM53" s="8">
        <v>4576702.7810090668</v>
      </c>
      <c r="AN53" s="8">
        <v>3520500.0472114803</v>
      </c>
      <c r="AO53" s="8">
        <v>673827.29982133128</v>
      </c>
      <c r="AP53" s="8">
        <v>376530.6626373647</v>
      </c>
      <c r="AQ53">
        <f t="shared" si="13"/>
        <v>13.151937257116328</v>
      </c>
      <c r="AR53">
        <f t="shared" si="14"/>
        <v>12.034884011366881</v>
      </c>
      <c r="AS53">
        <f t="shared" si="15"/>
        <v>9.2574964461337288</v>
      </c>
      <c r="AT53">
        <f t="shared" si="16"/>
        <v>1.7718942621076867</v>
      </c>
      <c r="AU53">
        <f t="shared" si="17"/>
        <v>0.99012390980842679</v>
      </c>
    </row>
    <row r="54" spans="1:47" x14ac:dyDescent="0.45">
      <c r="A54" t="s">
        <v>660</v>
      </c>
      <c r="C54" s="2">
        <v>37711</v>
      </c>
      <c r="D54" s="3">
        <v>66.551710808048384</v>
      </c>
      <c r="E54" s="3">
        <v>90.074033289976228</v>
      </c>
      <c r="F54" s="3">
        <v>36.36530728346515</v>
      </c>
      <c r="G54" s="8">
        <v>0</v>
      </c>
      <c r="H54" s="3">
        <v>100</v>
      </c>
      <c r="I54">
        <f t="shared" si="0"/>
        <v>68.007040406889715</v>
      </c>
      <c r="J54">
        <f t="shared" si="1"/>
        <v>82.114504700689679</v>
      </c>
      <c r="K54">
        <f t="shared" si="2"/>
        <v>40.130802090816886</v>
      </c>
      <c r="N54" s="8">
        <v>37789634.921011537</v>
      </c>
      <c r="O54" s="59">
        <v>3668327.4726955509</v>
      </c>
      <c r="P54" s="8">
        <v>2399585.5308723813</v>
      </c>
      <c r="Q54" s="8">
        <v>1156710.9609266343</v>
      </c>
      <c r="R54" s="8">
        <v>1243901.701010986</v>
      </c>
      <c r="S54" s="8">
        <v>1272572.3053640465</v>
      </c>
      <c r="T54" s="8">
        <v>677134.50620356714</v>
      </c>
      <c r="U54" s="8">
        <v>233564.42918282712</v>
      </c>
      <c r="V54" s="8">
        <v>442852.69598866743</v>
      </c>
      <c r="W54" s="8">
        <v>595561.81365267897</v>
      </c>
      <c r="X54" s="8">
        <v>86278.186622061447</v>
      </c>
      <c r="Y54" s="8">
        <v>509317.58465436799</v>
      </c>
      <c r="Z54" s="23">
        <f t="shared" si="4"/>
        <v>9.7072318384740797</v>
      </c>
      <c r="AA54" s="23">
        <f t="shared" si="5"/>
        <v>3.0609212376473307</v>
      </c>
      <c r="AB54" s="23">
        <f t="shared" si="6"/>
        <v>3.2916478383848058</v>
      </c>
      <c r="AC54" s="23">
        <f t="shared" si="7"/>
        <v>1.7918524685907229</v>
      </c>
      <c r="AD54" s="23">
        <f t="shared" si="8"/>
        <v>0.61806479388072155</v>
      </c>
      <c r="AE54" s="23">
        <f t="shared" si="9"/>
        <v>1.1718893207471435</v>
      </c>
      <c r="AF54" s="23">
        <f t="shared" si="10"/>
        <v>1.5759925040226803</v>
      </c>
      <c r="AG54" s="23">
        <f t="shared" si="11"/>
        <v>0.22831177597349489</v>
      </c>
      <c r="AH54" s="23">
        <f t="shared" si="12"/>
        <v>1.3477705876729196</v>
      </c>
      <c r="AI54" s="23"/>
      <c r="AK54" s="8">
        <v>37789634.921011537</v>
      </c>
      <c r="AL54" s="36">
        <v>5028783.4124306319</v>
      </c>
      <c r="AM54" s="8">
        <v>4612620.3104339158</v>
      </c>
      <c r="AN54" s="8">
        <v>3577108.9344892194</v>
      </c>
      <c r="AO54" s="8">
        <v>632572.27230626135</v>
      </c>
      <c r="AP54" s="8">
        <v>398333.97362926224</v>
      </c>
      <c r="AQ54">
        <f t="shared" si="13"/>
        <v>13.307308797615724</v>
      </c>
      <c r="AR54">
        <f t="shared" si="14"/>
        <v>12.206046234834721</v>
      </c>
      <c r="AS54">
        <f t="shared" si="15"/>
        <v>9.4658467645060504</v>
      </c>
      <c r="AT54">
        <f t="shared" si="16"/>
        <v>1.6739306257614646</v>
      </c>
      <c r="AU54">
        <f t="shared" si="17"/>
        <v>1.0540826193792712</v>
      </c>
    </row>
    <row r="55" spans="1:47" x14ac:dyDescent="0.45">
      <c r="A55" t="s">
        <v>661</v>
      </c>
      <c r="C55" s="2">
        <v>37802</v>
      </c>
      <c r="D55" s="3">
        <v>66.513900451249967</v>
      </c>
      <c r="E55" s="3">
        <v>88.541549589903568</v>
      </c>
      <c r="F55" s="3">
        <v>38.266651984065845</v>
      </c>
      <c r="G55" s="8">
        <v>0</v>
      </c>
      <c r="H55" s="3">
        <v>100</v>
      </c>
      <c r="I55">
        <f t="shared" si="0"/>
        <v>67.968403226397015</v>
      </c>
      <c r="J55">
        <f t="shared" si="1"/>
        <v>80.717441247471911</v>
      </c>
      <c r="K55">
        <f t="shared" si="2"/>
        <v>42.229024093767592</v>
      </c>
      <c r="N55" s="8">
        <v>38033934.757335916</v>
      </c>
      <c r="O55" s="59">
        <v>3650227.7057636296</v>
      </c>
      <c r="P55" s="8">
        <v>2350198.651308205</v>
      </c>
      <c r="Q55" s="8">
        <v>1125063.2600930578</v>
      </c>
      <c r="R55" s="8">
        <v>1225798.2048144233</v>
      </c>
      <c r="S55" s="8">
        <v>1297616.5027094516</v>
      </c>
      <c r="T55" s="8">
        <v>682205.57368356211</v>
      </c>
      <c r="U55" s="8">
        <v>222109.26672161173</v>
      </c>
      <c r="V55" s="8">
        <v>459803.69154787262</v>
      </c>
      <c r="W55" s="8">
        <v>614823.21773902979</v>
      </c>
      <c r="X55" s="8">
        <v>80555.040006889947</v>
      </c>
      <c r="Y55" s="8">
        <v>529803.13977287838</v>
      </c>
      <c r="Z55" s="23">
        <f t="shared" si="4"/>
        <v>9.5972918107285246</v>
      </c>
      <c r="AA55" s="23">
        <f t="shared" si="5"/>
        <v>2.9580511910513221</v>
      </c>
      <c r="AB55" s="23">
        <f t="shared" si="6"/>
        <v>3.222906629659172</v>
      </c>
      <c r="AC55" s="23">
        <f t="shared" si="7"/>
        <v>1.793676037034216</v>
      </c>
      <c r="AD55" s="23">
        <f t="shared" si="8"/>
        <v>0.58397656760656802</v>
      </c>
      <c r="AE55" s="23">
        <f t="shared" si="9"/>
        <v>1.2089301159123078</v>
      </c>
      <c r="AF55" s="23">
        <f t="shared" si="10"/>
        <v>1.616512258491593</v>
      </c>
      <c r="AG55" s="23">
        <f t="shared" si="11"/>
        <v>0.21179780772314816</v>
      </c>
      <c r="AH55" s="23">
        <f t="shared" si="12"/>
        <v>1.3929748345868709</v>
      </c>
      <c r="AI55" s="23"/>
      <c r="AK55" s="8">
        <v>38033934.757335916</v>
      </c>
      <c r="AL55" s="36">
        <v>5034200.474751683</v>
      </c>
      <c r="AM55" s="8">
        <v>4626388.3953277562</v>
      </c>
      <c r="AN55" s="8">
        <v>3580052.4010182931</v>
      </c>
      <c r="AO55" s="8">
        <v>637429.06311976013</v>
      </c>
      <c r="AP55" s="8">
        <v>414614.38664228894</v>
      </c>
      <c r="AQ55">
        <f t="shared" si="13"/>
        <v>13.236075906610466</v>
      </c>
      <c r="AR55">
        <f t="shared" si="14"/>
        <v>12.163843748602496</v>
      </c>
      <c r="AS55">
        <f t="shared" si="15"/>
        <v>9.4127847246406162</v>
      </c>
      <c r="AT55">
        <f t="shared" si="16"/>
        <v>1.6759482477600192</v>
      </c>
      <c r="AU55">
        <f t="shared" si="17"/>
        <v>1.090116994961503</v>
      </c>
    </row>
    <row r="56" spans="1:47" x14ac:dyDescent="0.45">
      <c r="A56" t="s">
        <v>662</v>
      </c>
      <c r="C56" s="2">
        <v>37894</v>
      </c>
      <c r="D56" s="3">
        <v>65.899640624711949</v>
      </c>
      <c r="E56" s="3">
        <v>86.759006189394427</v>
      </c>
      <c r="F56" s="3">
        <v>39.592518487823263</v>
      </c>
      <c r="G56" s="8">
        <v>0</v>
      </c>
      <c r="H56" s="3">
        <v>100</v>
      </c>
      <c r="I56">
        <f t="shared" si="0"/>
        <v>67.340710980224912</v>
      </c>
      <c r="J56">
        <f t="shared" si="1"/>
        <v>79.09241499857427</v>
      </c>
      <c r="K56">
        <f t="shared" si="2"/>
        <v>43.692179233537992</v>
      </c>
      <c r="N56" s="8">
        <v>38138782.012719087</v>
      </c>
      <c r="O56" s="59">
        <v>3658756.8295215121</v>
      </c>
      <c r="P56" s="8">
        <v>2341811.6932922592</v>
      </c>
      <c r="Q56" s="8">
        <v>1138134.9167714932</v>
      </c>
      <c r="R56" s="8">
        <v>1202638.2396202099</v>
      </c>
      <c r="S56" s="8">
        <v>1320817.4963285401</v>
      </c>
      <c r="T56" s="8">
        <v>668533.1637408</v>
      </c>
      <c r="U56" s="8">
        <v>217454.12159683369</v>
      </c>
      <c r="V56" s="8">
        <v>449003.91755648283</v>
      </c>
      <c r="W56" s="8">
        <v>654397.6868438418</v>
      </c>
      <c r="X56" s="8">
        <v>111559.96987075276</v>
      </c>
      <c r="Y56" s="8">
        <v>546807.67963936541</v>
      </c>
      <c r="Z56" s="23">
        <f t="shared" si="4"/>
        <v>9.5932713013785698</v>
      </c>
      <c r="AA56" s="23">
        <f t="shared" si="5"/>
        <v>2.9841931407036832</v>
      </c>
      <c r="AB56" s="23">
        <f t="shared" si="6"/>
        <v>3.1533210452791498</v>
      </c>
      <c r="AC56" s="23">
        <f t="shared" si="7"/>
        <v>1.7528959459634754</v>
      </c>
      <c r="AD56" s="23">
        <f t="shared" si="8"/>
        <v>0.57016535432178683</v>
      </c>
      <c r="AE56" s="23">
        <f t="shared" si="9"/>
        <v>1.1772896087943825</v>
      </c>
      <c r="AF56" s="23">
        <f t="shared" si="10"/>
        <v>1.7158326834496276</v>
      </c>
      <c r="AG56" s="23">
        <f t="shared" si="11"/>
        <v>0.29251057318387375</v>
      </c>
      <c r="AH56" s="23">
        <f t="shared" si="12"/>
        <v>1.4337313641977549</v>
      </c>
      <c r="AI56" s="23"/>
      <c r="AK56" s="8">
        <v>38138782.012719087</v>
      </c>
      <c r="AL56" s="36">
        <v>5182127.7152877916</v>
      </c>
      <c r="AM56" s="8">
        <v>4740425.1701790802</v>
      </c>
      <c r="AN56" s="8">
        <v>3630136.7714883704</v>
      </c>
      <c r="AO56" s="8">
        <v>684801.38714889914</v>
      </c>
      <c r="AP56" s="8">
        <v>428238.23466277745</v>
      </c>
      <c r="AQ56">
        <f t="shared" si="13"/>
        <v>13.587554299871398</v>
      </c>
      <c r="AR56">
        <f t="shared" si="14"/>
        <v>12.429408911375756</v>
      </c>
      <c r="AS56">
        <f t="shared" si="15"/>
        <v>9.5182294239961269</v>
      </c>
      <c r="AT56">
        <f t="shared" si="16"/>
        <v>1.7955512761800347</v>
      </c>
      <c r="AU56">
        <f t="shared" si="17"/>
        <v>1.1228419264148557</v>
      </c>
    </row>
    <row r="57" spans="1:47" x14ac:dyDescent="0.45">
      <c r="A57" t="s">
        <v>663</v>
      </c>
      <c r="C57" s="2">
        <v>37986</v>
      </c>
      <c r="D57" s="3">
        <v>65.386276949722756</v>
      </c>
      <c r="E57" s="3">
        <v>84.76626758054833</v>
      </c>
      <c r="F57" s="3">
        <v>40.197020399843218</v>
      </c>
      <c r="G57" s="8">
        <v>0</v>
      </c>
      <c r="H57" s="3">
        <v>100</v>
      </c>
      <c r="I57">
        <f t="shared" si="0"/>
        <v>66.816121247451321</v>
      </c>
      <c r="J57">
        <f t="shared" si="1"/>
        <v>77.275767759779555</v>
      </c>
      <c r="K57">
        <f t="shared" si="2"/>
        <v>44.359275111642219</v>
      </c>
      <c r="N57" s="8">
        <v>38520644.263930082</v>
      </c>
      <c r="O57" s="59">
        <v>3648376.2754533291</v>
      </c>
      <c r="P57" s="8">
        <v>2299580.2887923475</v>
      </c>
      <c r="Q57" s="8">
        <v>1128381.8057997148</v>
      </c>
      <c r="R57" s="8">
        <v>1170635.1297949716</v>
      </c>
      <c r="S57" s="8">
        <v>1340836.403003077</v>
      </c>
      <c r="T57" s="8">
        <v>667758.58525221469</v>
      </c>
      <c r="U57" s="8">
        <v>215332.79497343473</v>
      </c>
      <c r="V57" s="8">
        <v>455088.91794458462</v>
      </c>
      <c r="W57" s="8">
        <v>672815.36631778139</v>
      </c>
      <c r="X57" s="8">
        <v>89866.33672482484</v>
      </c>
      <c r="Y57" s="8">
        <v>585258.04496316996</v>
      </c>
      <c r="Z57" s="23">
        <f t="shared" si="4"/>
        <v>9.4712234054444195</v>
      </c>
      <c r="AA57" s="23">
        <f t="shared" si="5"/>
        <v>2.9292911044489141</v>
      </c>
      <c r="AB57" s="23">
        <f t="shared" si="6"/>
        <v>3.0389811805176103</v>
      </c>
      <c r="AC57" s="23">
        <f t="shared" si="7"/>
        <v>1.7335083512024478</v>
      </c>
      <c r="AD57" s="23">
        <f t="shared" si="8"/>
        <v>0.55900621365013825</v>
      </c>
      <c r="AE57" s="23">
        <f t="shared" si="9"/>
        <v>1.1814156451446485</v>
      </c>
      <c r="AF57" s="23">
        <f t="shared" si="10"/>
        <v>1.7466358083418441</v>
      </c>
      <c r="AG57" s="23">
        <f t="shared" si="11"/>
        <v>0.23329396078915993</v>
      </c>
      <c r="AH57" s="23">
        <f t="shared" si="12"/>
        <v>1.5193360758796894</v>
      </c>
      <c r="AI57" s="23"/>
      <c r="AK57" s="8">
        <v>38520644.263930082</v>
      </c>
      <c r="AL57" s="36">
        <v>5236915.0044311769</v>
      </c>
      <c r="AM57" s="8">
        <v>4781789.3026887812</v>
      </c>
      <c r="AN57" s="8">
        <v>3672788.5384624302</v>
      </c>
      <c r="AO57" s="8">
        <v>669318.30595300649</v>
      </c>
      <c r="AP57" s="8">
        <v>433639.9010541967</v>
      </c>
      <c r="AQ57">
        <f t="shared" si="13"/>
        <v>13.595086750236193</v>
      </c>
      <c r="AR57">
        <f t="shared" si="14"/>
        <v>12.41357561396331</v>
      </c>
      <c r="AS57">
        <f t="shared" si="15"/>
        <v>9.534597898461298</v>
      </c>
      <c r="AT57">
        <f t="shared" si="16"/>
        <v>1.7375574026412171</v>
      </c>
      <c r="AU57">
        <f t="shared" si="17"/>
        <v>1.1257337703986638</v>
      </c>
    </row>
    <row r="58" spans="1:47" x14ac:dyDescent="0.45">
      <c r="A58" t="s">
        <v>664</v>
      </c>
      <c r="C58" s="2">
        <v>38077</v>
      </c>
      <c r="D58" s="3">
        <v>70.120845774836667</v>
      </c>
      <c r="E58" s="3">
        <v>91.1010610894851</v>
      </c>
      <c r="F58" s="3">
        <v>40.311387440390632</v>
      </c>
      <c r="G58" s="8">
        <v>0</v>
      </c>
      <c r="H58" s="3">
        <v>100</v>
      </c>
      <c r="I58">
        <f t="shared" si="0"/>
        <v>71.654223972224301</v>
      </c>
      <c r="J58">
        <f t="shared" si="1"/>
        <v>83.050777630747262</v>
      </c>
      <c r="K58">
        <f t="shared" si="2"/>
        <v>44.485484441709055</v>
      </c>
      <c r="N58" s="8">
        <v>39269410.509330697</v>
      </c>
      <c r="O58" s="59">
        <v>3873447.7805471751</v>
      </c>
      <c r="P58" s="8">
        <v>2519903.8325896785</v>
      </c>
      <c r="Q58" s="8">
        <v>1262470.6870231442</v>
      </c>
      <c r="R58" s="8">
        <v>1259076.1765288543</v>
      </c>
      <c r="S58" s="8">
        <v>1355447.900860074</v>
      </c>
      <c r="T58" s="8">
        <v>692435.71202477091</v>
      </c>
      <c r="U58" s="8">
        <v>223693.11157697614</v>
      </c>
      <c r="V58" s="8">
        <v>468790.31143510184</v>
      </c>
      <c r="W58" s="8">
        <v>663469.01159912534</v>
      </c>
      <c r="X58" s="8">
        <v>90350.344728535041</v>
      </c>
      <c r="Y58" s="8">
        <v>571198.57506225689</v>
      </c>
      <c r="Z58" s="23">
        <f t="shared" si="4"/>
        <v>9.8637787792277027</v>
      </c>
      <c r="AA58" s="23">
        <f t="shared" si="5"/>
        <v>3.214895947376577</v>
      </c>
      <c r="AB58" s="23">
        <f t="shared" si="6"/>
        <v>3.2062517878379881</v>
      </c>
      <c r="AC58" s="23">
        <f t="shared" si="7"/>
        <v>1.7632954074017566</v>
      </c>
      <c r="AD58" s="23">
        <f t="shared" si="8"/>
        <v>0.56963704999805131</v>
      </c>
      <c r="AE58" s="23">
        <f t="shared" si="9"/>
        <v>1.1937798539749249</v>
      </c>
      <c r="AF58" s="23">
        <f t="shared" si="10"/>
        <v>1.689531375678482</v>
      </c>
      <c r="AG58" s="23">
        <f t="shared" si="11"/>
        <v>0.2300781793173777</v>
      </c>
      <c r="AH58" s="23">
        <f t="shared" si="12"/>
        <v>1.4545636607571075</v>
      </c>
      <c r="AI58" s="23"/>
      <c r="AK58" s="8">
        <v>39269410.509330697</v>
      </c>
      <c r="AL58" s="36">
        <v>5413465.8016557526</v>
      </c>
      <c r="AM58" s="8">
        <v>4961629.9246913325</v>
      </c>
      <c r="AN58" s="8">
        <v>3830633.008756265</v>
      </c>
      <c r="AO58" s="8">
        <v>686850.29942169855</v>
      </c>
      <c r="AP58" s="8">
        <v>442277.73421188333</v>
      </c>
      <c r="AQ58">
        <f t="shared" si="13"/>
        <v>13.785452166055494</v>
      </c>
      <c r="AR58">
        <f t="shared" si="14"/>
        <v>12.634846972078721</v>
      </c>
      <c r="AS58">
        <f t="shared" si="15"/>
        <v>9.7547504764454729</v>
      </c>
      <c r="AT58">
        <f t="shared" si="16"/>
        <v>1.749072090752414</v>
      </c>
      <c r="AU58">
        <f t="shared" si="17"/>
        <v>1.1262652748678132</v>
      </c>
    </row>
    <row r="59" spans="1:47" x14ac:dyDescent="0.45">
      <c r="A59" t="s">
        <v>665</v>
      </c>
      <c r="C59" s="2">
        <v>38168</v>
      </c>
      <c r="D59" s="3">
        <v>70.686072497732155</v>
      </c>
      <c r="E59" s="3">
        <v>91.589580022639055</v>
      </c>
      <c r="F59" s="3">
        <v>42.074365828394633</v>
      </c>
      <c r="G59" s="8">
        <v>0</v>
      </c>
      <c r="H59" s="3">
        <v>100</v>
      </c>
      <c r="I59">
        <f t="shared" si="0"/>
        <v>72.231810875946067</v>
      </c>
      <c r="J59">
        <f t="shared" si="1"/>
        <v>83.496127847315293</v>
      </c>
      <c r="K59">
        <f t="shared" si="2"/>
        <v>46.431012805539069</v>
      </c>
      <c r="N59" s="8">
        <v>39539751.629093818</v>
      </c>
      <c r="O59" s="59">
        <v>3893493.4139864421</v>
      </c>
      <c r="P59" s="8">
        <v>2521258.4293746394</v>
      </c>
      <c r="Q59" s="8">
        <v>1253258.2907181848</v>
      </c>
      <c r="R59" s="8">
        <v>1269286.1477715636</v>
      </c>
      <c r="S59" s="8">
        <v>1366909.8215734225</v>
      </c>
      <c r="T59" s="8">
        <v>679565.71035536414</v>
      </c>
      <c r="U59" s="8">
        <v>225238.93835598568</v>
      </c>
      <c r="V59" s="8">
        <v>454265.44250958634</v>
      </c>
      <c r="W59" s="8">
        <v>686891.22821947245</v>
      </c>
      <c r="X59" s="8">
        <v>92070.116838951668</v>
      </c>
      <c r="Y59" s="8">
        <v>592053.9401513515</v>
      </c>
      <c r="Z59" s="23">
        <f t="shared" si="4"/>
        <v>9.8470355871470971</v>
      </c>
      <c r="AA59" s="23">
        <f t="shared" si="5"/>
        <v>3.1696159917100299</v>
      </c>
      <c r="AB59" s="23">
        <f t="shared" si="6"/>
        <v>3.2101520507215526</v>
      </c>
      <c r="AC59" s="23">
        <f t="shared" si="7"/>
        <v>1.7186898813378777</v>
      </c>
      <c r="AD59" s="23">
        <f t="shared" si="8"/>
        <v>0.56965187962954278</v>
      </c>
      <c r="AE59" s="23">
        <f t="shared" si="9"/>
        <v>1.1488828932737465</v>
      </c>
      <c r="AF59" s="23">
        <f t="shared" si="10"/>
        <v>1.7372168511904607</v>
      </c>
      <c r="AG59" s="23">
        <f t="shared" si="11"/>
        <v>0.23285456545762767</v>
      </c>
      <c r="AH59" s="23">
        <f t="shared" si="12"/>
        <v>1.4973638319865197</v>
      </c>
      <c r="AI59" s="23"/>
      <c r="AK59" s="8">
        <v>39539751.629093818</v>
      </c>
      <c r="AL59" s="36">
        <v>5418357.4037080975</v>
      </c>
      <c r="AM59" s="8">
        <v>4974585.4792896677</v>
      </c>
      <c r="AN59" s="8">
        <v>3815831.331806601</v>
      </c>
      <c r="AO59" s="8">
        <v>708077.7045176524</v>
      </c>
      <c r="AP59" s="8">
        <v>457459.17542386567</v>
      </c>
      <c r="AQ59">
        <f t="shared" si="13"/>
        <v>13.703569649439089</v>
      </c>
      <c r="AR59">
        <f t="shared" si="14"/>
        <v>12.581225916526265</v>
      </c>
      <c r="AS59">
        <f t="shared" si="15"/>
        <v>9.6506203873037659</v>
      </c>
      <c r="AT59">
        <f t="shared" si="16"/>
        <v>1.7907995759807465</v>
      </c>
      <c r="AU59">
        <f t="shared" si="17"/>
        <v>1.1569601643305767</v>
      </c>
    </row>
    <row r="60" spans="1:47" x14ac:dyDescent="0.45">
      <c r="A60" t="s">
        <v>666</v>
      </c>
      <c r="C60" s="2">
        <v>38260</v>
      </c>
      <c r="D60" s="3">
        <v>69.644767377952448</v>
      </c>
      <c r="E60" s="3">
        <v>91.211694044645654</v>
      </c>
      <c r="F60" s="3">
        <v>42.895000753131455</v>
      </c>
      <c r="G60" s="8">
        <v>0</v>
      </c>
      <c r="H60" s="3">
        <v>100</v>
      </c>
      <c r="I60">
        <f t="shared" si="0"/>
        <v>71.167734859012242</v>
      </c>
      <c r="J60">
        <f t="shared" si="1"/>
        <v>83.151634337000615</v>
      </c>
      <c r="K60">
        <f t="shared" si="2"/>
        <v>47.336621480772237</v>
      </c>
      <c r="N60" s="8">
        <v>39537043.620634742</v>
      </c>
      <c r="O60" s="59">
        <v>3859841.1708978605</v>
      </c>
      <c r="P60" s="8">
        <v>2455690.7106393445</v>
      </c>
      <c r="Q60" s="8">
        <v>1193067.6019657005</v>
      </c>
      <c r="R60" s="8">
        <v>1263441.8736370569</v>
      </c>
      <c r="S60" s="8">
        <v>1413606.5652531455</v>
      </c>
      <c r="T60" s="8">
        <v>713036.32403795386</v>
      </c>
      <c r="U60" s="8">
        <v>238931.37471433039</v>
      </c>
      <c r="V60" s="8">
        <v>472679.40003481728</v>
      </c>
      <c r="W60" s="8">
        <v>700801.83697888849</v>
      </c>
      <c r="X60" s="8">
        <v>88077.406069957418</v>
      </c>
      <c r="Y60" s="8">
        <v>614148.50222574128</v>
      </c>
      <c r="Z60" s="23">
        <f t="shared" si="4"/>
        <v>9.7625943101202797</v>
      </c>
      <c r="AA60" s="23">
        <f t="shared" si="5"/>
        <v>3.0175943690008924</v>
      </c>
      <c r="AB60" s="23">
        <f t="shared" si="6"/>
        <v>3.195590155298448</v>
      </c>
      <c r="AC60" s="23">
        <f t="shared" si="7"/>
        <v>1.8034639384767095</v>
      </c>
      <c r="AD60" s="23">
        <f t="shared" si="8"/>
        <v>0.60432281433817159</v>
      </c>
      <c r="AE60" s="23">
        <f t="shared" si="9"/>
        <v>1.1955355199803599</v>
      </c>
      <c r="AF60" s="23">
        <f t="shared" si="10"/>
        <v>1.7725195735503443</v>
      </c>
      <c r="AG60" s="23">
        <f t="shared" si="11"/>
        <v>0.22277185647737463</v>
      </c>
      <c r="AH60" s="23">
        <f t="shared" si="12"/>
        <v>1.5533495830356208</v>
      </c>
      <c r="AI60" s="23"/>
      <c r="AK60" s="8">
        <v>39537043.620634742</v>
      </c>
      <c r="AL60" s="36">
        <v>5450626.267294799</v>
      </c>
      <c r="AM60" s="8">
        <v>4997860.3918633796</v>
      </c>
      <c r="AN60" s="8">
        <v>3808108.3676335323</v>
      </c>
      <c r="AO60" s="8">
        <v>730357.06872361153</v>
      </c>
      <c r="AP60" s="8">
        <v>460967.19915376359</v>
      </c>
      <c r="AQ60">
        <f t="shared" si="13"/>
        <v>13.786125031488362</v>
      </c>
      <c r="AR60">
        <f t="shared" si="14"/>
        <v>12.640956263242076</v>
      </c>
      <c r="AS60">
        <f t="shared" si="15"/>
        <v>9.6317478974225725</v>
      </c>
      <c r="AT60">
        <f t="shared" si="16"/>
        <v>1.8472728404569723</v>
      </c>
      <c r="AU60">
        <f t="shared" si="17"/>
        <v>1.1659121596870754</v>
      </c>
    </row>
    <row r="61" spans="1:47" x14ac:dyDescent="0.45">
      <c r="A61" t="s">
        <v>667</v>
      </c>
      <c r="C61" s="2">
        <v>38352</v>
      </c>
      <c r="D61" s="3">
        <v>71.229147480431436</v>
      </c>
      <c r="E61" s="3">
        <v>92.787360041580271</v>
      </c>
      <c r="F61" s="3">
        <v>44.578465815767601</v>
      </c>
      <c r="G61" s="8">
        <v>0</v>
      </c>
      <c r="H61" s="3">
        <v>100</v>
      </c>
      <c r="I61">
        <f t="shared" si="0"/>
        <v>72.786761632943509</v>
      </c>
      <c r="J61">
        <f t="shared" si="1"/>
        <v>84.588064217912844</v>
      </c>
      <c r="K61">
        <f t="shared" si="2"/>
        <v>49.19440320467848</v>
      </c>
      <c r="N61" s="8">
        <v>39990908.566181056</v>
      </c>
      <c r="O61" s="59">
        <v>3961774.6030727942</v>
      </c>
      <c r="P61" s="8">
        <v>2489808.4518492906</v>
      </c>
      <c r="Q61" s="8">
        <v>1206788.3373100562</v>
      </c>
      <c r="R61" s="8">
        <v>1279732.9394964545</v>
      </c>
      <c r="S61" s="8">
        <v>1462924.5177679081</v>
      </c>
      <c r="T61" s="8">
        <v>731619.24004836672</v>
      </c>
      <c r="U61" s="8">
        <v>249250.43274086231</v>
      </c>
      <c r="V61" s="8">
        <v>483130.46902387193</v>
      </c>
      <c r="W61" s="8">
        <v>729200.10165289592</v>
      </c>
      <c r="X61" s="8">
        <v>106566.88713835493</v>
      </c>
      <c r="Y61" s="8">
        <v>625682.66003652115</v>
      </c>
      <c r="Z61" s="23">
        <f t="shared" si="4"/>
        <v>9.9066881576757453</v>
      </c>
      <c r="AA61" s="23">
        <f t="shared" si="5"/>
        <v>3.0176567139327157</v>
      </c>
      <c r="AB61" s="23">
        <f t="shared" si="6"/>
        <v>3.2000596770103917</v>
      </c>
      <c r="AC61" s="23">
        <f t="shared" si="7"/>
        <v>1.8294639113727769</v>
      </c>
      <c r="AD61" s="23">
        <f t="shared" si="8"/>
        <v>0.62326774178780442</v>
      </c>
      <c r="AE61" s="23">
        <f t="shared" si="9"/>
        <v>1.2081007567615978</v>
      </c>
      <c r="AF61" s="23">
        <f t="shared" si="10"/>
        <v>1.8234146904818149</v>
      </c>
      <c r="AG61" s="23">
        <f t="shared" si="11"/>
        <v>0.26647778447443154</v>
      </c>
      <c r="AH61" s="23">
        <f t="shared" si="12"/>
        <v>1.5645622529457599</v>
      </c>
      <c r="AI61" s="23"/>
      <c r="AK61" s="8">
        <v>39990908.566181056</v>
      </c>
      <c r="AL61" s="36">
        <v>5641548.0203560963</v>
      </c>
      <c r="AM61" s="8">
        <v>5171906.032080614</v>
      </c>
      <c r="AN61" s="8">
        <v>3935600.4788415316</v>
      </c>
      <c r="AO61" s="8">
        <v>745364.10340809624</v>
      </c>
      <c r="AP61" s="8">
        <v>481738.85465574986</v>
      </c>
      <c r="AQ61">
        <f t="shared" si="13"/>
        <v>14.107076389674628</v>
      </c>
      <c r="AR61">
        <f t="shared" si="14"/>
        <v>12.932704500878277</v>
      </c>
      <c r="AS61">
        <f t="shared" si="15"/>
        <v>9.8412379711966178</v>
      </c>
      <c r="AT61">
        <f t="shared" si="16"/>
        <v>1.8638338815798379</v>
      </c>
      <c r="AU61">
        <f t="shared" si="17"/>
        <v>1.2046209299259081</v>
      </c>
    </row>
    <row r="62" spans="1:47" x14ac:dyDescent="0.45">
      <c r="A62" t="s">
        <v>668</v>
      </c>
      <c r="C62" s="2">
        <v>38442</v>
      </c>
      <c r="D62" s="3">
        <v>71.812067702707068</v>
      </c>
      <c r="E62" s="3">
        <v>93.04955888599666</v>
      </c>
      <c r="F62" s="3">
        <v>42.559043346002092</v>
      </c>
      <c r="G62" s="8">
        <v>0</v>
      </c>
      <c r="H62" s="3">
        <v>100</v>
      </c>
      <c r="I62">
        <f t="shared" si="0"/>
        <v>73.382428951318403</v>
      </c>
      <c r="J62">
        <f t="shared" si="1"/>
        <v>84.827093463700393</v>
      </c>
      <c r="K62">
        <f t="shared" si="2"/>
        <v>46.965876910642272</v>
      </c>
      <c r="N62" s="8">
        <v>39860212.221079744</v>
      </c>
      <c r="O62" s="59">
        <v>3977541.0023937733</v>
      </c>
      <c r="P62" s="8">
        <v>2553136.8888747981</v>
      </c>
      <c r="Q62" s="8">
        <v>1269432.7236717704</v>
      </c>
      <c r="R62" s="8">
        <v>1286177.2083664942</v>
      </c>
      <c r="S62" s="8">
        <v>1424597.3139003585</v>
      </c>
      <c r="T62" s="8">
        <v>715796.27822518616</v>
      </c>
      <c r="U62" s="8">
        <v>236354.02471839634</v>
      </c>
      <c r="V62" s="8">
        <v>479953.1848571311</v>
      </c>
      <c r="W62" s="8">
        <v>709939.57268065598</v>
      </c>
      <c r="X62" s="8">
        <v>121194.12032782681</v>
      </c>
      <c r="Y62" s="8">
        <v>586007.03079698712</v>
      </c>
      <c r="Z62" s="23">
        <f t="shared" si="4"/>
        <v>9.9787251014441001</v>
      </c>
      <c r="AA62" s="23">
        <f t="shared" si="5"/>
        <v>3.1847114025159189</v>
      </c>
      <c r="AB62" s="23">
        <f t="shared" si="6"/>
        <v>3.2267194194372855</v>
      </c>
      <c r="AC62" s="23">
        <f t="shared" si="7"/>
        <v>1.7957663503021772</v>
      </c>
      <c r="AD62" s="23">
        <f t="shared" si="8"/>
        <v>0.59295726627717871</v>
      </c>
      <c r="AE62" s="23">
        <f t="shared" si="9"/>
        <v>1.2040908919278452</v>
      </c>
      <c r="AF62" s="23">
        <f t="shared" si="10"/>
        <v>1.7810732385042605</v>
      </c>
      <c r="AG62" s="23">
        <f t="shared" si="11"/>
        <v>0.30404785517858912</v>
      </c>
      <c r="AH62" s="23">
        <f t="shared" si="12"/>
        <v>1.4701553206660605</v>
      </c>
      <c r="AI62" s="23"/>
      <c r="AK62" s="8">
        <v>39860212.221079744</v>
      </c>
      <c r="AL62" s="36">
        <v>5572079.151532704</v>
      </c>
      <c r="AM62" s="8">
        <v>5086541.2703922773</v>
      </c>
      <c r="AN62" s="8">
        <v>3874724.9640270905</v>
      </c>
      <c r="AO62" s="8">
        <v>745844.2451375738</v>
      </c>
      <c r="AP62" s="8">
        <v>468251.96487806999</v>
      </c>
      <c r="AQ62">
        <f t="shared" si="13"/>
        <v>13.97905038896395</v>
      </c>
      <c r="AR62">
        <f t="shared" si="14"/>
        <v>12.760948793198601</v>
      </c>
      <c r="AS62">
        <f t="shared" si="15"/>
        <v>9.720783578713549</v>
      </c>
      <c r="AT62">
        <f t="shared" si="16"/>
        <v>1.8711497093915124</v>
      </c>
      <c r="AU62">
        <f t="shared" si="17"/>
        <v>1.1747352529910486</v>
      </c>
    </row>
    <row r="63" spans="1:47" x14ac:dyDescent="0.45">
      <c r="A63" t="s">
        <v>669</v>
      </c>
      <c r="C63" s="2">
        <v>38533</v>
      </c>
      <c r="D63" s="3">
        <v>73.959336879788239</v>
      </c>
      <c r="E63" s="3">
        <v>93.14424948438382</v>
      </c>
      <c r="F63" s="3">
        <v>44.378834055421102</v>
      </c>
      <c r="G63" s="8">
        <v>0</v>
      </c>
      <c r="H63" s="3">
        <v>100</v>
      </c>
      <c r="I63">
        <f t="shared" si="0"/>
        <v>75.576653861800622</v>
      </c>
      <c r="J63">
        <f t="shared" si="1"/>
        <v>84.913416583720362</v>
      </c>
      <c r="K63">
        <f t="shared" si="2"/>
        <v>48.974100304360363</v>
      </c>
      <c r="N63" s="8">
        <v>40696777.558443904</v>
      </c>
      <c r="O63" s="59">
        <v>4092348.0929772821</v>
      </c>
      <c r="P63" s="8">
        <v>2580701.605575975</v>
      </c>
      <c r="Q63" s="8">
        <v>1289152.3848569584</v>
      </c>
      <c r="R63" s="8">
        <v>1292217.016934792</v>
      </c>
      <c r="S63" s="8">
        <v>1505472.8075794941</v>
      </c>
      <c r="T63" s="8">
        <v>772342.7457486795</v>
      </c>
      <c r="U63" s="8">
        <v>267846.70853042591</v>
      </c>
      <c r="V63" s="8">
        <v>504419.36903323472</v>
      </c>
      <c r="W63" s="8">
        <v>737764.95392420457</v>
      </c>
      <c r="X63" s="8">
        <v>116437.51260339459</v>
      </c>
      <c r="Y63" s="8">
        <v>620864.35711051617</v>
      </c>
      <c r="Z63" s="23">
        <f t="shared" si="4"/>
        <v>10.05570548454441</v>
      </c>
      <c r="AA63" s="23">
        <f t="shared" si="5"/>
        <v>3.1677013812841324</v>
      </c>
      <c r="AB63" s="23">
        <f t="shared" si="6"/>
        <v>3.1752317860525019</v>
      </c>
      <c r="AC63" s="23">
        <f t="shared" si="7"/>
        <v>1.8977982830201534</v>
      </c>
      <c r="AD63" s="23">
        <f t="shared" si="8"/>
        <v>0.65815213046235932</v>
      </c>
      <c r="AE63" s="23">
        <f t="shared" si="9"/>
        <v>1.2394577637230546</v>
      </c>
      <c r="AF63" s="23">
        <f t="shared" si="10"/>
        <v>1.8128338364498606</v>
      </c>
      <c r="AG63" s="23">
        <f t="shared" si="11"/>
        <v>0.28610990743967579</v>
      </c>
      <c r="AH63" s="23">
        <f t="shared" si="12"/>
        <v>1.5255860398747889</v>
      </c>
      <c r="AI63" s="23"/>
      <c r="AK63" s="8">
        <v>40696777.558443904</v>
      </c>
      <c r="AL63" s="36">
        <v>5769736.1236142796</v>
      </c>
      <c r="AM63" s="8">
        <v>5243028.8615567954</v>
      </c>
      <c r="AN63" s="8">
        <v>3992749.5348784393</v>
      </c>
      <c r="AO63" s="8">
        <v>775333.43253302481</v>
      </c>
      <c r="AP63" s="8">
        <v>482564.49449937284</v>
      </c>
      <c r="AQ63">
        <f t="shared" si="13"/>
        <v>14.177378332543567</v>
      </c>
      <c r="AR63">
        <f t="shared" si="14"/>
        <v>12.883154824795099</v>
      </c>
      <c r="AS63">
        <f t="shared" si="15"/>
        <v>9.8109722057097137</v>
      </c>
      <c r="AT63">
        <f t="shared" si="16"/>
        <v>1.9051469896347015</v>
      </c>
      <c r="AU63">
        <f t="shared" si="17"/>
        <v>1.185756031436078</v>
      </c>
    </row>
    <row r="64" spans="1:47" x14ac:dyDescent="0.45">
      <c r="A64" t="s">
        <v>670</v>
      </c>
      <c r="C64" s="2">
        <v>38625</v>
      </c>
      <c r="D64" s="3">
        <v>73.297898414697997</v>
      </c>
      <c r="E64" s="3">
        <v>93.234172367726003</v>
      </c>
      <c r="F64" s="3">
        <v>48.070767784363397</v>
      </c>
      <c r="G64" s="8">
        <v>0</v>
      </c>
      <c r="H64" s="3">
        <v>100</v>
      </c>
      <c r="I64">
        <f t="shared" si="0"/>
        <v>74.900751291064239</v>
      </c>
      <c r="J64">
        <f t="shared" si="1"/>
        <v>84.995393295067686</v>
      </c>
      <c r="K64">
        <f t="shared" si="2"/>
        <v>53.048320292485187</v>
      </c>
      <c r="N64" s="8">
        <v>40560689.723070577</v>
      </c>
      <c r="O64" s="59">
        <v>4039957.128181024</v>
      </c>
      <c r="P64" s="8">
        <v>2536933.3843061235</v>
      </c>
      <c r="Q64" s="8">
        <v>1247014.2429820746</v>
      </c>
      <c r="R64" s="8">
        <v>1290422.8864269361</v>
      </c>
      <c r="S64" s="8">
        <v>1516748.860036975</v>
      </c>
      <c r="T64" s="8">
        <v>754268.18650516937</v>
      </c>
      <c r="U64" s="8">
        <v>254145.43622452772</v>
      </c>
      <c r="V64" s="8">
        <v>498141.02843072824</v>
      </c>
      <c r="W64" s="8">
        <v>760606.43986878544</v>
      </c>
      <c r="X64" s="8">
        <v>128240.83888963787</v>
      </c>
      <c r="Y64" s="8">
        <v>633449.41046686284</v>
      </c>
      <c r="Z64" s="23">
        <f t="shared" si="4"/>
        <v>9.9602771939135213</v>
      </c>
      <c r="AA64" s="23">
        <f t="shared" si="5"/>
        <v>3.0744404286418816</v>
      </c>
      <c r="AB64" s="23">
        <f t="shared" si="6"/>
        <v>3.1814618913961774</v>
      </c>
      <c r="AC64" s="23">
        <f t="shared" si="7"/>
        <v>1.8596039457291282</v>
      </c>
      <c r="AD64" s="23">
        <f t="shared" si="8"/>
        <v>0.62658065718239486</v>
      </c>
      <c r="AE64" s="23">
        <f t="shared" si="9"/>
        <v>1.2281374696332885</v>
      </c>
      <c r="AF64" s="23">
        <f t="shared" si="10"/>
        <v>1.8752305374041973</v>
      </c>
      <c r="AG64" s="23">
        <f t="shared" si="11"/>
        <v>0.31617026181065055</v>
      </c>
      <c r="AH64" s="23">
        <f t="shared" si="12"/>
        <v>1.5617323442765871</v>
      </c>
      <c r="AI64" s="23"/>
      <c r="AK64" s="8">
        <v>40560689.723070577</v>
      </c>
      <c r="AL64" s="36">
        <v>5720215.0674060434</v>
      </c>
      <c r="AM64" s="8">
        <v>5259893.3465157067</v>
      </c>
      <c r="AN64" s="8">
        <v>3978847.3585754009</v>
      </c>
      <c r="AO64" s="8">
        <v>764376.44511056424</v>
      </c>
      <c r="AP64" s="8">
        <v>516441.04005358752</v>
      </c>
      <c r="AQ64">
        <f t="shared" si="13"/>
        <v>14.102854528512699</v>
      </c>
      <c r="AR64">
        <f t="shared" si="14"/>
        <v>12.967958342000097</v>
      </c>
      <c r="AS64">
        <f t="shared" si="15"/>
        <v>9.8096146434912974</v>
      </c>
      <c r="AT64">
        <f t="shared" si="16"/>
        <v>1.884525264065698</v>
      </c>
      <c r="AU64">
        <f t="shared" si="17"/>
        <v>1.2732550742593518</v>
      </c>
    </row>
    <row r="65" spans="1:47" x14ac:dyDescent="0.45">
      <c r="A65" t="s">
        <v>671</v>
      </c>
      <c r="C65" s="2">
        <v>38717</v>
      </c>
      <c r="D65" s="3">
        <v>76.098830254636937</v>
      </c>
      <c r="E65" s="3">
        <v>96.350559622047015</v>
      </c>
      <c r="F65" s="3">
        <v>47.879864240371546</v>
      </c>
      <c r="G65" s="8">
        <v>0</v>
      </c>
      <c r="H65" s="3">
        <v>100</v>
      </c>
      <c r="I65">
        <f t="shared" si="0"/>
        <v>77.76293293151933</v>
      </c>
      <c r="J65">
        <f t="shared" si="1"/>
        <v>87.836396262263449</v>
      </c>
      <c r="K65">
        <f t="shared" si="2"/>
        <v>52.837649383460416</v>
      </c>
      <c r="N65" s="8">
        <v>41851557.235226475</v>
      </c>
      <c r="O65" s="59">
        <v>4233365.9340360891</v>
      </c>
      <c r="P65" s="8">
        <v>2620791.768393599</v>
      </c>
      <c r="Q65" s="8">
        <v>1287743.3750947954</v>
      </c>
      <c r="R65" s="8">
        <v>1328800.4941794637</v>
      </c>
      <c r="S65" s="8">
        <v>1602717.5446897354</v>
      </c>
      <c r="T65" s="8">
        <v>814858.46639110788</v>
      </c>
      <c r="U65" s="8">
        <v>295075.30954091233</v>
      </c>
      <c r="V65" s="8">
        <v>518220.58399044001</v>
      </c>
      <c r="W65" s="8">
        <v>783679.44537476206</v>
      </c>
      <c r="X65" s="8">
        <v>119609.07279602801</v>
      </c>
      <c r="Y65" s="8">
        <v>667641.45886653394</v>
      </c>
      <c r="Z65" s="23">
        <f t="shared" si="4"/>
        <v>10.115193349299947</v>
      </c>
      <c r="AA65" s="23">
        <f t="shared" si="5"/>
        <v>3.0769306094323801</v>
      </c>
      <c r="AB65" s="23">
        <f t="shared" si="6"/>
        <v>3.1750323810197716</v>
      </c>
      <c r="AC65" s="23">
        <f t="shared" si="7"/>
        <v>1.9470206611696665</v>
      </c>
      <c r="AD65" s="23">
        <f t="shared" si="8"/>
        <v>0.70505216301138562</v>
      </c>
      <c r="AE65" s="23">
        <f t="shared" si="9"/>
        <v>1.2382348907061778</v>
      </c>
      <c r="AF65" s="23">
        <f t="shared" si="10"/>
        <v>1.8725215909412776</v>
      </c>
      <c r="AG65" s="23">
        <f t="shared" si="11"/>
        <v>0.28579360171418666</v>
      </c>
      <c r="AH65" s="23">
        <f t="shared" si="12"/>
        <v>1.595260733343943</v>
      </c>
      <c r="AI65" s="23"/>
      <c r="AK65" s="8">
        <v>41851557.235226475</v>
      </c>
      <c r="AL65" s="36">
        <v>6138947.1690931255</v>
      </c>
      <c r="AM65" s="8">
        <v>5635667.769727407</v>
      </c>
      <c r="AN65" s="8">
        <v>4330593.6547595672</v>
      </c>
      <c r="AO65" s="8">
        <v>779992.95843081828</v>
      </c>
      <c r="AP65" s="8">
        <v>519671.04767282435</v>
      </c>
      <c r="AQ65">
        <f t="shared" si="13"/>
        <v>14.668384104775846</v>
      </c>
      <c r="AR65">
        <f t="shared" si="14"/>
        <v>13.46584964103525</v>
      </c>
      <c r="AS65">
        <f t="shared" si="15"/>
        <v>10.347509007656482</v>
      </c>
      <c r="AT65">
        <f t="shared" si="16"/>
        <v>1.8637131088023122</v>
      </c>
      <c r="AU65">
        <f t="shared" si="17"/>
        <v>1.2417006247868287</v>
      </c>
    </row>
    <row r="66" spans="1:47" x14ac:dyDescent="0.45">
      <c r="A66" t="s">
        <v>672</v>
      </c>
      <c r="C66" s="2">
        <v>38807</v>
      </c>
      <c r="D66" s="3">
        <v>79.10428699237913</v>
      </c>
      <c r="E66" s="3">
        <v>97.691251209803269</v>
      </c>
      <c r="F66" s="3">
        <v>52.606894978407318</v>
      </c>
      <c r="G66" s="8">
        <v>0</v>
      </c>
      <c r="H66" s="3">
        <v>100</v>
      </c>
      <c r="I66">
        <f t="shared" si="0"/>
        <v>80.834111948904919</v>
      </c>
      <c r="J66">
        <f t="shared" si="1"/>
        <v>89.058615604108297</v>
      </c>
      <c r="K66">
        <f t="shared" si="2"/>
        <v>58.054146897055624</v>
      </c>
      <c r="N66" s="8">
        <v>42733489.031963527</v>
      </c>
      <c r="O66" s="59">
        <v>4392891.4069652064</v>
      </c>
      <c r="P66" s="8">
        <v>2691649.6844817232</v>
      </c>
      <c r="Q66" s="8">
        <v>1345152.8124963937</v>
      </c>
      <c r="R66" s="8">
        <v>1351579.4001264416</v>
      </c>
      <c r="S66" s="8">
        <v>1702211.0118250384</v>
      </c>
      <c r="T66" s="8">
        <v>834325.39579431026</v>
      </c>
      <c r="U66" s="8">
        <v>299015.75625210197</v>
      </c>
      <c r="V66" s="8">
        <v>536401.04226593196</v>
      </c>
      <c r="W66" s="8">
        <v>870380.44104014814</v>
      </c>
      <c r="X66" s="8">
        <v>128764.16753782741</v>
      </c>
      <c r="Y66" s="8">
        <v>735397.40682941861</v>
      </c>
      <c r="Z66" s="23">
        <f t="shared" si="4"/>
        <v>10.279739629215483</v>
      </c>
      <c r="AA66" s="23">
        <f t="shared" si="5"/>
        <v>3.1477720236937703</v>
      </c>
      <c r="AB66" s="23">
        <f t="shared" si="6"/>
        <v>3.162810785507113</v>
      </c>
      <c r="AC66" s="23">
        <f t="shared" si="7"/>
        <v>1.9523924086101576</v>
      </c>
      <c r="AD66" s="23">
        <f t="shared" si="8"/>
        <v>0.69972230919044787</v>
      </c>
      <c r="AE66" s="23">
        <f t="shared" si="9"/>
        <v>1.2552240746472119</v>
      </c>
      <c r="AF66" s="23">
        <f t="shared" si="10"/>
        <v>2.0367642819642611</v>
      </c>
      <c r="AG66" s="23">
        <f t="shared" si="11"/>
        <v>0.30131910699244613</v>
      </c>
      <c r="AH66" s="23">
        <f t="shared" si="12"/>
        <v>1.7208924978706059</v>
      </c>
      <c r="AI66" s="23"/>
      <c r="AK66" s="8">
        <v>42733489.031963527</v>
      </c>
      <c r="AL66" s="36">
        <v>6272058.5794505281</v>
      </c>
      <c r="AM66" s="8">
        <v>5761780.2946753716</v>
      </c>
      <c r="AN66" s="8">
        <v>4374119.7782507306</v>
      </c>
      <c r="AO66" s="8">
        <v>813811.51186333073</v>
      </c>
      <c r="AP66" s="8">
        <v>579355.29044930579</v>
      </c>
      <c r="AQ66">
        <f t="shared" si="13"/>
        <v>14.677150687974937</v>
      </c>
      <c r="AR66">
        <f t="shared" si="14"/>
        <v>13.48305608831919</v>
      </c>
      <c r="AS66">
        <f t="shared" si="15"/>
        <v>10.235812420977384</v>
      </c>
      <c r="AT66">
        <f t="shared" si="16"/>
        <v>1.904388174938445</v>
      </c>
      <c r="AU66">
        <f t="shared" si="17"/>
        <v>1.3557406698431838</v>
      </c>
    </row>
    <row r="67" spans="1:47" x14ac:dyDescent="0.45">
      <c r="A67" t="s">
        <v>673</v>
      </c>
      <c r="C67" s="2">
        <v>38898</v>
      </c>
      <c r="D67" s="3">
        <v>80.633977873084859</v>
      </c>
      <c r="E67" s="3">
        <v>98.574925612197475</v>
      </c>
      <c r="F67" s="3">
        <v>53.13773228126356</v>
      </c>
      <c r="G67" s="8">
        <v>0</v>
      </c>
      <c r="H67" s="3">
        <v>100</v>
      </c>
      <c r="I67">
        <f t="shared" si="0"/>
        <v>82.397253576236665</v>
      </c>
      <c r="J67">
        <f t="shared" si="1"/>
        <v>89.864202777446891</v>
      </c>
      <c r="K67">
        <f t="shared" si="2"/>
        <v>58.639950464650752</v>
      </c>
      <c r="N67" s="8">
        <v>43148481.398231871</v>
      </c>
      <c r="O67" s="59">
        <v>4463612.6174644865</v>
      </c>
      <c r="P67" s="8">
        <v>2759320.3892137716</v>
      </c>
      <c r="Q67" s="8">
        <v>1390125.3903308702</v>
      </c>
      <c r="R67" s="8">
        <v>1369330.2570438236</v>
      </c>
      <c r="S67" s="8">
        <v>1698520.2242654646</v>
      </c>
      <c r="T67" s="8">
        <v>833440.26491342706</v>
      </c>
      <c r="U67" s="8">
        <v>279406.21725203085</v>
      </c>
      <c r="V67" s="8">
        <v>552255.69131826703</v>
      </c>
      <c r="W67" s="8">
        <v>869657.06551660143</v>
      </c>
      <c r="X67" s="8">
        <v>132983.17991080164</v>
      </c>
      <c r="Y67" s="8">
        <v>739892.91675397789</v>
      </c>
      <c r="Z67" s="23">
        <f t="shared" si="4"/>
        <v>10.344773379782017</v>
      </c>
      <c r="AA67" s="23">
        <f t="shared" si="5"/>
        <v>3.2217249490218083</v>
      </c>
      <c r="AB67" s="23">
        <f t="shared" si="6"/>
        <v>3.173530591739286</v>
      </c>
      <c r="AC67" s="23">
        <f t="shared" si="7"/>
        <v>1.9315633781437778</v>
      </c>
      <c r="AD67" s="23">
        <f t="shared" si="8"/>
        <v>0.64754588851759753</v>
      </c>
      <c r="AE67" s="23">
        <f t="shared" si="9"/>
        <v>1.2798960089031017</v>
      </c>
      <c r="AF67" s="23">
        <f t="shared" si="10"/>
        <v>2.0154986626070186</v>
      </c>
      <c r="AG67" s="23">
        <f t="shared" si="11"/>
        <v>0.30819898082496827</v>
      </c>
      <c r="AH67" s="23">
        <f t="shared" si="12"/>
        <v>1.7147600396993277</v>
      </c>
      <c r="AI67" s="23"/>
      <c r="AK67" s="8">
        <v>43148481.398231871</v>
      </c>
      <c r="AL67" s="36">
        <v>6308683.8641382325</v>
      </c>
      <c r="AM67" s="8">
        <v>5765295.0448348718</v>
      </c>
      <c r="AN67" s="8">
        <v>4379108.0416018115</v>
      </c>
      <c r="AO67" s="8">
        <v>817847.82449000084</v>
      </c>
      <c r="AP67" s="8">
        <v>576227.62002144614</v>
      </c>
      <c r="AQ67">
        <f t="shared" si="13"/>
        <v>14.620871140083155</v>
      </c>
      <c r="AR67">
        <f t="shared" si="14"/>
        <v>13.361524804604411</v>
      </c>
      <c r="AS67">
        <f t="shared" si="15"/>
        <v>10.148927377502694</v>
      </c>
      <c r="AT67">
        <f t="shared" si="16"/>
        <v>1.8954266708526954</v>
      </c>
      <c r="AU67">
        <f t="shared" si="17"/>
        <v>1.3354528394713299</v>
      </c>
    </row>
    <row r="68" spans="1:47" x14ac:dyDescent="0.45">
      <c r="A68" t="s">
        <v>674</v>
      </c>
      <c r="C68" s="2">
        <v>38990</v>
      </c>
      <c r="D68" s="3">
        <v>82.220195096722946</v>
      </c>
      <c r="E68" s="3">
        <v>100.59482105149452</v>
      </c>
      <c r="F68" s="3">
        <v>53.671948880205946</v>
      </c>
      <c r="G68" s="8">
        <v>0</v>
      </c>
      <c r="H68" s="3">
        <v>100</v>
      </c>
      <c r="I68">
        <f t="shared" si="0"/>
        <v>84.018157644851755</v>
      </c>
      <c r="J68">
        <f t="shared" si="1"/>
        <v>91.705607092174262</v>
      </c>
      <c r="K68">
        <f t="shared" si="2"/>
        <v>59.229483242104664</v>
      </c>
      <c r="N68" s="8">
        <v>43108113.980776601</v>
      </c>
      <c r="O68" s="59">
        <v>4519871.1250163279</v>
      </c>
      <c r="P68" s="8">
        <v>2856659.3544888836</v>
      </c>
      <c r="Q68" s="8">
        <v>1459569.8603576238</v>
      </c>
      <c r="R68" s="8">
        <v>1391653.3789449406</v>
      </c>
      <c r="S68" s="8">
        <v>1684476.965555696</v>
      </c>
      <c r="T68" s="8">
        <v>831834.22725708748</v>
      </c>
      <c r="U68" s="8">
        <v>266944.99227858632</v>
      </c>
      <c r="V68" s="8">
        <v>558969.39176273788</v>
      </c>
      <c r="W68" s="8">
        <v>848976.62290197203</v>
      </c>
      <c r="X68" s="8">
        <v>134287.65714953328</v>
      </c>
      <c r="Y68" s="8">
        <v>712783.94125892746</v>
      </c>
      <c r="Z68" s="23">
        <f t="shared" si="4"/>
        <v>10.484966071658564</v>
      </c>
      <c r="AA68" s="23">
        <f t="shared" si="5"/>
        <v>3.3858355784446901</v>
      </c>
      <c r="AB68" s="23">
        <f t="shared" si="6"/>
        <v>3.2282863953768124</v>
      </c>
      <c r="AC68" s="23">
        <f t="shared" si="7"/>
        <v>1.9296465338939004</v>
      </c>
      <c r="AD68" s="23">
        <f t="shared" si="8"/>
        <v>0.61924535227318533</v>
      </c>
      <c r="AE68" s="23">
        <f t="shared" si="9"/>
        <v>1.2966686318311249</v>
      </c>
      <c r="AF68" s="23">
        <f t="shared" si="10"/>
        <v>1.9694125873392654</v>
      </c>
      <c r="AG68" s="23">
        <f t="shared" si="11"/>
        <v>0.31151364499364737</v>
      </c>
      <c r="AH68" s="23">
        <f t="shared" si="12"/>
        <v>1.6534797638717909</v>
      </c>
      <c r="AI68" s="23"/>
      <c r="AK68" s="8">
        <v>43108113.980776601</v>
      </c>
      <c r="AL68" s="36">
        <v>6227930.6191916</v>
      </c>
      <c r="AM68" s="8">
        <v>5727345.299669561</v>
      </c>
      <c r="AN68" s="8">
        <v>4300348.9295488875</v>
      </c>
      <c r="AO68" s="8">
        <v>847288.43332636973</v>
      </c>
      <c r="AP68" s="8">
        <v>574179.9852402535</v>
      </c>
      <c r="AQ68">
        <f t="shared" si="13"/>
        <v>14.447235204882427</v>
      </c>
      <c r="AR68">
        <f t="shared" si="14"/>
        <v>13.286002960425462</v>
      </c>
      <c r="AS68">
        <f t="shared" si="15"/>
        <v>9.9757297001361778</v>
      </c>
      <c r="AT68">
        <f t="shared" si="16"/>
        <v>1.9654964114277997</v>
      </c>
      <c r="AU68">
        <f t="shared" si="17"/>
        <v>1.3319533893231799</v>
      </c>
    </row>
    <row r="69" spans="1:47" x14ac:dyDescent="0.45">
      <c r="A69" t="s">
        <v>675</v>
      </c>
      <c r="C69" s="2">
        <v>39082</v>
      </c>
      <c r="D69" s="3">
        <v>82.024679049182836</v>
      </c>
      <c r="E69" s="3">
        <v>101.5311699585618</v>
      </c>
      <c r="F69" s="3">
        <v>55.773733598361638</v>
      </c>
      <c r="G69" s="8">
        <v>0</v>
      </c>
      <c r="H69" s="3">
        <v>100</v>
      </c>
      <c r="I69">
        <f t="shared" si="0"/>
        <v>83.818366120579654</v>
      </c>
      <c r="J69">
        <f t="shared" si="1"/>
        <v>92.559214107676013</v>
      </c>
      <c r="K69">
        <f t="shared" si="2"/>
        <v>61.548900094665143</v>
      </c>
      <c r="N69" s="8">
        <v>43196249.645982705</v>
      </c>
      <c r="O69" s="59">
        <v>4529788.6960601313</v>
      </c>
      <c r="P69" s="8">
        <v>2845440.5023675896</v>
      </c>
      <c r="Q69" s="8">
        <v>1444240.388828668</v>
      </c>
      <c r="R69" s="8">
        <v>1399129.7652723077</v>
      </c>
      <c r="S69" s="8">
        <v>1674126.5445316506</v>
      </c>
      <c r="T69" s="8">
        <v>795715.21533180308</v>
      </c>
      <c r="U69" s="8">
        <v>257611.49895627034</v>
      </c>
      <c r="V69" s="8">
        <v>545339.36049760634</v>
      </c>
      <c r="W69" s="8">
        <v>875973.35864362272</v>
      </c>
      <c r="X69" s="8">
        <v>165426.79846867357</v>
      </c>
      <c r="Y69" s="8">
        <v>711111.87131791678</v>
      </c>
      <c r="Z69" s="23">
        <f t="shared" si="4"/>
        <v>10.486532356823265</v>
      </c>
      <c r="AA69" s="23">
        <f t="shared" si="5"/>
        <v>3.3434393047197881</v>
      </c>
      <c r="AB69" s="23">
        <f t="shared" si="6"/>
        <v>3.2390074988892659</v>
      </c>
      <c r="AC69" s="23">
        <f t="shared" si="7"/>
        <v>1.8420932878505238</v>
      </c>
      <c r="AD69" s="23">
        <f t="shared" si="8"/>
        <v>0.59637468777391522</v>
      </c>
      <c r="AE69" s="23">
        <f t="shared" si="9"/>
        <v>1.2624692304701584</v>
      </c>
      <c r="AF69" s="23">
        <f t="shared" si="10"/>
        <v>2.0278921568948962</v>
      </c>
      <c r="AG69" s="23">
        <f t="shared" si="11"/>
        <v>0.38296565054706877</v>
      </c>
      <c r="AH69" s="23">
        <f t="shared" si="12"/>
        <v>1.6462352105700706</v>
      </c>
      <c r="AI69" s="23"/>
      <c r="AK69" s="8">
        <v>43196249.645982705</v>
      </c>
      <c r="AL69" s="36">
        <v>6217838.0104733426</v>
      </c>
      <c r="AM69" s="8">
        <v>5693722.3286509402</v>
      </c>
      <c r="AN69" s="8">
        <v>4207247.5953519717</v>
      </c>
      <c r="AO69" s="8">
        <v>867244.18170627055</v>
      </c>
      <c r="AP69" s="8">
        <v>606528.5888903084</v>
      </c>
      <c r="AQ69">
        <f t="shared" si="13"/>
        <v>14.394393174018543</v>
      </c>
      <c r="AR69">
        <f t="shared" si="14"/>
        <v>13.181057094803744</v>
      </c>
      <c r="AS69">
        <f t="shared" si="15"/>
        <v>9.7398446157541585</v>
      </c>
      <c r="AT69">
        <f t="shared" si="16"/>
        <v>2.0076839744510671</v>
      </c>
      <c r="AU69">
        <f t="shared" si="17"/>
        <v>1.4041232603782678</v>
      </c>
    </row>
    <row r="70" spans="1:47" x14ac:dyDescent="0.45">
      <c r="A70" t="s">
        <v>676</v>
      </c>
      <c r="C70" s="2">
        <v>39172</v>
      </c>
      <c r="D70" s="3">
        <v>83.364896105240874</v>
      </c>
      <c r="E70" s="3">
        <v>102.2816772908398</v>
      </c>
      <c r="F70" s="3">
        <v>57.815768390563086</v>
      </c>
      <c r="G70" s="8">
        <v>0</v>
      </c>
      <c r="H70" s="3">
        <v>100</v>
      </c>
      <c r="I70">
        <f t="shared" si="0"/>
        <v>85.187890575754437</v>
      </c>
      <c r="J70">
        <f t="shared" si="1"/>
        <v>93.243401721056713</v>
      </c>
      <c r="K70">
        <f t="shared" si="2"/>
        <v>63.802380134572843</v>
      </c>
      <c r="N70" s="8">
        <v>43957776.974407218</v>
      </c>
      <c r="O70" s="59">
        <v>4612786.5828964813</v>
      </c>
      <c r="P70" s="8">
        <v>2841484.3783219201</v>
      </c>
      <c r="Q70" s="8">
        <v>1433820.9629623515</v>
      </c>
      <c r="R70" s="8">
        <v>1414435.9989606657</v>
      </c>
      <c r="S70" s="8">
        <v>1766909.6813159341</v>
      </c>
      <c r="T70" s="8">
        <v>839770.3882353293</v>
      </c>
      <c r="U70" s="8">
        <v>285743.24626822193</v>
      </c>
      <c r="V70" s="8">
        <v>555289.52329493104</v>
      </c>
      <c r="W70" s="8">
        <v>930511.08793843002</v>
      </c>
      <c r="X70" s="8">
        <v>144431.87866363948</v>
      </c>
      <c r="Y70" s="8">
        <v>778627.3073979296</v>
      </c>
      <c r="Z70" s="23">
        <f t="shared" si="4"/>
        <v>10.493675750668885</v>
      </c>
      <c r="AA70" s="23">
        <f t="shared" si="5"/>
        <v>3.2618140899098251</v>
      </c>
      <c r="AB70" s="23">
        <f t="shared" si="6"/>
        <v>3.2177150354627089</v>
      </c>
      <c r="AC70" s="23">
        <f t="shared" si="7"/>
        <v>1.910402313393269</v>
      </c>
      <c r="AD70" s="23">
        <f t="shared" si="8"/>
        <v>0.65004025666399212</v>
      </c>
      <c r="AE70" s="23">
        <f t="shared" si="9"/>
        <v>1.263233861025838</v>
      </c>
      <c r="AF70" s="23">
        <f t="shared" si="10"/>
        <v>2.1168292665941353</v>
      </c>
      <c r="AG70" s="23">
        <f t="shared" si="11"/>
        <v>0.32856956972080181</v>
      </c>
      <c r="AH70" s="23">
        <f t="shared" si="12"/>
        <v>1.7713072884719725</v>
      </c>
      <c r="AI70" s="23"/>
      <c r="AK70" s="8">
        <v>43957776.974407218</v>
      </c>
      <c r="AL70" s="36">
        <v>6446502.9356216164</v>
      </c>
      <c r="AM70" s="8">
        <v>5859083.1735253176</v>
      </c>
      <c r="AN70" s="8">
        <v>4366074.0239478443</v>
      </c>
      <c r="AO70" s="8">
        <v>863695.35244448227</v>
      </c>
      <c r="AP70" s="8">
        <v>635788.80425190844</v>
      </c>
      <c r="AQ70">
        <f t="shared" si="13"/>
        <v>14.665215985273445</v>
      </c>
      <c r="AR70">
        <f t="shared" si="14"/>
        <v>13.328888712767599</v>
      </c>
      <c r="AS70">
        <f t="shared" si="15"/>
        <v>9.9324268069557498</v>
      </c>
      <c r="AT70">
        <f t="shared" si="16"/>
        <v>1.9648294611152353</v>
      </c>
      <c r="AU70">
        <f t="shared" si="17"/>
        <v>1.4463625051423161</v>
      </c>
    </row>
    <row r="71" spans="1:47" x14ac:dyDescent="0.45">
      <c r="A71" t="s">
        <v>677</v>
      </c>
      <c r="C71" s="2">
        <v>39263</v>
      </c>
      <c r="D71" s="3">
        <v>84.538186764616896</v>
      </c>
      <c r="E71" s="3">
        <v>101.84198840202264</v>
      </c>
      <c r="F71" s="3">
        <v>62.931810772965342</v>
      </c>
      <c r="G71" s="8">
        <v>0</v>
      </c>
      <c r="H71" s="3">
        <v>100</v>
      </c>
      <c r="I71">
        <f t="shared" si="0"/>
        <v>86.386838346028156</v>
      </c>
      <c r="J71">
        <f t="shared" si="1"/>
        <v>92.842566607885033</v>
      </c>
      <c r="K71">
        <f t="shared" si="2"/>
        <v>69.44817002811152</v>
      </c>
      <c r="N71" s="8">
        <v>44232212.917916082</v>
      </c>
      <c r="O71" s="59">
        <v>4639524.742765557</v>
      </c>
      <c r="P71" s="8">
        <v>2822682.8125451328</v>
      </c>
      <c r="Q71" s="8">
        <v>1407035.9815155908</v>
      </c>
      <c r="R71" s="8">
        <v>1415936.4415698154</v>
      </c>
      <c r="S71" s="8">
        <v>1814998.8927725959</v>
      </c>
      <c r="T71" s="8">
        <v>846792.28790191957</v>
      </c>
      <c r="U71" s="8">
        <v>302149.00693877827</v>
      </c>
      <c r="V71" s="8">
        <v>542431.82158414472</v>
      </c>
      <c r="W71" s="8">
        <v>970600.43660043122</v>
      </c>
      <c r="X71" s="8">
        <v>207605.70660063258</v>
      </c>
      <c r="Y71" s="8">
        <v>770619.00905697665</v>
      </c>
      <c r="Z71" s="23">
        <f t="shared" si="4"/>
        <v>10.489017927670393</v>
      </c>
      <c r="AA71" s="23">
        <f t="shared" si="5"/>
        <v>3.1810209996201131</v>
      </c>
      <c r="AB71" s="23">
        <f t="shared" si="6"/>
        <v>3.2011431220894124</v>
      </c>
      <c r="AC71" s="23">
        <f t="shared" si="7"/>
        <v>1.9144244251883897</v>
      </c>
      <c r="AD71" s="23">
        <f t="shared" si="8"/>
        <v>0.68309719773571176</v>
      </c>
      <c r="AE71" s="23">
        <f t="shared" si="9"/>
        <v>1.2263275694362443</v>
      </c>
      <c r="AF71" s="23">
        <f t="shared" si="10"/>
        <v>2.1943293644422059</v>
      </c>
      <c r="AG71" s="23">
        <f t="shared" si="11"/>
        <v>0.4693541039556326</v>
      </c>
      <c r="AH71" s="23">
        <f t="shared" si="12"/>
        <v>1.7422121983520305</v>
      </c>
      <c r="AI71" s="23"/>
      <c r="AK71" s="8">
        <v>44232212.917916082</v>
      </c>
      <c r="AL71" s="36">
        <v>6597997.3579265373</v>
      </c>
      <c r="AM71" s="8">
        <v>6045283.7075389614</v>
      </c>
      <c r="AN71" s="8">
        <v>4502308.6242544884</v>
      </c>
      <c r="AO71" s="8">
        <v>877797.83681314555</v>
      </c>
      <c r="AP71" s="8">
        <v>678012.85815541015</v>
      </c>
      <c r="AQ71">
        <f t="shared" si="13"/>
        <v>14.916724537772435</v>
      </c>
      <c r="AR71">
        <f t="shared" si="14"/>
        <v>13.667151853237582</v>
      </c>
      <c r="AS71">
        <f t="shared" si="15"/>
        <v>10.178800306938399</v>
      </c>
      <c r="AT71">
        <f t="shared" si="16"/>
        <v>1.9845216391097562</v>
      </c>
      <c r="AU71">
        <f t="shared" si="17"/>
        <v>1.5328486038300466</v>
      </c>
    </row>
    <row r="72" spans="1:47" x14ac:dyDescent="0.45">
      <c r="A72" t="s">
        <v>678</v>
      </c>
      <c r="C72" s="2">
        <v>39355</v>
      </c>
      <c r="D72" s="3">
        <v>88.679066192383132</v>
      </c>
      <c r="E72" s="3">
        <v>106.97836053353815</v>
      </c>
      <c r="F72" s="3">
        <v>67.516886016322488</v>
      </c>
      <c r="G72" s="8">
        <v>0</v>
      </c>
      <c r="H72" s="3">
        <v>100</v>
      </c>
      <c r="I72">
        <f t="shared" si="0"/>
        <v>90.618269080789972</v>
      </c>
      <c r="J72">
        <f t="shared" si="1"/>
        <v>97.525055424390132</v>
      </c>
      <c r="K72">
        <f t="shared" si="2"/>
        <v>74.508013073802857</v>
      </c>
      <c r="N72" s="8">
        <v>44275474.258601494</v>
      </c>
      <c r="O72" s="59">
        <v>4900727.743710259</v>
      </c>
      <c r="P72" s="8">
        <v>2953857.0964585464</v>
      </c>
      <c r="Q72" s="8">
        <v>1472744.5338548322</v>
      </c>
      <c r="R72" s="8">
        <v>1476510.0114615078</v>
      </c>
      <c r="S72" s="8">
        <v>1969240.3892111301</v>
      </c>
      <c r="T72" s="8">
        <v>877563.09744856192</v>
      </c>
      <c r="U72" s="8">
        <v>315441.18997713947</v>
      </c>
      <c r="V72" s="8">
        <v>559045.47499107732</v>
      </c>
      <c r="W72" s="8">
        <v>1088371.2324628762</v>
      </c>
      <c r="X72" s="8">
        <v>213620.76660140438</v>
      </c>
      <c r="Y72" s="8">
        <v>873676.34426169528</v>
      </c>
      <c r="Z72" s="23">
        <f t="shared" si="4"/>
        <v>11.06871880148903</v>
      </c>
      <c r="AA72" s="23">
        <f t="shared" si="5"/>
        <v>3.3263213065836754</v>
      </c>
      <c r="AB72" s="23">
        <f t="shared" si="6"/>
        <v>3.3348259644551699</v>
      </c>
      <c r="AC72" s="23">
        <f t="shared" si="7"/>
        <v>1.9820523938895489</v>
      </c>
      <c r="AD72" s="23">
        <f t="shared" si="8"/>
        <v>0.7124512955744523</v>
      </c>
      <c r="AE72" s="23">
        <f t="shared" si="9"/>
        <v>1.2626527086437032</v>
      </c>
      <c r="AF72" s="23">
        <f t="shared" si="10"/>
        <v>2.4581808567560088</v>
      </c>
      <c r="AG72" s="23">
        <f t="shared" si="11"/>
        <v>0.48248103533279213</v>
      </c>
      <c r="AH72" s="23">
        <f t="shared" si="12"/>
        <v>1.9732738245981956</v>
      </c>
      <c r="AI72" s="23"/>
      <c r="AK72" s="8">
        <v>44275474.258601494</v>
      </c>
      <c r="AL72" s="36">
        <v>6682390.6484646238</v>
      </c>
      <c r="AM72" s="8">
        <v>6052552.1766484976</v>
      </c>
      <c r="AN72" s="8">
        <v>4482240.7290190943</v>
      </c>
      <c r="AO72" s="8">
        <v>837415.89354854054</v>
      </c>
      <c r="AP72" s="8">
        <v>722199.64725173777</v>
      </c>
      <c r="AQ72">
        <f t="shared" si="13"/>
        <v>15.092759050833704</v>
      </c>
      <c r="AR72">
        <f t="shared" si="14"/>
        <v>13.670214216785391</v>
      </c>
      <c r="AS72">
        <f t="shared" si="15"/>
        <v>10.123529570433274</v>
      </c>
      <c r="AT72">
        <f t="shared" si="16"/>
        <v>1.8913764506675022</v>
      </c>
      <c r="AU72">
        <f t="shared" si="17"/>
        <v>1.6311505621228539</v>
      </c>
    </row>
    <row r="73" spans="1:47" x14ac:dyDescent="0.45">
      <c r="A73" t="s">
        <v>679</v>
      </c>
      <c r="C73" s="2">
        <v>39447</v>
      </c>
      <c r="D73" s="3">
        <v>90.195956557158226</v>
      </c>
      <c r="E73" s="3">
        <v>112.16188472328872</v>
      </c>
      <c r="F73" s="3">
        <v>67.721206021314828</v>
      </c>
      <c r="G73" s="8">
        <v>0</v>
      </c>
      <c r="H73" s="3">
        <v>100</v>
      </c>
      <c r="I73">
        <f t="shared" si="0"/>
        <v>92.168330274973528</v>
      </c>
      <c r="J73">
        <f t="shared" si="1"/>
        <v>102.25052963597713</v>
      </c>
      <c r="K73">
        <f t="shared" si="2"/>
        <v>74.733489669384127</v>
      </c>
      <c r="N73" s="8">
        <v>44328408.998122059</v>
      </c>
      <c r="O73" s="59">
        <v>4985080.4425117755</v>
      </c>
      <c r="P73" s="8">
        <v>3093983.2684960952</v>
      </c>
      <c r="Q73" s="8">
        <v>1544099.4366467902</v>
      </c>
      <c r="R73" s="8">
        <v>1547909.1339077048</v>
      </c>
      <c r="S73" s="8">
        <v>1877444.3647584394</v>
      </c>
      <c r="T73" s="8">
        <v>816952.21750141436</v>
      </c>
      <c r="U73" s="8">
        <v>267367.36094364105</v>
      </c>
      <c r="V73" s="8">
        <v>560256.98143909068</v>
      </c>
      <c r="W73" s="8">
        <v>1061694.3206662207</v>
      </c>
      <c r="X73" s="8">
        <v>179555.00837969483</v>
      </c>
      <c r="Y73" s="8">
        <v>883239.32690953987</v>
      </c>
      <c r="Z73" s="23">
        <f t="shared" si="4"/>
        <v>11.245791480409245</v>
      </c>
      <c r="AA73" s="23">
        <f t="shared" si="5"/>
        <v>3.4833179704514206</v>
      </c>
      <c r="AB73" s="23">
        <f t="shared" si="6"/>
        <v>3.4919122271527523</v>
      </c>
      <c r="AC73" s="23">
        <f t="shared" si="7"/>
        <v>1.8429540693328832</v>
      </c>
      <c r="AD73" s="23">
        <f t="shared" si="8"/>
        <v>0.60315126797121887</v>
      </c>
      <c r="AE73" s="23">
        <f t="shared" si="9"/>
        <v>1.2638779376512825</v>
      </c>
      <c r="AF73" s="23">
        <f t="shared" si="10"/>
        <v>2.3950652519723836</v>
      </c>
      <c r="AG73" s="23">
        <f t="shared" si="11"/>
        <v>0.40505628881763284</v>
      </c>
      <c r="AH73" s="23">
        <f t="shared" si="12"/>
        <v>1.9924904747809866</v>
      </c>
      <c r="AI73" s="23"/>
      <c r="AK73" s="8">
        <v>44328408.998122059</v>
      </c>
      <c r="AL73" s="36">
        <v>6721370.4067707518</v>
      </c>
      <c r="AM73" s="8">
        <v>6141102.7279451024</v>
      </c>
      <c r="AN73" s="8">
        <v>4534495.3227135111</v>
      </c>
      <c r="AO73" s="8">
        <v>865020.75660832366</v>
      </c>
      <c r="AP73" s="8">
        <v>734056.24730445025</v>
      </c>
      <c r="AQ73">
        <f t="shared" si="13"/>
        <v>15.16267007700524</v>
      </c>
      <c r="AR73">
        <f t="shared" si="14"/>
        <v>13.853650213805928</v>
      </c>
      <c r="AS73">
        <f t="shared" si="15"/>
        <v>10.229321162655785</v>
      </c>
      <c r="AT73">
        <f t="shared" si="16"/>
        <v>1.9513913902142745</v>
      </c>
      <c r="AU73">
        <f t="shared" si="17"/>
        <v>1.6559499063806871</v>
      </c>
    </row>
    <row r="74" spans="1:47" x14ac:dyDescent="0.45">
      <c r="A74" t="s">
        <v>680</v>
      </c>
      <c r="C74" s="2">
        <v>39538</v>
      </c>
      <c r="D74" s="3">
        <v>92.345229170777657</v>
      </c>
      <c r="E74" s="3">
        <v>115.27180947529564</v>
      </c>
      <c r="F74" s="3">
        <v>70.117317672801292</v>
      </c>
      <c r="G74" s="8">
        <v>0</v>
      </c>
      <c r="H74" s="3">
        <v>100</v>
      </c>
      <c r="I74">
        <f t="shared" si="0"/>
        <v>94.364602432445423</v>
      </c>
      <c r="J74">
        <f t="shared" si="1"/>
        <v>105.08564116967906</v>
      </c>
      <c r="K74">
        <f t="shared" si="2"/>
        <v>77.377709934697975</v>
      </c>
      <c r="N74" s="8">
        <v>44609791.975352958</v>
      </c>
      <c r="O74" s="59">
        <v>5093564.8567435984</v>
      </c>
      <c r="P74" s="8">
        <v>3101575.2300957562</v>
      </c>
      <c r="Q74" s="8">
        <v>1514691.4745741792</v>
      </c>
      <c r="R74" s="8">
        <v>1592722.3427532511</v>
      </c>
      <c r="S74" s="8">
        <v>1986694.8336146623</v>
      </c>
      <c r="T74" s="8">
        <v>890967.83360623941</v>
      </c>
      <c r="U74" s="8">
        <v>330556.5470487072</v>
      </c>
      <c r="V74" s="8">
        <v>561288.71032083395</v>
      </c>
      <c r="W74" s="8">
        <v>1099103.7222246882</v>
      </c>
      <c r="X74" s="8">
        <v>223781.91537645011</v>
      </c>
      <c r="Y74" s="8">
        <v>871083.28273238451</v>
      </c>
      <c r="Z74" s="23">
        <f t="shared" si="4"/>
        <v>11.418042163383788</v>
      </c>
      <c r="AA74" s="23">
        <f t="shared" si="5"/>
        <v>3.395423756764099</v>
      </c>
      <c r="AB74" s="23">
        <f t="shared" si="6"/>
        <v>3.5703424567261712</v>
      </c>
      <c r="AC74" s="23">
        <f t="shared" si="7"/>
        <v>1.9972472279146736</v>
      </c>
      <c r="AD74" s="23">
        <f t="shared" si="8"/>
        <v>0.74099549092571571</v>
      </c>
      <c r="AE74" s="23">
        <f t="shared" si="9"/>
        <v>1.2582186230120678</v>
      </c>
      <c r="AF74" s="23">
        <f t="shared" si="10"/>
        <v>2.463817188010978</v>
      </c>
      <c r="AG74" s="23">
        <f t="shared" si="11"/>
        <v>0.50164303725085801</v>
      </c>
      <c r="AH74" s="23">
        <f t="shared" si="12"/>
        <v>1.9526728194869427</v>
      </c>
      <c r="AI74" s="23"/>
      <c r="AK74" s="8">
        <v>44609791.975352958</v>
      </c>
      <c r="AL74" s="36">
        <v>6908565.7756863702</v>
      </c>
      <c r="AM74" s="8">
        <v>6331950.8625622746</v>
      </c>
      <c r="AN74" s="8">
        <v>4666852.2490758207</v>
      </c>
      <c r="AO74" s="8">
        <v>903881.66871945327</v>
      </c>
      <c r="AP74" s="8">
        <v>768260.80161272618</v>
      </c>
      <c r="AQ74">
        <f t="shared" si="13"/>
        <v>15.486657681576666</v>
      </c>
      <c r="AR74">
        <f t="shared" si="14"/>
        <v>14.194082918074795</v>
      </c>
      <c r="AS74">
        <f t="shared" si="15"/>
        <v>10.46149744803623</v>
      </c>
      <c r="AT74">
        <f t="shared" si="16"/>
        <v>2.0261956595064388</v>
      </c>
      <c r="AU74">
        <f t="shared" si="17"/>
        <v>1.7221797448353773</v>
      </c>
    </row>
    <row r="75" spans="1:47" x14ac:dyDescent="0.45">
      <c r="A75" t="s">
        <v>681</v>
      </c>
      <c r="C75" s="2">
        <v>39629</v>
      </c>
      <c r="D75" s="3">
        <v>96.384623934739068</v>
      </c>
      <c r="E75" s="3">
        <v>118.66203604884383</v>
      </c>
      <c r="F75" s="3">
        <v>76.580391860101841</v>
      </c>
      <c r="G75" s="8">
        <v>0</v>
      </c>
      <c r="H75" s="3">
        <v>100</v>
      </c>
      <c r="I75">
        <f t="shared" si="0"/>
        <v>98.492329272172</v>
      </c>
      <c r="J75">
        <f t="shared" si="1"/>
        <v>108.17628522925853</v>
      </c>
      <c r="K75">
        <f t="shared" si="2"/>
        <v>84.510011858811154</v>
      </c>
      <c r="N75" s="8">
        <v>45442224.009471133</v>
      </c>
      <c r="O75" s="59">
        <v>5308406.5624167016</v>
      </c>
      <c r="P75" s="8">
        <v>3212329.7348236931</v>
      </c>
      <c r="Q75" s="8">
        <v>1562979.9138970624</v>
      </c>
      <c r="R75" s="8">
        <v>1650105.9823887651</v>
      </c>
      <c r="S75" s="8">
        <v>2097616.1686934237</v>
      </c>
      <c r="T75" s="8">
        <v>910339.33852381678</v>
      </c>
      <c r="U75" s="8">
        <v>339108.79381075921</v>
      </c>
      <c r="V75" s="8">
        <v>568507.97121388861</v>
      </c>
      <c r="W75" s="8">
        <v>1186048.5407485224</v>
      </c>
      <c r="X75" s="8">
        <v>208582.7336026094</v>
      </c>
      <c r="Y75" s="8">
        <v>988233.68550359237</v>
      </c>
      <c r="Z75" s="23">
        <f t="shared" si="4"/>
        <v>11.681661006094938</v>
      </c>
      <c r="AA75" s="23">
        <f t="shared" si="5"/>
        <v>3.4394881587910486</v>
      </c>
      <c r="AB75" s="23">
        <f t="shared" si="6"/>
        <v>3.6312174818839145</v>
      </c>
      <c r="AC75" s="23">
        <f t="shared" si="7"/>
        <v>2.0032895800480244</v>
      </c>
      <c r="AD75" s="23">
        <f t="shared" si="8"/>
        <v>0.74624163143969724</v>
      </c>
      <c r="AE75" s="23">
        <f t="shared" si="9"/>
        <v>1.2510566628415885</v>
      </c>
      <c r="AF75" s="23">
        <f t="shared" si="10"/>
        <v>2.6100142908967761</v>
      </c>
      <c r="AG75" s="23">
        <f t="shared" si="11"/>
        <v>0.45900643762315924</v>
      </c>
      <c r="AH75" s="23">
        <f t="shared" si="12"/>
        <v>2.1747036089114462</v>
      </c>
      <c r="AI75" s="23"/>
      <c r="AK75" s="8">
        <v>45442224.009471133</v>
      </c>
      <c r="AL75" s="36">
        <v>7096753.0172404954</v>
      </c>
      <c r="AM75" s="8">
        <v>6463784.625853966</v>
      </c>
      <c r="AN75" s="8">
        <v>4771009.0096153431</v>
      </c>
      <c r="AO75" s="8">
        <v>885888.89519588056</v>
      </c>
      <c r="AP75" s="8">
        <v>820950.2229406595</v>
      </c>
      <c r="AQ75">
        <f t="shared" si="13"/>
        <v>15.617089990492939</v>
      </c>
      <c r="AR75">
        <f t="shared" si="14"/>
        <v>14.224181951364827</v>
      </c>
      <c r="AS75">
        <f t="shared" si="15"/>
        <v>10.499065821736547</v>
      </c>
      <c r="AT75">
        <f t="shared" si="16"/>
        <v>1.9494840195568823</v>
      </c>
      <c r="AU75">
        <f t="shared" si="17"/>
        <v>1.8065802034019196</v>
      </c>
    </row>
    <row r="76" spans="1:47" x14ac:dyDescent="0.45">
      <c r="A76" t="s">
        <v>682</v>
      </c>
      <c r="C76" s="2">
        <v>39721</v>
      </c>
      <c r="D76" s="3">
        <v>93.998093810735313</v>
      </c>
      <c r="E76" s="3">
        <v>118.10222360019812</v>
      </c>
      <c r="F76" s="3">
        <v>75.290000134889269</v>
      </c>
      <c r="G76" s="8">
        <v>1000</v>
      </c>
      <c r="H76" s="3">
        <v>100</v>
      </c>
      <c r="I76">
        <f t="shared" si="0"/>
        <v>96.053611339833665</v>
      </c>
      <c r="J76">
        <f t="shared" si="1"/>
        <v>107.66594145684371</v>
      </c>
      <c r="K76">
        <f t="shared" si="2"/>
        <v>83.086004781393186</v>
      </c>
      <c r="N76" s="8">
        <v>44706301.601561971</v>
      </c>
      <c r="O76" s="59">
        <v>5140330.7838656381</v>
      </c>
      <c r="P76" s="8">
        <v>3124245.8741935631</v>
      </c>
      <c r="Q76" s="8">
        <v>1489484.5066313213</v>
      </c>
      <c r="R76" s="8">
        <v>1633455.2384009</v>
      </c>
      <c r="S76" s="8">
        <v>2039101.3724165794</v>
      </c>
      <c r="T76" s="8">
        <v>877000.64102453028</v>
      </c>
      <c r="U76" s="8">
        <v>323545.65420114947</v>
      </c>
      <c r="V76" s="8">
        <v>550180.78655479639</v>
      </c>
      <c r="W76" s="8">
        <v>1158498.0830442337</v>
      </c>
      <c r="X76" s="8">
        <v>174560.71490888207</v>
      </c>
      <c r="Y76" s="8">
        <v>979199.07029265596</v>
      </c>
      <c r="Z76" s="23">
        <f t="shared" si="4"/>
        <v>11.498000504890886</v>
      </c>
      <c r="AA76" s="23">
        <f t="shared" si="5"/>
        <v>3.331710415024089</v>
      </c>
      <c r="AB76" s="23">
        <f t="shared" si="6"/>
        <v>3.6537471897336049</v>
      </c>
      <c r="AC76" s="23">
        <f t="shared" si="7"/>
        <v>1.9616935635621648</v>
      </c>
      <c r="AD76" s="23">
        <f t="shared" si="8"/>
        <v>0.72371375535534188</v>
      </c>
      <c r="AE76" s="23">
        <f t="shared" si="9"/>
        <v>1.2306560078670741</v>
      </c>
      <c r="AF76" s="23">
        <f t="shared" si="10"/>
        <v>2.5913529894938963</v>
      </c>
      <c r="AG76" s="23">
        <f t="shared" si="11"/>
        <v>0.39046109531633277</v>
      </c>
      <c r="AH76" s="23">
        <f t="shared" si="12"/>
        <v>2.1902931694498395</v>
      </c>
      <c r="AI76" s="23"/>
      <c r="AK76" s="8">
        <v>44706301.601561971</v>
      </c>
      <c r="AL76" s="36">
        <v>7092115.9349478539</v>
      </c>
      <c r="AM76" s="8">
        <v>6581841.062053577</v>
      </c>
      <c r="AN76" s="8">
        <v>4884680.1153630111</v>
      </c>
      <c r="AO76" s="8">
        <v>880388.67945701745</v>
      </c>
      <c r="AP76" s="8">
        <v>800227.54995926155</v>
      </c>
      <c r="AQ76">
        <f t="shared" si="13"/>
        <v>15.863794769147413</v>
      </c>
      <c r="AR76">
        <f t="shared" si="14"/>
        <v>14.722401152108761</v>
      </c>
      <c r="AS76">
        <f t="shared" si="15"/>
        <v>10.926155688066014</v>
      </c>
      <c r="AT76">
        <f t="shared" si="16"/>
        <v>1.9692719995121628</v>
      </c>
      <c r="AU76">
        <f t="shared" si="17"/>
        <v>1.7899658913662024</v>
      </c>
    </row>
    <row r="77" spans="1:47" x14ac:dyDescent="0.45">
      <c r="A77" t="s">
        <v>683</v>
      </c>
      <c r="C77" s="2">
        <v>39813</v>
      </c>
      <c r="D77" s="3">
        <v>88.467295039477293</v>
      </c>
      <c r="E77" s="3">
        <v>114.5811944036443</v>
      </c>
      <c r="F77" s="3">
        <v>67.154305777397283</v>
      </c>
      <c r="G77" s="8">
        <v>1000</v>
      </c>
      <c r="H77" s="3">
        <v>100</v>
      </c>
      <c r="I77">
        <f t="shared" si="0"/>
        <v>90.401866990177766</v>
      </c>
      <c r="J77">
        <f t="shared" si="1"/>
        <v>104.4560533464613</v>
      </c>
      <c r="K77">
        <f t="shared" si="2"/>
        <v>74.107888974838772</v>
      </c>
      <c r="N77" s="8">
        <v>43293071.843258061</v>
      </c>
      <c r="O77" s="59">
        <v>4898633.1324450457</v>
      </c>
      <c r="P77" s="8">
        <v>3037214.8634351548</v>
      </c>
      <c r="Q77" s="8">
        <v>1452753.7852500149</v>
      </c>
      <c r="R77" s="8">
        <v>1582222.7076074609</v>
      </c>
      <c r="S77" s="8">
        <v>1845177.1227144885</v>
      </c>
      <c r="T77" s="8">
        <v>786034.70884607604</v>
      </c>
      <c r="U77" s="8">
        <v>263730.40047645534</v>
      </c>
      <c r="V77" s="8">
        <v>533708.23665813019</v>
      </c>
      <c r="W77" s="8">
        <v>1061869.2315118362</v>
      </c>
      <c r="X77" s="8">
        <v>162067.99961478883</v>
      </c>
      <c r="Y77" s="8">
        <v>900821.77396185952</v>
      </c>
      <c r="Z77" s="23">
        <f t="shared" si="4"/>
        <v>11.315050939744992</v>
      </c>
      <c r="AA77" s="23">
        <f t="shared" si="5"/>
        <v>3.3556264857104363</v>
      </c>
      <c r="AB77" s="23">
        <f t="shared" si="6"/>
        <v>3.6546787747838159</v>
      </c>
      <c r="AC77" s="23">
        <f t="shared" si="7"/>
        <v>1.8156131579018076</v>
      </c>
      <c r="AD77" s="23">
        <f t="shared" si="8"/>
        <v>0.60917460750137442</v>
      </c>
      <c r="AE77" s="23">
        <f t="shared" si="9"/>
        <v>1.2327797819254156</v>
      </c>
      <c r="AF77" s="23">
        <f t="shared" si="10"/>
        <v>2.4527463316909421</v>
      </c>
      <c r="AG77" s="23">
        <f t="shared" si="11"/>
        <v>0.3743508896794242</v>
      </c>
      <c r="AH77" s="23">
        <f t="shared" si="12"/>
        <v>2.0807527292664094</v>
      </c>
      <c r="AI77" s="23"/>
      <c r="AK77" s="8">
        <v>43293071.843258061</v>
      </c>
      <c r="AL77" s="36">
        <v>6406568.1393467858</v>
      </c>
      <c r="AM77" s="8">
        <v>5841977.8665812863</v>
      </c>
      <c r="AN77" s="8">
        <v>4358157.6917225234</v>
      </c>
      <c r="AO77" s="8">
        <v>757858.03613406932</v>
      </c>
      <c r="AP77" s="8">
        <v>726769.54461261525</v>
      </c>
      <c r="AQ77">
        <f t="shared" si="13"/>
        <v>14.79813713044358</v>
      </c>
      <c r="AR77">
        <f t="shared" si="14"/>
        <v>13.494024835502739</v>
      </c>
      <c r="AS77">
        <f t="shared" si="15"/>
        <v>10.066640009979357</v>
      </c>
      <c r="AT77">
        <f t="shared" si="16"/>
        <v>1.7505295971555987</v>
      </c>
      <c r="AU77">
        <f t="shared" si="17"/>
        <v>1.6787202054958674</v>
      </c>
    </row>
    <row r="78" spans="1:47" x14ac:dyDescent="0.45">
      <c r="A78" t="s">
        <v>684</v>
      </c>
      <c r="B78" t="str">
        <f>LEFT(A78,4)</f>
        <v>2009</v>
      </c>
      <c r="C78" s="2">
        <v>39903</v>
      </c>
      <c r="D78" s="3">
        <v>81.58332960449971</v>
      </c>
      <c r="E78" s="3">
        <v>117.80703192540385</v>
      </c>
      <c r="F78" s="3">
        <v>59.60907177809608</v>
      </c>
      <c r="G78" s="8">
        <v>1000</v>
      </c>
      <c r="H78" s="3">
        <v>100</v>
      </c>
      <c r="I78">
        <f t="shared" ref="I78:I89" si="18">100*D78/AVERAGE(D$90:D$121)</f>
        <v>83.367365400182038</v>
      </c>
      <c r="J78">
        <f t="shared" ref="J78:J89" si="19">100*E78/AVERAGE(E$90:E$121)</f>
        <v>107.39683484218303</v>
      </c>
      <c r="K78">
        <f t="shared" ref="K78:K89" si="20">100*F78/AVERAGE(F$90:F$121)</f>
        <v>65.781373540923084</v>
      </c>
      <c r="L78">
        <v>300</v>
      </c>
      <c r="N78" s="8">
        <v>40153271.532130226</v>
      </c>
      <c r="O78" s="59">
        <v>4510143.9121338353</v>
      </c>
      <c r="P78" s="8">
        <v>2939170.9598758211</v>
      </c>
      <c r="Q78" s="8">
        <v>1311392.8377041616</v>
      </c>
      <c r="R78" s="8">
        <v>1628580.6966811905</v>
      </c>
      <c r="S78" s="8">
        <v>1560501.3255525259</v>
      </c>
      <c r="T78" s="8">
        <v>612032.84382733377</v>
      </c>
      <c r="U78" s="8">
        <v>197427.2068291225</v>
      </c>
      <c r="V78" s="8">
        <v>414355.29105920135</v>
      </c>
      <c r="W78" s="8">
        <v>950515.08897151751</v>
      </c>
      <c r="X78" s="8">
        <v>109162.5368416518</v>
      </c>
      <c r="Y78" s="8">
        <v>833901.74233391287</v>
      </c>
      <c r="Z78" s="23">
        <f t="shared" si="4"/>
        <v>11.232319908291572</v>
      </c>
      <c r="AA78" s="23">
        <f t="shared" si="5"/>
        <v>3.2659675978202647</v>
      </c>
      <c r="AB78" s="23">
        <f t="shared" si="6"/>
        <v>4.0559103518576745</v>
      </c>
      <c r="AC78" s="23">
        <f t="shared" si="7"/>
        <v>1.5242415386691257</v>
      </c>
      <c r="AD78" s="23">
        <f t="shared" si="8"/>
        <v>0.49168398811823666</v>
      </c>
      <c r="AE78" s="23">
        <f t="shared" si="9"/>
        <v>1.0319340747307193</v>
      </c>
      <c r="AF78" s="23">
        <f t="shared" si="10"/>
        <v>2.3672170478336376</v>
      </c>
      <c r="AG78" s="23">
        <f t="shared" si="11"/>
        <v>0.27186461445439403</v>
      </c>
      <c r="AH78" s="23">
        <f t="shared" si="12"/>
        <v>2.076796511254714</v>
      </c>
      <c r="AI78" s="23"/>
      <c r="AK78" s="8">
        <v>40153271.532130226</v>
      </c>
      <c r="AL78" s="36">
        <v>5523942.6760934498</v>
      </c>
      <c r="AM78" s="8">
        <v>4947040.4823667044</v>
      </c>
      <c r="AN78" s="8">
        <v>3638458.0029462911</v>
      </c>
      <c r="AO78" s="8">
        <v>661062.89704340999</v>
      </c>
      <c r="AP78" s="8">
        <v>652147.1156758354</v>
      </c>
      <c r="AQ78">
        <f t="shared" si="13"/>
        <v>13.757142233536932</v>
      </c>
      <c r="AR78">
        <f t="shared" si="14"/>
        <v>12.320392071684955</v>
      </c>
      <c r="AS78">
        <f t="shared" si="15"/>
        <v>9.0614235505937177</v>
      </c>
      <c r="AT78">
        <f t="shared" si="16"/>
        <v>1.6463487826002781</v>
      </c>
      <c r="AU78">
        <f t="shared" si="17"/>
        <v>1.6241444116303054</v>
      </c>
    </row>
    <row r="79" spans="1:47" x14ac:dyDescent="0.45">
      <c r="A79" t="s">
        <v>685</v>
      </c>
      <c r="C79" s="2">
        <v>39994</v>
      </c>
      <c r="D79" s="3">
        <v>80.614210352443351</v>
      </c>
      <c r="E79" s="3">
        <v>115.81330443410666</v>
      </c>
      <c r="F79" s="3">
        <v>55.453489215699108</v>
      </c>
      <c r="G79" s="8">
        <v>1000</v>
      </c>
      <c r="H79" s="3">
        <v>100</v>
      </c>
      <c r="I79">
        <f t="shared" si="18"/>
        <v>82.377053786348654</v>
      </c>
      <c r="J79">
        <f t="shared" si="19"/>
        <v>105.5792861050351</v>
      </c>
      <c r="K79">
        <f t="shared" si="20"/>
        <v>61.195495575320706</v>
      </c>
      <c r="L79">
        <v>300</v>
      </c>
      <c r="N79" s="8">
        <v>39393879.256102309</v>
      </c>
      <c r="O79" s="59">
        <v>4445908.7326369621</v>
      </c>
      <c r="P79" s="8">
        <v>2937457.8545387033</v>
      </c>
      <c r="Q79" s="8">
        <v>1329526.2296229266</v>
      </c>
      <c r="R79" s="8">
        <v>1609261.5480359178</v>
      </c>
      <c r="S79" s="8">
        <v>1506839.402783606</v>
      </c>
      <c r="T79" s="8">
        <v>630205.63087270129</v>
      </c>
      <c r="U79" s="8">
        <v>187890.50817208245</v>
      </c>
      <c r="V79" s="8">
        <v>436398.47737524292</v>
      </c>
      <c r="W79" s="8">
        <v>874136.95583960472</v>
      </c>
      <c r="X79" s="8">
        <v>90729.598481015957</v>
      </c>
      <c r="Y79" s="8">
        <v>788652.03951010667</v>
      </c>
      <c r="Z79" s="23">
        <f t="shared" ref="Z79:Z139" si="21">100*O79/$N79</f>
        <v>11.285785549917044</v>
      </c>
      <c r="AA79" s="23">
        <f t="shared" ref="AA79:AA139" si="22">100*Q79/$N79</f>
        <v>3.3749563504004909</v>
      </c>
      <c r="AB79" s="23">
        <f t="shared" ref="AB79:AB139" si="23">100*R79/$N79</f>
        <v>4.0850547811602871</v>
      </c>
      <c r="AC79" s="23">
        <f t="shared" ref="AC79:AC139" si="24">100*T79/$N79</f>
        <v>1.5997551974399151</v>
      </c>
      <c r="AD79" s="23">
        <f t="shared" ref="AD79:AD139" si="25">100*U79/$N79</f>
        <v>0.47695355654261257</v>
      </c>
      <c r="AE79" s="23">
        <f t="shared" ref="AE79:AE139" si="26">100*V79/$N79</f>
        <v>1.1077824413741701</v>
      </c>
      <c r="AF79" s="23">
        <f t="shared" ref="AF79:AF139" si="27">100*W79/$N79</f>
        <v>2.2189664291672839</v>
      </c>
      <c r="AG79" s="23">
        <f t="shared" ref="AG79:AG139" si="28">100*X79/$N79</f>
        <v>0.23031394773583128</v>
      </c>
      <c r="AH79" s="23">
        <f t="shared" ref="AH79:AH139" si="29">100*Y79/$N79</f>
        <v>2.0019659256785194</v>
      </c>
      <c r="AI79" s="23"/>
      <c r="AK79" s="8">
        <v>39393879.256102309</v>
      </c>
      <c r="AL79" s="36">
        <v>5355776.1825080598</v>
      </c>
      <c r="AM79" s="8">
        <v>4839511.7094407687</v>
      </c>
      <c r="AN79" s="8">
        <v>3609042.2242370821</v>
      </c>
      <c r="AO79" s="8">
        <v>648305.57306881994</v>
      </c>
      <c r="AP79" s="8">
        <v>591165.66914342809</v>
      </c>
      <c r="AQ79">
        <f t="shared" ref="AQ79:AQ139" si="30">100*AL79/$AK79</f>
        <v>13.595452602394884</v>
      </c>
      <c r="AR79">
        <f t="shared" ref="AR79:AR139" si="31">100*AM79/$AK79</f>
        <v>12.284933093232</v>
      </c>
      <c r="AS79">
        <f t="shared" ref="AS79:AS139" si="32">100*AN79/$AK79</f>
        <v>9.1614288625257014</v>
      </c>
      <c r="AT79">
        <f t="shared" ref="AT79:AT139" si="33">100*AO79/$AK79</f>
        <v>1.6457012746933122</v>
      </c>
      <c r="AU79">
        <f t="shared" ref="AU79:AU139" si="34">100*AP79/$AK79</f>
        <v>1.5006536048410453</v>
      </c>
    </row>
    <row r="80" spans="1:47" x14ac:dyDescent="0.45">
      <c r="A80" t="s">
        <v>686</v>
      </c>
      <c r="C80" s="2">
        <v>40086</v>
      </c>
      <c r="D80" s="3">
        <v>82.112747028754981</v>
      </c>
      <c r="E80" s="3">
        <v>113.08121421262643</v>
      </c>
      <c r="F80" s="3">
        <v>59.161231871339645</v>
      </c>
      <c r="G80" s="8">
        <v>0</v>
      </c>
      <c r="H80" s="3">
        <v>100</v>
      </c>
      <c r="I80">
        <f t="shared" si="18"/>
        <v>83.908359940011138</v>
      </c>
      <c r="J80">
        <f t="shared" si="19"/>
        <v>103.08862118041456</v>
      </c>
      <c r="K80">
        <f t="shared" si="20"/>
        <v>65.287161446788403</v>
      </c>
      <c r="L80">
        <v>0</v>
      </c>
      <c r="N80" s="8">
        <v>40960619.728689037</v>
      </c>
      <c r="O80" s="59">
        <v>4501117.0870633759</v>
      </c>
      <c r="P80" s="8">
        <v>2934458.0498555251</v>
      </c>
      <c r="Q80" s="8">
        <v>1372538.4717966183</v>
      </c>
      <c r="R80" s="8">
        <v>1561621.815770776</v>
      </c>
      <c r="S80" s="8">
        <v>1582317.3519589698</v>
      </c>
      <c r="T80" s="8">
        <v>650428.63455563795</v>
      </c>
      <c r="U80" s="8">
        <v>215608.0215904364</v>
      </c>
      <c r="V80" s="8">
        <v>428118.02590909414</v>
      </c>
      <c r="W80" s="8">
        <v>929825.01098804455</v>
      </c>
      <c r="X80" s="8">
        <v>113244.84363065523</v>
      </c>
      <c r="Y80" s="8">
        <v>813384.09717401303</v>
      </c>
      <c r="Z80" s="23">
        <f t="shared" si="21"/>
        <v>10.988889125402489</v>
      </c>
      <c r="AA80" s="23">
        <f t="shared" si="22"/>
        <v>3.3508733043784615</v>
      </c>
      <c r="AB80" s="23">
        <f t="shared" si="23"/>
        <v>3.8124955777390439</v>
      </c>
      <c r="AC80" s="23">
        <f t="shared" si="24"/>
        <v>1.587936507952965</v>
      </c>
      <c r="AD80" s="23">
        <f t="shared" si="25"/>
        <v>0.52637880729969377</v>
      </c>
      <c r="AE80" s="23">
        <f t="shared" si="26"/>
        <v>1.0451942103044842</v>
      </c>
      <c r="AF80" s="23">
        <f t="shared" si="27"/>
        <v>2.2700462472172758</v>
      </c>
      <c r="AG80" s="23">
        <f t="shared" si="28"/>
        <v>0.27647248596519147</v>
      </c>
      <c r="AH80" s="23">
        <f t="shared" si="29"/>
        <v>1.9857709735878688</v>
      </c>
      <c r="AI80" s="23"/>
      <c r="AK80" s="8">
        <v>40960619.728689037</v>
      </c>
      <c r="AL80" s="36">
        <v>5848181.1087918635</v>
      </c>
      <c r="AM80" s="8">
        <v>5329995.7420927761</v>
      </c>
      <c r="AN80" s="8">
        <v>4010315.4459969732</v>
      </c>
      <c r="AO80" s="8">
        <v>675587.37631133699</v>
      </c>
      <c r="AP80" s="8">
        <v>630384.1542500254</v>
      </c>
      <c r="AQ80">
        <f t="shared" si="30"/>
        <v>14.277569889148348</v>
      </c>
      <c r="AR80">
        <f t="shared" si="31"/>
        <v>13.012488037039192</v>
      </c>
      <c r="AS80">
        <f t="shared" si="32"/>
        <v>9.7906610606971025</v>
      </c>
      <c r="AT80">
        <f t="shared" si="33"/>
        <v>1.6493582880001008</v>
      </c>
      <c r="AU80">
        <f t="shared" si="34"/>
        <v>1.5390005288628505</v>
      </c>
    </row>
    <row r="81" spans="1:47" x14ac:dyDescent="0.45">
      <c r="A81" t="s">
        <v>687</v>
      </c>
      <c r="C81" s="2">
        <v>40178</v>
      </c>
      <c r="D81" s="3">
        <v>81.594897221615724</v>
      </c>
      <c r="E81" s="3">
        <v>110.1061283459522</v>
      </c>
      <c r="F81" s="3">
        <v>60.483950839448617</v>
      </c>
      <c r="G81" s="8">
        <v>0</v>
      </c>
      <c r="H81" s="3">
        <v>100</v>
      </c>
      <c r="I81">
        <f t="shared" si="18"/>
        <v>83.379185973914375</v>
      </c>
      <c r="J81">
        <f t="shared" si="19"/>
        <v>100.37643328939933</v>
      </c>
      <c r="K81">
        <f t="shared" si="20"/>
        <v>66.746843135084944</v>
      </c>
      <c r="L81">
        <v>0</v>
      </c>
      <c r="N81" s="8">
        <v>42307129.934544645</v>
      </c>
      <c r="O81" s="59">
        <v>4525686.073315464</v>
      </c>
      <c r="P81" s="8">
        <v>2830276.3004357056</v>
      </c>
      <c r="Q81" s="8">
        <v>1308880.6547631461</v>
      </c>
      <c r="R81" s="8">
        <v>1518912.5793839167</v>
      </c>
      <c r="S81" s="8">
        <v>1684433.0045605942</v>
      </c>
      <c r="T81" s="8">
        <v>726289.35791599017</v>
      </c>
      <c r="U81" s="8">
        <v>288332.921303857</v>
      </c>
      <c r="V81" s="8">
        <v>439648.21635003644</v>
      </c>
      <c r="W81" s="8">
        <v>960112.82832156087</v>
      </c>
      <c r="X81" s="8">
        <v>121542.03240363918</v>
      </c>
      <c r="Y81" s="8">
        <v>839652.28769843956</v>
      </c>
      <c r="Z81" s="23">
        <f t="shared" si="21"/>
        <v>10.697218365597871</v>
      </c>
      <c r="AA81" s="23">
        <f t="shared" si="22"/>
        <v>3.0937590349148643</v>
      </c>
      <c r="AB81" s="23">
        <f t="shared" si="23"/>
        <v>3.5902047284556948</v>
      </c>
      <c r="AC81" s="23">
        <f t="shared" si="24"/>
        <v>1.7167067561417348</v>
      </c>
      <c r="AD81" s="23">
        <f t="shared" si="25"/>
        <v>0.68152323674508397</v>
      </c>
      <c r="AE81" s="23">
        <f t="shared" si="26"/>
        <v>1.0391823246583658</v>
      </c>
      <c r="AF81" s="23">
        <f t="shared" si="27"/>
        <v>2.2693877599520382</v>
      </c>
      <c r="AG81" s="23">
        <f t="shared" si="28"/>
        <v>0.28728498622261212</v>
      </c>
      <c r="AH81" s="23">
        <f t="shared" si="29"/>
        <v>1.9846590610081685</v>
      </c>
      <c r="AI81" s="23"/>
      <c r="AK81" s="8">
        <v>42307129.934544645</v>
      </c>
      <c r="AL81" s="36">
        <v>6220002.1792789698</v>
      </c>
      <c r="AM81" s="8">
        <v>5675400.1954083908</v>
      </c>
      <c r="AN81" s="8">
        <v>4306510.3596903039</v>
      </c>
      <c r="AO81" s="8">
        <v>722749.53072848753</v>
      </c>
      <c r="AP81" s="8">
        <v>652808.52396737889</v>
      </c>
      <c r="AQ81">
        <f t="shared" si="30"/>
        <v>14.702018758781861</v>
      </c>
      <c r="AR81">
        <f t="shared" si="31"/>
        <v>13.414760595174076</v>
      </c>
      <c r="AS81">
        <f t="shared" si="32"/>
        <v>10.179159792576591</v>
      </c>
      <c r="AT81">
        <f t="shared" si="33"/>
        <v>1.7083397806627096</v>
      </c>
      <c r="AU81">
        <f t="shared" si="34"/>
        <v>1.5430224762997862</v>
      </c>
    </row>
    <row r="82" spans="1:47" x14ac:dyDescent="0.45">
      <c r="A82" t="s">
        <v>688</v>
      </c>
      <c r="B82" t="str">
        <f>LEFT(A82,4)</f>
        <v>2010</v>
      </c>
      <c r="C82" s="2">
        <v>40268</v>
      </c>
      <c r="D82" s="3">
        <v>85.253624499082221</v>
      </c>
      <c r="E82" s="3">
        <v>112.63696034181538</v>
      </c>
      <c r="F82" s="3">
        <v>61.440624761462907</v>
      </c>
      <c r="G82" s="8">
        <v>0</v>
      </c>
      <c r="H82" s="3">
        <v>100</v>
      </c>
      <c r="I82">
        <f t="shared" si="18"/>
        <v>87.117921023327455</v>
      </c>
      <c r="J82">
        <f t="shared" si="19"/>
        <v>102.68362447680771</v>
      </c>
      <c r="K82">
        <f t="shared" si="20"/>
        <v>67.802577149114768</v>
      </c>
      <c r="L82">
        <v>0</v>
      </c>
      <c r="N82" s="8">
        <v>42978573.313815005</v>
      </c>
      <c r="O82" s="59">
        <v>4721168.0982241798</v>
      </c>
      <c r="P82" s="8">
        <v>2972733.4612750122</v>
      </c>
      <c r="Q82" s="8">
        <v>1413788.4368952166</v>
      </c>
      <c r="R82" s="8">
        <v>1558198.768263622</v>
      </c>
      <c r="S82" s="8">
        <v>1744831.9444506452</v>
      </c>
      <c r="T82" s="8">
        <v>755839.87870169838</v>
      </c>
      <c r="U82" s="8">
        <v>268816.00505168142</v>
      </c>
      <c r="V82" s="8">
        <v>487523.71580205124</v>
      </c>
      <c r="W82" s="8">
        <v>989334.74620945542</v>
      </c>
      <c r="X82" s="8">
        <v>122206.53818484055</v>
      </c>
      <c r="Y82" s="8">
        <v>863101.4968431918</v>
      </c>
      <c r="Z82" s="23">
        <f t="shared" si="21"/>
        <v>10.984934431749997</v>
      </c>
      <c r="AA82" s="23">
        <f t="shared" si="22"/>
        <v>3.289519236881624</v>
      </c>
      <c r="AB82" s="23">
        <f t="shared" si="23"/>
        <v>3.6255246466330595</v>
      </c>
      <c r="AC82" s="23">
        <f t="shared" si="24"/>
        <v>1.7586434830742548</v>
      </c>
      <c r="AD82" s="23">
        <f t="shared" si="25"/>
        <v>0.62546516630246862</v>
      </c>
      <c r="AE82" s="23">
        <f t="shared" si="26"/>
        <v>1.134341319899844</v>
      </c>
      <c r="AF82" s="23">
        <f t="shared" si="27"/>
        <v>2.3019255175961</v>
      </c>
      <c r="AG82" s="23">
        <f t="shared" si="28"/>
        <v>0.28434293826491108</v>
      </c>
      <c r="AH82" s="23">
        <f t="shared" si="29"/>
        <v>2.0082134661407132</v>
      </c>
      <c r="AI82" s="23"/>
      <c r="AK82" s="8">
        <v>42978573.313815005</v>
      </c>
      <c r="AL82" s="36">
        <v>6553233.9100852748</v>
      </c>
      <c r="AM82" s="8">
        <v>6021574.4819184244</v>
      </c>
      <c r="AN82" s="8">
        <v>4571263.9626645958</v>
      </c>
      <c r="AO82" s="8">
        <v>776087.58707638714</v>
      </c>
      <c r="AP82" s="8">
        <v>673806.73750038643</v>
      </c>
      <c r="AQ82">
        <f t="shared" si="30"/>
        <v>15.247676702145922</v>
      </c>
      <c r="AR82">
        <f t="shared" si="31"/>
        <v>14.010643019606361</v>
      </c>
      <c r="AS82">
        <f t="shared" si="32"/>
        <v>10.63614636364677</v>
      </c>
      <c r="AT82">
        <f t="shared" si="33"/>
        <v>1.8057546522302126</v>
      </c>
      <c r="AU82">
        <f t="shared" si="34"/>
        <v>1.5677736265940647</v>
      </c>
    </row>
    <row r="83" spans="1:47" x14ac:dyDescent="0.45">
      <c r="A83" t="s">
        <v>689</v>
      </c>
      <c r="C83" s="2">
        <v>40359</v>
      </c>
      <c r="D83" s="3">
        <v>86.042222235072998</v>
      </c>
      <c r="E83" s="3">
        <v>116.83618698984371</v>
      </c>
      <c r="F83" s="3">
        <v>64.724342271256958</v>
      </c>
      <c r="G83" s="8">
        <v>0</v>
      </c>
      <c r="H83" s="3">
        <v>100</v>
      </c>
      <c r="I83">
        <f t="shared" si="18"/>
        <v>87.923763539547508</v>
      </c>
      <c r="J83">
        <f t="shared" si="19"/>
        <v>106.51178009207489</v>
      </c>
      <c r="K83">
        <f t="shared" si="20"/>
        <v>71.426311618907448</v>
      </c>
      <c r="L83">
        <v>0</v>
      </c>
      <c r="N83" s="8">
        <v>43677417.598733328</v>
      </c>
      <c r="O83" s="59">
        <v>4753185.6337084407</v>
      </c>
      <c r="P83" s="8">
        <v>2943898.4689503391</v>
      </c>
      <c r="Q83" s="8">
        <v>1323550.7190966813</v>
      </c>
      <c r="R83" s="8">
        <v>1623687.3540501131</v>
      </c>
      <c r="S83" s="8">
        <v>1813052.3457184942</v>
      </c>
      <c r="T83" s="8">
        <v>793711.67760410602</v>
      </c>
      <c r="U83" s="8">
        <v>289814.04154507583</v>
      </c>
      <c r="V83" s="8">
        <v>499667.27294198814</v>
      </c>
      <c r="W83" s="8">
        <v>1019639.1742665326</v>
      </c>
      <c r="X83" s="8">
        <v>129534.30494789554</v>
      </c>
      <c r="Y83" s="8">
        <v>895258.26889494492</v>
      </c>
      <c r="Z83" s="23">
        <f t="shared" si="21"/>
        <v>10.882478624025349</v>
      </c>
      <c r="AA83" s="23">
        <f t="shared" si="22"/>
        <v>3.0302861109056618</v>
      </c>
      <c r="AB83" s="23">
        <f t="shared" si="23"/>
        <v>3.7174527325928746</v>
      </c>
      <c r="AC83" s="23">
        <f t="shared" si="24"/>
        <v>1.8172129242987209</v>
      </c>
      <c r="AD83" s="23">
        <f t="shared" si="25"/>
        <v>0.66353291352435784</v>
      </c>
      <c r="AE83" s="23">
        <f t="shared" si="26"/>
        <v>1.1439945409146139</v>
      </c>
      <c r="AF83" s="23">
        <f t="shared" si="27"/>
        <v>2.3344767853127442</v>
      </c>
      <c r="AG83" s="23">
        <f t="shared" si="28"/>
        <v>0.29657042945609519</v>
      </c>
      <c r="AH83" s="23">
        <f t="shared" si="29"/>
        <v>2.0497051293639394</v>
      </c>
      <c r="AI83" s="23"/>
      <c r="AK83" s="8">
        <v>43677417.598733328</v>
      </c>
      <c r="AL83" s="36">
        <v>6733625.7304168204</v>
      </c>
      <c r="AM83" s="8">
        <v>6203196.9552630251</v>
      </c>
      <c r="AN83" s="8">
        <v>4769633.3684629556</v>
      </c>
      <c r="AO83" s="8">
        <v>747253.74588748137</v>
      </c>
      <c r="AP83" s="8">
        <v>690972.52743885631</v>
      </c>
      <c r="AQ83">
        <f t="shared" si="30"/>
        <v>15.416721272944717</v>
      </c>
      <c r="AR83">
        <f t="shared" si="31"/>
        <v>14.202297883661787</v>
      </c>
      <c r="AS83">
        <f t="shared" si="32"/>
        <v>10.920135920767619</v>
      </c>
      <c r="AT83">
        <f t="shared" si="33"/>
        <v>1.7108469020594117</v>
      </c>
      <c r="AU83">
        <f t="shared" si="34"/>
        <v>1.5819903406077171</v>
      </c>
    </row>
    <row r="84" spans="1:47" x14ac:dyDescent="0.45">
      <c r="A84" t="s">
        <v>690</v>
      </c>
      <c r="C84" s="2">
        <v>40451</v>
      </c>
      <c r="D84" s="3">
        <v>85.92053274169632</v>
      </c>
      <c r="E84" s="3">
        <v>114.13111489788901</v>
      </c>
      <c r="F84" s="3">
        <v>69.128456523299363</v>
      </c>
      <c r="G84" s="8">
        <v>0</v>
      </c>
      <c r="H84" s="3">
        <v>100</v>
      </c>
      <c r="I84">
        <f t="shared" si="18"/>
        <v>87.799412982774726</v>
      </c>
      <c r="J84">
        <f t="shared" si="19"/>
        <v>104.04574579897924</v>
      </c>
      <c r="K84">
        <f t="shared" si="20"/>
        <v>76.286455823282736</v>
      </c>
      <c r="L84">
        <v>0</v>
      </c>
      <c r="N84" s="8">
        <v>43788325.254148938</v>
      </c>
      <c r="O84" s="59">
        <v>4720459.9447667403</v>
      </c>
      <c r="P84" s="8">
        <v>2851109.4818027192</v>
      </c>
      <c r="Q84" s="8">
        <v>1278759.3118255364</v>
      </c>
      <c r="R84" s="8">
        <v>1574650.214080458</v>
      </c>
      <c r="S84" s="8">
        <v>1877106.332047374</v>
      </c>
      <c r="T84" s="8">
        <v>790315.07331889914</v>
      </c>
      <c r="U84" s="8">
        <v>311944.26014946814</v>
      </c>
      <c r="V84" s="8">
        <v>476043.5522558071</v>
      </c>
      <c r="W84" s="8">
        <v>1085293.5310075383</v>
      </c>
      <c r="X84" s="8">
        <v>123801.58120357138</v>
      </c>
      <c r="Y84" s="8">
        <v>959844.53299245914</v>
      </c>
      <c r="Z84" s="23">
        <f t="shared" si="21"/>
        <v>10.780179231265478</v>
      </c>
      <c r="AA84" s="23">
        <f t="shared" si="22"/>
        <v>2.9203202095617353</v>
      </c>
      <c r="AB84" s="23">
        <f t="shared" si="23"/>
        <v>3.5960503283492442</v>
      </c>
      <c r="AC84" s="23">
        <f t="shared" si="24"/>
        <v>1.8048533912450029</v>
      </c>
      <c r="AD84" s="23">
        <f t="shared" si="25"/>
        <v>0.71239139277177876</v>
      </c>
      <c r="AE84" s="23">
        <f t="shared" si="26"/>
        <v>1.0871472007500493</v>
      </c>
      <c r="AF84" s="23">
        <f t="shared" si="27"/>
        <v>2.4784997478402233</v>
      </c>
      <c r="AG84" s="23">
        <f t="shared" si="28"/>
        <v>0.28272737193081204</v>
      </c>
      <c r="AH84" s="23">
        <f t="shared" si="29"/>
        <v>2.1920101475027614</v>
      </c>
      <c r="AI84" s="23"/>
      <c r="AK84" s="8">
        <v>43788325.254148938</v>
      </c>
      <c r="AL84" s="36">
        <v>6723992.9779660832</v>
      </c>
      <c r="AM84" s="8">
        <v>6234976.5849386249</v>
      </c>
      <c r="AN84" s="8">
        <v>4727525.2734140502</v>
      </c>
      <c r="AO84" s="8">
        <v>753784.52380775858</v>
      </c>
      <c r="AP84" s="8">
        <v>739600.19705228845</v>
      </c>
      <c r="AQ84">
        <f t="shared" si="30"/>
        <v>15.355675146148656</v>
      </c>
      <c r="AR84">
        <f t="shared" si="31"/>
        <v>14.238901690691772</v>
      </c>
      <c r="AS84">
        <f t="shared" si="32"/>
        <v>10.796314419369391</v>
      </c>
      <c r="AT84">
        <f t="shared" si="33"/>
        <v>1.7214280734254332</v>
      </c>
      <c r="AU84">
        <f t="shared" si="34"/>
        <v>1.6890351315324887</v>
      </c>
    </row>
    <row r="85" spans="1:47" x14ac:dyDescent="0.45">
      <c r="A85" t="s">
        <v>691</v>
      </c>
      <c r="C85" s="2">
        <v>40543</v>
      </c>
      <c r="D85" s="3">
        <v>88.40714105158645</v>
      </c>
      <c r="E85" s="3">
        <v>113.27661555134073</v>
      </c>
      <c r="F85" s="3">
        <v>74.940903280333217</v>
      </c>
      <c r="G85" s="8">
        <v>0</v>
      </c>
      <c r="H85" s="3">
        <v>100</v>
      </c>
      <c r="I85">
        <f t="shared" si="18"/>
        <v>90.340397575861317</v>
      </c>
      <c r="J85">
        <f t="shared" si="19"/>
        <v>103.26675558341972</v>
      </c>
      <c r="K85">
        <f t="shared" si="20"/>
        <v>82.700760222024769</v>
      </c>
      <c r="L85">
        <v>0</v>
      </c>
      <c r="N85" s="8">
        <v>44066594.616705082</v>
      </c>
      <c r="O85" s="59">
        <v>4905739.1029416183</v>
      </c>
      <c r="P85" s="8">
        <v>2848881.852217861</v>
      </c>
      <c r="Q85" s="8">
        <v>1282812.2062686661</v>
      </c>
      <c r="R85" s="8">
        <v>1563759.9340527821</v>
      </c>
      <c r="S85" s="8">
        <v>2039003.2578511785</v>
      </c>
      <c r="T85" s="8">
        <v>863383.59641559364</v>
      </c>
      <c r="U85" s="8">
        <v>367795.08028256521</v>
      </c>
      <c r="V85" s="8">
        <v>493693.83064498066</v>
      </c>
      <c r="W85" s="8">
        <v>1178676.7330039712</v>
      </c>
      <c r="X85" s="8">
        <v>135027.98551096237</v>
      </c>
      <c r="Y85" s="8">
        <v>1043272.2765592848</v>
      </c>
      <c r="Z85" s="23">
        <f t="shared" si="21"/>
        <v>11.132557769921062</v>
      </c>
      <c r="AA85" s="23">
        <f t="shared" si="22"/>
        <v>2.911076332143824</v>
      </c>
      <c r="AB85" s="23">
        <f t="shared" si="23"/>
        <v>3.5486289504657584</v>
      </c>
      <c r="AC85" s="23">
        <f t="shared" si="24"/>
        <v>1.9592700636964944</v>
      </c>
      <c r="AD85" s="23">
        <f t="shared" si="25"/>
        <v>0.83463467844900996</v>
      </c>
      <c r="AE85" s="23">
        <f t="shared" si="26"/>
        <v>1.1203357893641903</v>
      </c>
      <c r="AF85" s="23">
        <f t="shared" si="27"/>
        <v>2.6747624663448577</v>
      </c>
      <c r="AG85" s="23">
        <f t="shared" si="28"/>
        <v>0.30641801728825896</v>
      </c>
      <c r="AH85" s="23">
        <f t="shared" si="29"/>
        <v>2.3674901263275596</v>
      </c>
      <c r="AI85" s="23"/>
      <c r="AK85" s="8">
        <v>44066594.616705082</v>
      </c>
      <c r="AL85" s="36">
        <v>6902462.1821379811</v>
      </c>
      <c r="AM85" s="8">
        <v>6373445.2259686114</v>
      </c>
      <c r="AN85" s="8">
        <v>4802556.9209324261</v>
      </c>
      <c r="AO85" s="8">
        <v>770294.65221311979</v>
      </c>
      <c r="AP85" s="8">
        <v>807540.01101056777</v>
      </c>
      <c r="AQ85">
        <f t="shared" si="30"/>
        <v>15.663706810512981</v>
      </c>
      <c r="AR85">
        <f t="shared" si="31"/>
        <v>14.463212511439492</v>
      </c>
      <c r="AS85">
        <f t="shared" si="32"/>
        <v>10.898407200977218</v>
      </c>
      <c r="AT85">
        <f t="shared" si="33"/>
        <v>1.7480240052883753</v>
      </c>
      <c r="AU85">
        <f t="shared" si="34"/>
        <v>1.8325446248674722</v>
      </c>
    </row>
    <row r="86" spans="1:47" x14ac:dyDescent="0.45">
      <c r="A86" t="s">
        <v>692</v>
      </c>
      <c r="B86" t="str">
        <f>LEFT(A86,4)</f>
        <v>2011</v>
      </c>
      <c r="C86" s="2">
        <v>40633</v>
      </c>
      <c r="D86" s="3">
        <v>90.001933505183615</v>
      </c>
      <c r="E86" s="3">
        <v>114.3612656249886</v>
      </c>
      <c r="F86" s="3">
        <v>74.762844729113695</v>
      </c>
      <c r="G86" s="8">
        <v>0</v>
      </c>
      <c r="H86" s="3">
        <v>100</v>
      </c>
      <c r="I86">
        <f t="shared" si="18"/>
        <v>91.970064394573214</v>
      </c>
      <c r="J86">
        <f t="shared" si="19"/>
        <v>104.25555890795202</v>
      </c>
      <c r="K86">
        <f t="shared" si="20"/>
        <v>82.50426435787962</v>
      </c>
      <c r="L86">
        <v>0</v>
      </c>
      <c r="N86" s="8">
        <v>44719362.976487443</v>
      </c>
      <c r="O86" s="59">
        <v>4980621.5015463689</v>
      </c>
      <c r="P86" s="8">
        <v>2893516.983937317</v>
      </c>
      <c r="Q86" s="8">
        <v>1306404.1030711306</v>
      </c>
      <c r="R86" s="8">
        <v>1582759.3463014585</v>
      </c>
      <c r="S86" s="8">
        <v>2093992.0331311673</v>
      </c>
      <c r="T86" s="8">
        <v>903333.8042559037</v>
      </c>
      <c r="U86" s="8">
        <v>392695.99619972036</v>
      </c>
      <c r="V86" s="8">
        <v>513257.57852732134</v>
      </c>
      <c r="W86" s="8">
        <v>1189859.3395631586</v>
      </c>
      <c r="X86" s="8">
        <v>135289.51463581412</v>
      </c>
      <c r="Y86" s="8">
        <v>1052988.3979596773</v>
      </c>
      <c r="Z86" s="23">
        <f t="shared" si="21"/>
        <v>11.137505478700762</v>
      </c>
      <c r="AA86" s="23">
        <f t="shared" si="22"/>
        <v>2.9213388029655341</v>
      </c>
      <c r="AB86" s="23">
        <f t="shared" si="23"/>
        <v>3.5393155021766343</v>
      </c>
      <c r="AC86" s="23">
        <f t="shared" si="24"/>
        <v>2.0200059753330089</v>
      </c>
      <c r="AD86" s="23">
        <f t="shared" si="25"/>
        <v>0.87813414606597184</v>
      </c>
      <c r="AE86" s="23">
        <f t="shared" si="26"/>
        <v>1.1477300756658408</v>
      </c>
      <c r="AF86" s="23">
        <f t="shared" si="27"/>
        <v>2.6607251543112613</v>
      </c>
      <c r="AG86" s="23">
        <f t="shared" si="28"/>
        <v>0.30253005774466574</v>
      </c>
      <c r="AH86" s="23">
        <f t="shared" si="29"/>
        <v>2.3546587604866325</v>
      </c>
      <c r="AI86" s="23"/>
      <c r="AK86" s="8">
        <v>44719362.976487443</v>
      </c>
      <c r="AL86" s="36">
        <v>7117780.3450358678</v>
      </c>
      <c r="AM86" s="8">
        <v>6559306.3385297032</v>
      </c>
      <c r="AN86" s="8">
        <v>4944233.0101051033</v>
      </c>
      <c r="AO86" s="8">
        <v>797354.4399574725</v>
      </c>
      <c r="AP86" s="8">
        <v>816242.93581401405</v>
      </c>
      <c r="AQ86">
        <f t="shared" si="30"/>
        <v>15.916551290719987</v>
      </c>
      <c r="AR86">
        <f t="shared" si="31"/>
        <v>14.667709694296086</v>
      </c>
      <c r="AS86">
        <f t="shared" si="32"/>
        <v>11.056134705462338</v>
      </c>
      <c r="AT86">
        <f t="shared" si="33"/>
        <v>1.7830183322975905</v>
      </c>
      <c r="AU86">
        <f t="shared" si="34"/>
        <v>1.8252561787232491</v>
      </c>
    </row>
    <row r="87" spans="1:47" x14ac:dyDescent="0.45">
      <c r="A87" t="s">
        <v>693</v>
      </c>
      <c r="C87" s="2">
        <v>40724</v>
      </c>
      <c r="D87" s="3">
        <v>92.291660694182099</v>
      </c>
      <c r="E87" s="3">
        <v>114.76054475655387</v>
      </c>
      <c r="F87" s="3">
        <v>79.133740102726549</v>
      </c>
      <c r="G87" s="8">
        <v>0</v>
      </c>
      <c r="H87" s="3">
        <v>100</v>
      </c>
      <c r="I87">
        <f t="shared" si="18"/>
        <v>94.309862539088257</v>
      </c>
      <c r="J87">
        <f t="shared" si="19"/>
        <v>104.61955513337087</v>
      </c>
      <c r="K87">
        <f t="shared" si="20"/>
        <v>87.327749990238914</v>
      </c>
      <c r="L87">
        <v>0</v>
      </c>
      <c r="N87" s="8">
        <v>44771089.154144444</v>
      </c>
      <c r="O87" s="59">
        <v>5100814.3039621413</v>
      </c>
      <c r="P87" s="8">
        <v>2962854.7404195555</v>
      </c>
      <c r="Q87" s="8">
        <v>1373992.7375527972</v>
      </c>
      <c r="R87" s="8">
        <v>1594000.3999314236</v>
      </c>
      <c r="S87" s="8">
        <v>2146432.590970654</v>
      </c>
      <c r="T87" s="8">
        <v>909032.21065263601</v>
      </c>
      <c r="U87" s="8">
        <v>392911.06794829835</v>
      </c>
      <c r="V87" s="8">
        <v>514344.0633466604</v>
      </c>
      <c r="W87" s="8">
        <v>1237147.9114005102</v>
      </c>
      <c r="X87" s="8">
        <v>140635.28693779279</v>
      </c>
      <c r="Y87" s="8">
        <v>1099058.3392981896</v>
      </c>
      <c r="Z87" s="23">
        <f t="shared" si="21"/>
        <v>11.393098538211373</v>
      </c>
      <c r="AA87" s="23">
        <f t="shared" si="22"/>
        <v>3.0689285507936033</v>
      </c>
      <c r="AB87" s="23">
        <f t="shared" si="23"/>
        <v>3.5603342023763735</v>
      </c>
      <c r="AC87" s="23">
        <f t="shared" si="24"/>
        <v>2.03040003678018</v>
      </c>
      <c r="AD87" s="23">
        <f t="shared" si="25"/>
        <v>0.87759997661778288</v>
      </c>
      <c r="AE87" s="23">
        <f t="shared" si="26"/>
        <v>1.1488308036818171</v>
      </c>
      <c r="AF87" s="23">
        <f t="shared" si="27"/>
        <v>2.7632741011528146</v>
      </c>
      <c r="AG87" s="23">
        <f t="shared" si="28"/>
        <v>0.31412076318624521</v>
      </c>
      <c r="AH87" s="23">
        <f t="shared" si="29"/>
        <v>2.4548394065513821</v>
      </c>
      <c r="AI87" s="23"/>
      <c r="AK87" s="8">
        <v>44771089.154144444</v>
      </c>
      <c r="AL87" s="36">
        <v>7116092.2103793183</v>
      </c>
      <c r="AM87" s="8">
        <v>6519199.5782131394</v>
      </c>
      <c r="AN87" s="8">
        <v>4878465.9855801994</v>
      </c>
      <c r="AO87" s="8">
        <v>801483.47606917645</v>
      </c>
      <c r="AP87" s="8">
        <v>844783.02116502926</v>
      </c>
      <c r="AQ87">
        <f t="shared" si="30"/>
        <v>15.894391547811125</v>
      </c>
      <c r="AR87">
        <f t="shared" si="31"/>
        <v>14.561181560198117</v>
      </c>
      <c r="AS87">
        <f t="shared" si="32"/>
        <v>10.896464834223497</v>
      </c>
      <c r="AT87">
        <f t="shared" si="33"/>
        <v>1.790180876122339</v>
      </c>
      <c r="AU87">
        <f t="shared" si="34"/>
        <v>1.886894058477083</v>
      </c>
    </row>
    <row r="88" spans="1:47" x14ac:dyDescent="0.45">
      <c r="A88" t="s">
        <v>694</v>
      </c>
      <c r="C88" s="2">
        <v>40816</v>
      </c>
      <c r="D88" s="3">
        <v>95.597428320730842</v>
      </c>
      <c r="E88" s="3">
        <v>120.24572171571053</v>
      </c>
      <c r="F88" s="3">
        <v>81.315000640622301</v>
      </c>
      <c r="G88" s="8">
        <v>0</v>
      </c>
      <c r="H88" s="3">
        <v>100</v>
      </c>
      <c r="I88">
        <f t="shared" si="18"/>
        <v>97.687919539048949</v>
      </c>
      <c r="J88">
        <f t="shared" si="19"/>
        <v>109.62002610980386</v>
      </c>
      <c r="K88">
        <f t="shared" si="20"/>
        <v>89.734872093524544</v>
      </c>
      <c r="L88">
        <v>0</v>
      </c>
      <c r="N88" s="8">
        <v>45501951.167122997</v>
      </c>
      <c r="O88" s="59">
        <v>5265350.816739277</v>
      </c>
      <c r="P88" s="8">
        <v>3030734.0063407314</v>
      </c>
      <c r="Q88" s="8">
        <v>1372906.8913441706</v>
      </c>
      <c r="R88" s="8">
        <v>1658673.9434052929</v>
      </c>
      <c r="S88" s="8">
        <v>2236722.0277916798</v>
      </c>
      <c r="T88" s="8">
        <v>957835.96223117306</v>
      </c>
      <c r="U88" s="8">
        <v>377978.77731723216</v>
      </c>
      <c r="V88" s="8">
        <v>577311.15966071084</v>
      </c>
      <c r="W88" s="8">
        <v>1275659.4837285364</v>
      </c>
      <c r="X88" s="8">
        <v>172437.18591044386</v>
      </c>
      <c r="Y88" s="8">
        <v>1104109.7652367831</v>
      </c>
      <c r="Z88" s="23">
        <f t="shared" si="21"/>
        <v>11.571703370258343</v>
      </c>
      <c r="AA88" s="23">
        <f t="shared" si="22"/>
        <v>3.0172483951328912</v>
      </c>
      <c r="AB88" s="23">
        <f t="shared" si="23"/>
        <v>3.645280918423015</v>
      </c>
      <c r="AC88" s="23">
        <f t="shared" si="24"/>
        <v>2.1050437127699446</v>
      </c>
      <c r="AD88" s="23">
        <f t="shared" si="25"/>
        <v>0.83068696533246067</v>
      </c>
      <c r="AE88" s="23">
        <f t="shared" si="26"/>
        <v>1.2687613274875156</v>
      </c>
      <c r="AF88" s="23">
        <f t="shared" si="27"/>
        <v>2.8035269939154874</v>
      </c>
      <c r="AG88" s="23">
        <f t="shared" si="28"/>
        <v>0.37896657503126308</v>
      </c>
      <c r="AH88" s="23">
        <f t="shared" si="29"/>
        <v>2.4265108130891475</v>
      </c>
      <c r="AI88" s="23"/>
      <c r="AK88" s="8">
        <v>45501951.167122997</v>
      </c>
      <c r="AL88" s="36">
        <v>7182808.2036051899</v>
      </c>
      <c r="AM88" s="8">
        <v>6591435.568232636</v>
      </c>
      <c r="AN88" s="8">
        <v>4898464.3078843923</v>
      </c>
      <c r="AO88" s="8">
        <v>813386.20787624444</v>
      </c>
      <c r="AP88" s="8">
        <v>872875.74351491418</v>
      </c>
      <c r="AQ88">
        <f t="shared" si="30"/>
        <v>15.785714720724018</v>
      </c>
      <c r="AR88">
        <f t="shared" si="31"/>
        <v>14.486050376220383</v>
      </c>
      <c r="AS88">
        <f t="shared" si="32"/>
        <v>10.765393971552875</v>
      </c>
      <c r="AT88">
        <f t="shared" si="33"/>
        <v>1.7875853386787268</v>
      </c>
      <c r="AU88">
        <f t="shared" si="34"/>
        <v>1.9183259643283215</v>
      </c>
    </row>
    <row r="89" spans="1:47" x14ac:dyDescent="0.45">
      <c r="A89" t="s">
        <v>695</v>
      </c>
      <c r="C89" s="2">
        <v>40908</v>
      </c>
      <c r="D89" s="3">
        <v>97.30180240195493</v>
      </c>
      <c r="E89" s="3">
        <v>121.86206212169384</v>
      </c>
      <c r="F89" s="3">
        <v>81.706729271955467</v>
      </c>
      <c r="G89" s="8">
        <v>0</v>
      </c>
      <c r="H89" s="3">
        <v>100</v>
      </c>
      <c r="I89">
        <f t="shared" si="18"/>
        <v>99.429564278198853</v>
      </c>
      <c r="J89">
        <f t="shared" si="19"/>
        <v>111.09353614390822</v>
      </c>
      <c r="K89">
        <f t="shared" si="20"/>
        <v>90.167162794515974</v>
      </c>
      <c r="L89">
        <v>0</v>
      </c>
      <c r="N89" s="8">
        <v>46018702.468941867</v>
      </c>
      <c r="O89" s="59">
        <v>5398656.9514206843</v>
      </c>
      <c r="P89" s="8">
        <v>3135524.5412609419</v>
      </c>
      <c r="Q89" s="8">
        <v>1455172.1098454855</v>
      </c>
      <c r="R89" s="8">
        <v>1681816.7946343774</v>
      </c>
      <c r="S89" s="8">
        <v>2248655.972730279</v>
      </c>
      <c r="T89" s="8">
        <v>964392.10767152801</v>
      </c>
      <c r="U89" s="8">
        <v>359601.07585126226</v>
      </c>
      <c r="V89" s="8">
        <v>615229.59564460407</v>
      </c>
      <c r="W89" s="8">
        <v>1288131.790480678</v>
      </c>
      <c r="X89" s="8">
        <v>155121.5117539514</v>
      </c>
      <c r="Y89" s="8">
        <v>1129746.4066518962</v>
      </c>
      <c r="Z89" s="23">
        <f t="shared" si="21"/>
        <v>11.731441048482951</v>
      </c>
      <c r="AA89" s="23">
        <f t="shared" si="22"/>
        <v>3.1621319849849847</v>
      </c>
      <c r="AB89" s="23">
        <f t="shared" si="23"/>
        <v>3.6546375808171461</v>
      </c>
      <c r="AC89" s="23">
        <f t="shared" si="24"/>
        <v>2.0956525410997813</v>
      </c>
      <c r="AD89" s="23">
        <f t="shared" si="25"/>
        <v>0.7814237615542462</v>
      </c>
      <c r="AE89" s="23">
        <f t="shared" si="26"/>
        <v>1.3369120871233255</v>
      </c>
      <c r="AF89" s="23">
        <f t="shared" si="27"/>
        <v>2.799148436116905</v>
      </c>
      <c r="AG89" s="23">
        <f t="shared" si="28"/>
        <v>0.33708362781119977</v>
      </c>
      <c r="AH89" s="23">
        <f t="shared" si="29"/>
        <v>2.45497231786221</v>
      </c>
      <c r="AI89" s="23"/>
      <c r="AK89" s="8">
        <v>46018702.468941867</v>
      </c>
      <c r="AL89" s="36">
        <v>7188885.0837293575</v>
      </c>
      <c r="AM89" s="8">
        <v>6570883.4235128649</v>
      </c>
      <c r="AN89" s="8">
        <v>4892189.8185121566</v>
      </c>
      <c r="AO89" s="8">
        <v>802640.8865290985</v>
      </c>
      <c r="AP89" s="8">
        <v>879110.70989925275</v>
      </c>
      <c r="AQ89">
        <f t="shared" si="30"/>
        <v>15.621659668873006</v>
      </c>
      <c r="AR89">
        <f t="shared" si="31"/>
        <v>14.278723803539593</v>
      </c>
      <c r="AS89">
        <f t="shared" si="32"/>
        <v>10.630873006065103</v>
      </c>
      <c r="AT89">
        <f t="shared" si="33"/>
        <v>1.7441623589252711</v>
      </c>
      <c r="AU89">
        <f t="shared" si="34"/>
        <v>1.9103335442640235</v>
      </c>
    </row>
    <row r="90" spans="1:47" x14ac:dyDescent="0.45">
      <c r="A90" t="s">
        <v>696</v>
      </c>
      <c r="B90" t="str">
        <f>LEFT(A90,4)</f>
        <v>2012</v>
      </c>
      <c r="C90" s="2">
        <v>40999</v>
      </c>
      <c r="D90" s="3">
        <v>97.641288684579351</v>
      </c>
      <c r="E90" s="3">
        <v>118.29393624131949</v>
      </c>
      <c r="F90" s="3">
        <v>85.953483691621003</v>
      </c>
      <c r="G90" s="8">
        <v>0</v>
      </c>
      <c r="H90" s="3">
        <v>100</v>
      </c>
      <c r="I90">
        <f>100*D90/AVERAGE(D$90:D$121)</f>
        <v>99.776474328439548</v>
      </c>
      <c r="J90">
        <f>100*E90/AVERAGE(E$90:E$121)</f>
        <v>107.84071311961429</v>
      </c>
      <c r="K90">
        <f>100*F90/AVERAGE(F$90:F$121)</f>
        <v>94.853653130358396</v>
      </c>
      <c r="L90">
        <v>0</v>
      </c>
      <c r="N90" s="8">
        <v>46874163.105243452</v>
      </c>
      <c r="O90" s="59">
        <v>5401448.698429063</v>
      </c>
      <c r="P90" s="8">
        <v>3056144.3989981744</v>
      </c>
      <c r="Q90" s="8">
        <v>1410517.2217216149</v>
      </c>
      <c r="R90" s="8">
        <v>1639230.3776399933</v>
      </c>
      <c r="S90" s="8">
        <v>2353771.2869059308</v>
      </c>
      <c r="T90" s="8">
        <v>992282.95258114883</v>
      </c>
      <c r="U90" s="8">
        <v>438081.09667853272</v>
      </c>
      <c r="V90" s="8">
        <v>556787.50364560029</v>
      </c>
      <c r="W90" s="8">
        <v>1358537.8430576085</v>
      </c>
      <c r="X90" s="8">
        <v>166247.16816900318</v>
      </c>
      <c r="Y90" s="8">
        <v>1193410.8933450021</v>
      </c>
      <c r="Z90" s="23">
        <f t="shared" si="21"/>
        <v>11.523296290755203</v>
      </c>
      <c r="AA90" s="23">
        <f t="shared" si="22"/>
        <v>3.0091571310930374</v>
      </c>
      <c r="AB90" s="23">
        <f t="shared" si="23"/>
        <v>3.4970872417701369</v>
      </c>
      <c r="AC90" s="23">
        <f t="shared" si="24"/>
        <v>2.1169080935978348</v>
      </c>
      <c r="AD90" s="23">
        <f t="shared" si="25"/>
        <v>0.93458969218274524</v>
      </c>
      <c r="AE90" s="23">
        <f t="shared" si="26"/>
        <v>1.187834548417392</v>
      </c>
      <c r="AF90" s="23">
        <f t="shared" si="27"/>
        <v>2.8982658101167025</v>
      </c>
      <c r="AG90" s="23">
        <f t="shared" si="28"/>
        <v>0.35466695756410505</v>
      </c>
      <c r="AH90" s="23">
        <f t="shared" si="29"/>
        <v>2.5459886945938974</v>
      </c>
      <c r="AI90" s="23"/>
      <c r="AK90" s="8">
        <v>46874163.105243452</v>
      </c>
      <c r="AL90" s="36">
        <v>7599971.1912125442</v>
      </c>
      <c r="AM90" s="8">
        <v>6987386.3431756003</v>
      </c>
      <c r="AN90" s="8">
        <v>5207814.3503859648</v>
      </c>
      <c r="AO90" s="8">
        <v>843221.02271484467</v>
      </c>
      <c r="AP90" s="8">
        <v>932680.30889260315</v>
      </c>
      <c r="AQ90">
        <f t="shared" si="30"/>
        <v>16.213561347535599</v>
      </c>
      <c r="AR90">
        <f t="shared" si="31"/>
        <v>14.906690339168906</v>
      </c>
      <c r="AS90">
        <f t="shared" si="32"/>
        <v>11.110202306317884</v>
      </c>
      <c r="AT90">
        <f t="shared" si="33"/>
        <v>1.7989036323093734</v>
      </c>
      <c r="AU90">
        <f t="shared" si="34"/>
        <v>1.9897535168756355</v>
      </c>
    </row>
    <row r="91" spans="1:47" x14ac:dyDescent="0.45">
      <c r="A91" t="s">
        <v>697</v>
      </c>
      <c r="C91" s="2">
        <v>41090</v>
      </c>
      <c r="D91" s="3">
        <v>97.327198170056406</v>
      </c>
      <c r="E91" s="3">
        <v>124.21545133605592</v>
      </c>
      <c r="F91" s="3">
        <v>84.286435574760574</v>
      </c>
      <c r="G91" s="8">
        <v>0</v>
      </c>
      <c r="H91" s="3">
        <v>100</v>
      </c>
      <c r="I91">
        <f t="shared" ref="I91:I139" si="35">100*D91/AVERAGE(D$90:D$121)</f>
        <v>99.455515392099173</v>
      </c>
      <c r="J91">
        <f t="shared" ref="J91:J139" si="36">100*E91/AVERAGE(E$90:E$121)</f>
        <v>113.23896455037432</v>
      </c>
      <c r="K91">
        <f t="shared" ref="K91:K139" si="37">100*F91/AVERAGE(F$90:F$121)</f>
        <v>93.013988267028253</v>
      </c>
      <c r="L91">
        <v>0</v>
      </c>
      <c r="N91" s="8">
        <v>46719295.721547209</v>
      </c>
      <c r="O91" s="59">
        <v>5374341.7039023684</v>
      </c>
      <c r="P91" s="8">
        <v>3083793.759922951</v>
      </c>
      <c r="Q91" s="8">
        <v>1366662.480448385</v>
      </c>
      <c r="R91" s="8">
        <v>1724003.4345820085</v>
      </c>
      <c r="S91" s="8">
        <v>2297522.857528883</v>
      </c>
      <c r="T91" s="8">
        <v>987795.54794358753</v>
      </c>
      <c r="U91" s="8">
        <v>413573.42118719668</v>
      </c>
      <c r="V91" s="8">
        <v>570584.44718575059</v>
      </c>
      <c r="W91" s="8">
        <v>1313129.6687092332</v>
      </c>
      <c r="X91" s="8">
        <v>170046.54286264145</v>
      </c>
      <c r="Y91" s="8">
        <v>1145147.7329086612</v>
      </c>
      <c r="Z91" s="23">
        <f t="shared" si="21"/>
        <v>11.503473288497565</v>
      </c>
      <c r="AA91" s="23">
        <f t="shared" si="22"/>
        <v>2.9252634470216816</v>
      </c>
      <c r="AB91" s="23">
        <f t="shared" si="23"/>
        <v>3.6901314712817643</v>
      </c>
      <c r="AC91" s="23">
        <f t="shared" si="24"/>
        <v>2.1143202881973466</v>
      </c>
      <c r="AD91" s="23">
        <f t="shared" si="25"/>
        <v>0.8852304273851761</v>
      </c>
      <c r="AE91" s="23">
        <f t="shared" si="26"/>
        <v>1.2213036142207807</v>
      </c>
      <c r="AF91" s="23">
        <f t="shared" si="27"/>
        <v>2.8106795028239482</v>
      </c>
      <c r="AG91" s="23">
        <f t="shared" si="28"/>
        <v>0.36397497059060974</v>
      </c>
      <c r="AH91" s="23">
        <f t="shared" si="29"/>
        <v>2.4511237064314573</v>
      </c>
      <c r="AI91" s="23"/>
      <c r="AK91" s="8">
        <v>46719295.721547209</v>
      </c>
      <c r="AL91" s="36">
        <v>7442721.8165606065</v>
      </c>
      <c r="AM91" s="8">
        <v>6835083.6286625778</v>
      </c>
      <c r="AN91" s="8">
        <v>5115172.327712018</v>
      </c>
      <c r="AO91" s="8">
        <v>824922.9959897151</v>
      </c>
      <c r="AP91" s="8">
        <v>897187.20764739963</v>
      </c>
      <c r="AQ91">
        <f t="shared" si="30"/>
        <v>15.930723487186432</v>
      </c>
      <c r="AR91">
        <f t="shared" si="31"/>
        <v>14.630108444700287</v>
      </c>
      <c r="AS91">
        <f t="shared" si="32"/>
        <v>10.948735953125404</v>
      </c>
      <c r="AT91">
        <f t="shared" si="33"/>
        <v>1.7657008378430155</v>
      </c>
      <c r="AU91">
        <f t="shared" si="34"/>
        <v>1.9203782800895512</v>
      </c>
    </row>
    <row r="92" spans="1:47" x14ac:dyDescent="0.45">
      <c r="A92" t="s">
        <v>698</v>
      </c>
      <c r="C92" s="2">
        <v>41182</v>
      </c>
      <c r="D92" s="3">
        <v>98.513442908309841</v>
      </c>
      <c r="E92" s="3">
        <v>121.71542470584991</v>
      </c>
      <c r="F92" s="3">
        <v>82.050324868619882</v>
      </c>
      <c r="G92" s="8">
        <v>0</v>
      </c>
      <c r="H92" s="3">
        <v>100</v>
      </c>
      <c r="I92">
        <f t="shared" si="35"/>
        <v>100.66770051652885</v>
      </c>
      <c r="J92">
        <f t="shared" si="36"/>
        <v>110.95985656575667</v>
      </c>
      <c r="K92">
        <f t="shared" si="37"/>
        <v>90.546336460821976</v>
      </c>
      <c r="L92">
        <v>0</v>
      </c>
      <c r="N92" s="8">
        <v>46811003.712648727</v>
      </c>
      <c r="O92" s="59">
        <v>5438474.7347204154</v>
      </c>
      <c r="P92" s="8">
        <v>3125313.7309656581</v>
      </c>
      <c r="Q92" s="8">
        <v>1443252.7603779391</v>
      </c>
      <c r="R92" s="8">
        <v>1680316.3624760031</v>
      </c>
      <c r="S92" s="8">
        <v>2316464.9142526737</v>
      </c>
      <c r="T92" s="8">
        <v>1017445.1050446478</v>
      </c>
      <c r="U92" s="8">
        <v>441842.12063691416</v>
      </c>
      <c r="V92" s="8">
        <v>578564.51947981352</v>
      </c>
      <c r="W92" s="8">
        <v>1292859.330673659</v>
      </c>
      <c r="X92" s="8">
        <v>157867.78381788608</v>
      </c>
      <c r="Y92" s="8">
        <v>1135820.3979988131</v>
      </c>
      <c r="Z92" s="23">
        <f t="shared" si="21"/>
        <v>11.617940875834913</v>
      </c>
      <c r="AA92" s="23">
        <f t="shared" si="22"/>
        <v>3.0831485033677244</v>
      </c>
      <c r="AB92" s="23">
        <f t="shared" si="23"/>
        <v>3.5895755895145816</v>
      </c>
      <c r="AC92" s="23">
        <f t="shared" si="24"/>
        <v>2.1735169604357907</v>
      </c>
      <c r="AD92" s="23">
        <f t="shared" si="25"/>
        <v>0.9438851671482632</v>
      </c>
      <c r="AE92" s="23">
        <f t="shared" si="26"/>
        <v>1.2359583721625702</v>
      </c>
      <c r="AF92" s="23">
        <f t="shared" si="27"/>
        <v>2.761870560627004</v>
      </c>
      <c r="AG92" s="23">
        <f t="shared" si="28"/>
        <v>0.33724503064912681</v>
      </c>
      <c r="AH92" s="23">
        <f t="shared" si="29"/>
        <v>2.4263961631138979</v>
      </c>
      <c r="AI92" s="23"/>
      <c r="AK92" s="8">
        <v>46811003.712648727</v>
      </c>
      <c r="AL92" s="36">
        <v>7452945.0287988298</v>
      </c>
      <c r="AM92" s="8">
        <v>6816751.9810836948</v>
      </c>
      <c r="AN92" s="8">
        <v>5083034.8774955291</v>
      </c>
      <c r="AO92" s="8">
        <v>850700.92381175153</v>
      </c>
      <c r="AP92" s="8">
        <v>880953.1040211689</v>
      </c>
      <c r="AQ92">
        <f t="shared" si="30"/>
        <v>15.921352754042701</v>
      </c>
      <c r="AR92">
        <f t="shared" si="31"/>
        <v>14.562285446662514</v>
      </c>
      <c r="AS92">
        <f t="shared" si="32"/>
        <v>10.858632531568748</v>
      </c>
      <c r="AT92">
        <f t="shared" si="33"/>
        <v>1.817309727075741</v>
      </c>
      <c r="AU92">
        <f t="shared" si="34"/>
        <v>1.8819359427303373</v>
      </c>
    </row>
    <row r="93" spans="1:47" x14ac:dyDescent="0.45">
      <c r="A93" t="s">
        <v>699</v>
      </c>
      <c r="C93" s="2">
        <v>41274</v>
      </c>
      <c r="D93" s="3">
        <v>96.645918493516206</v>
      </c>
      <c r="E93" s="3">
        <v>120.95104708918468</v>
      </c>
      <c r="F93" s="3">
        <v>84.443041333629836</v>
      </c>
      <c r="G93" s="8">
        <v>0</v>
      </c>
      <c r="H93" s="3">
        <v>100</v>
      </c>
      <c r="I93">
        <f t="shared" si="35"/>
        <v>98.759337729221429</v>
      </c>
      <c r="J93">
        <f t="shared" si="36"/>
        <v>110.26302433670911</v>
      </c>
      <c r="K93">
        <f t="shared" si="37"/>
        <v>93.186809980494758</v>
      </c>
      <c r="L93">
        <v>0</v>
      </c>
      <c r="N93" s="8">
        <v>47322991.223103598</v>
      </c>
      <c r="O93" s="59">
        <v>5348953.1645940617</v>
      </c>
      <c r="P93" s="8">
        <v>3035063.2165495534</v>
      </c>
      <c r="Q93" s="8">
        <v>1364735.1237570483</v>
      </c>
      <c r="R93" s="8">
        <v>1669633.4117200903</v>
      </c>
      <c r="S93" s="8">
        <v>2299602.8139071302</v>
      </c>
      <c r="T93" s="8">
        <v>977508.64811826462</v>
      </c>
      <c r="U93" s="8">
        <v>436663.06518922769</v>
      </c>
      <c r="V93" s="8">
        <v>536780.49295627233</v>
      </c>
      <c r="W93" s="8">
        <v>1328207.44010138</v>
      </c>
      <c r="X93" s="8">
        <v>163109.55077498723</v>
      </c>
      <c r="Y93" s="8">
        <v>1161484.768413709</v>
      </c>
      <c r="Z93" s="23">
        <f t="shared" si="21"/>
        <v>11.303074945910529</v>
      </c>
      <c r="AA93" s="23">
        <f t="shared" si="22"/>
        <v>2.8838733319350482</v>
      </c>
      <c r="AB93" s="23">
        <f t="shared" si="23"/>
        <v>3.5281654193172747</v>
      </c>
      <c r="AC93" s="23">
        <f t="shared" si="24"/>
        <v>2.0656104418882006</v>
      </c>
      <c r="AD93" s="23">
        <f t="shared" si="25"/>
        <v>0.92272921449657652</v>
      </c>
      <c r="AE93" s="23">
        <f t="shared" si="26"/>
        <v>1.1342911322440039</v>
      </c>
      <c r="AF93" s="23">
        <f t="shared" si="27"/>
        <v>2.8066853040619604</v>
      </c>
      <c r="AG93" s="23">
        <f t="shared" si="28"/>
        <v>0.34467295189775615</v>
      </c>
      <c r="AH93" s="23">
        <f t="shared" si="29"/>
        <v>2.4543773299069471</v>
      </c>
      <c r="AI93" s="23"/>
      <c r="AK93" s="8">
        <v>47322991.223103598</v>
      </c>
      <c r="AL93" s="36">
        <v>7727900.4491125112</v>
      </c>
      <c r="AM93" s="8">
        <v>7072034.8326839497</v>
      </c>
      <c r="AN93" s="8">
        <v>5243051.7762492169</v>
      </c>
      <c r="AO93" s="8">
        <v>921451.5945239953</v>
      </c>
      <c r="AP93" s="8">
        <v>909114.66496500373</v>
      </c>
      <c r="AQ93">
        <f t="shared" si="30"/>
        <v>16.330118298480816</v>
      </c>
      <c r="AR93">
        <f t="shared" si="31"/>
        <v>14.94418389434205</v>
      </c>
      <c r="AS93">
        <f t="shared" si="32"/>
        <v>11.07929072262343</v>
      </c>
      <c r="AT93">
        <f t="shared" si="33"/>
        <v>1.9471541648325321</v>
      </c>
      <c r="AU93">
        <f t="shared" si="34"/>
        <v>1.9210845330528559</v>
      </c>
    </row>
    <row r="94" spans="1:47" x14ac:dyDescent="0.45">
      <c r="A94" t="s">
        <v>700</v>
      </c>
      <c r="B94" t="str">
        <f>LEFT(A94,4)</f>
        <v>2013</v>
      </c>
      <c r="C94" s="2">
        <v>41364</v>
      </c>
      <c r="D94" s="3">
        <v>94.614987693109683</v>
      </c>
      <c r="E94" s="3">
        <v>113.76564662214321</v>
      </c>
      <c r="F94" s="3">
        <v>83.474974312752906</v>
      </c>
      <c r="G94" s="8">
        <v>0</v>
      </c>
      <c r="H94" s="3">
        <v>100</v>
      </c>
      <c r="I94">
        <f t="shared" si="35"/>
        <v>96.68399524245639</v>
      </c>
      <c r="J94">
        <f t="shared" si="36"/>
        <v>103.71257268181607</v>
      </c>
      <c r="K94">
        <f t="shared" si="37"/>
        <v>92.118503153808788</v>
      </c>
      <c r="L94">
        <v>0</v>
      </c>
      <c r="N94" s="8">
        <v>46862229.400054045</v>
      </c>
      <c r="O94" s="59">
        <v>5235024.6010358268</v>
      </c>
      <c r="P94" s="8">
        <v>2957097.6690781969</v>
      </c>
      <c r="Q94" s="8">
        <v>1372884.0685230747</v>
      </c>
      <c r="R94" s="8">
        <v>1577559.2361182019</v>
      </c>
      <c r="S94" s="8">
        <v>2282401.4221459287</v>
      </c>
      <c r="T94" s="8">
        <v>961166.33085144591</v>
      </c>
      <c r="U94" s="8">
        <v>469840.2339285934</v>
      </c>
      <c r="V94" s="8">
        <v>495118.913142415</v>
      </c>
      <c r="W94" s="8">
        <v>1317441.9907288286</v>
      </c>
      <c r="X94" s="8">
        <v>168846.50906126635</v>
      </c>
      <c r="Y94" s="8">
        <v>1150920.5907154363</v>
      </c>
      <c r="Z94" s="23">
        <f t="shared" si="21"/>
        <v>11.17109592961403</v>
      </c>
      <c r="AA94" s="23">
        <f t="shared" si="22"/>
        <v>2.9296174896055871</v>
      </c>
      <c r="AB94" s="23">
        <f t="shared" si="23"/>
        <v>3.3663768376251912</v>
      </c>
      <c r="AC94" s="23">
        <f t="shared" si="24"/>
        <v>2.0510469586202347</v>
      </c>
      <c r="AD94" s="23">
        <f t="shared" si="25"/>
        <v>1.0025989799112109</v>
      </c>
      <c r="AE94" s="23">
        <f t="shared" si="26"/>
        <v>1.0565415249788437</v>
      </c>
      <c r="AF94" s="23">
        <f t="shared" si="27"/>
        <v>2.8113088250285192</v>
      </c>
      <c r="AG94" s="23">
        <f t="shared" si="28"/>
        <v>0.36030404703936603</v>
      </c>
      <c r="AH94" s="23">
        <f t="shared" si="29"/>
        <v>2.4559663623560106</v>
      </c>
      <c r="AI94" s="23"/>
      <c r="AK94" s="8">
        <v>46862229.400054045</v>
      </c>
      <c r="AL94" s="36">
        <v>7715786.1413477845</v>
      </c>
      <c r="AM94" s="8">
        <v>7072459.5465399493</v>
      </c>
      <c r="AN94" s="8">
        <v>5229720.7846242897</v>
      </c>
      <c r="AO94" s="8">
        <v>933909.56217359472</v>
      </c>
      <c r="AP94" s="8">
        <v>902495.45543722191</v>
      </c>
      <c r="AQ94">
        <f t="shared" si="30"/>
        <v>16.464829437540345</v>
      </c>
      <c r="AR94">
        <f t="shared" si="31"/>
        <v>15.092025362608533</v>
      </c>
      <c r="AS94">
        <f t="shared" si="32"/>
        <v>11.15977803782903</v>
      </c>
      <c r="AT94">
        <f t="shared" si="33"/>
        <v>1.9928833393754792</v>
      </c>
      <c r="AU94">
        <f t="shared" si="34"/>
        <v>1.9258483153517685</v>
      </c>
    </row>
    <row r="95" spans="1:47" x14ac:dyDescent="0.45">
      <c r="A95" t="s">
        <v>701</v>
      </c>
      <c r="C95" s="2">
        <v>41455</v>
      </c>
      <c r="D95" s="3">
        <v>94.559607674606369</v>
      </c>
      <c r="E95" s="3">
        <v>114.33212654006036</v>
      </c>
      <c r="F95" s="3">
        <v>87.94094302857259</v>
      </c>
      <c r="G95" s="8">
        <v>0</v>
      </c>
      <c r="H95" s="3">
        <v>100</v>
      </c>
      <c r="I95">
        <f t="shared" si="35"/>
        <v>96.627404193024901</v>
      </c>
      <c r="J95">
        <f t="shared" si="36"/>
        <v>104.22899474246594</v>
      </c>
      <c r="K95">
        <f t="shared" si="37"/>
        <v>97.04690662586826</v>
      </c>
      <c r="L95">
        <v>0</v>
      </c>
      <c r="N95" s="8">
        <v>47852736.417882599</v>
      </c>
      <c r="O95" s="59">
        <v>5224071.1449534008</v>
      </c>
      <c r="P95" s="8">
        <v>2903579.0509818038</v>
      </c>
      <c r="Q95" s="8">
        <v>1324418.8951283812</v>
      </c>
      <c r="R95" s="8">
        <v>1584925.7642368188</v>
      </c>
      <c r="S95" s="8">
        <v>2328194.9508345816</v>
      </c>
      <c r="T95" s="8">
        <v>963240.16214502661</v>
      </c>
      <c r="U95" s="8">
        <v>457775.10098337807</v>
      </c>
      <c r="V95" s="8">
        <v>504189.76430643327</v>
      </c>
      <c r="W95" s="8">
        <v>1368613.4291988856</v>
      </c>
      <c r="X95" s="8">
        <v>159626.69842334368</v>
      </c>
      <c r="Y95" s="8">
        <v>1209432.6105374736</v>
      </c>
      <c r="Z95" s="23">
        <f t="shared" si="21"/>
        <v>10.916974735432605</v>
      </c>
      <c r="AA95" s="23">
        <f t="shared" si="22"/>
        <v>2.7676973027470275</v>
      </c>
      <c r="AB95" s="23">
        <f t="shared" si="23"/>
        <v>3.3120901392057718</v>
      </c>
      <c r="AC95" s="23">
        <f t="shared" si="24"/>
        <v>2.012925977175807</v>
      </c>
      <c r="AD95" s="23">
        <f t="shared" si="25"/>
        <v>0.95663306897598277</v>
      </c>
      <c r="AE95" s="23">
        <f t="shared" si="26"/>
        <v>1.0536278634172678</v>
      </c>
      <c r="AF95" s="23">
        <f t="shared" si="27"/>
        <v>2.8600525939566412</v>
      </c>
      <c r="AG95" s="23">
        <f t="shared" si="28"/>
        <v>0.33357903930378174</v>
      </c>
      <c r="AH95" s="23">
        <f t="shared" si="29"/>
        <v>2.5274053295006715</v>
      </c>
      <c r="AI95" s="23"/>
      <c r="AK95" s="8">
        <v>47852736.417882599</v>
      </c>
      <c r="AL95" s="36">
        <v>7937463.9744061911</v>
      </c>
      <c r="AM95" s="8">
        <v>7255417.0697741974</v>
      </c>
      <c r="AN95" s="8">
        <v>5345671.3090433823</v>
      </c>
      <c r="AO95" s="8">
        <v>979645.51788938139</v>
      </c>
      <c r="AP95" s="8">
        <v>936164.89536351245</v>
      </c>
      <c r="AQ95">
        <f t="shared" si="30"/>
        <v>16.587272888828895</v>
      </c>
      <c r="AR95">
        <f t="shared" si="31"/>
        <v>15.16196901764398</v>
      </c>
      <c r="AS95">
        <f t="shared" si="32"/>
        <v>11.171088027989349</v>
      </c>
      <c r="AT95">
        <f t="shared" si="33"/>
        <v>2.0472089816023296</v>
      </c>
      <c r="AU95">
        <f t="shared" si="34"/>
        <v>1.9563455832249272</v>
      </c>
    </row>
    <row r="96" spans="1:47" x14ac:dyDescent="0.45">
      <c r="A96" t="s">
        <v>702</v>
      </c>
      <c r="C96" s="2">
        <v>41547</v>
      </c>
      <c r="D96" s="3">
        <v>92.427414509927232</v>
      </c>
      <c r="E96" s="3">
        <v>115.1666972369631</v>
      </c>
      <c r="F96" s="3">
        <v>83.363730323572227</v>
      </c>
      <c r="G96" s="8">
        <v>0</v>
      </c>
      <c r="H96" s="3">
        <v>100</v>
      </c>
      <c r="I96">
        <f t="shared" si="35"/>
        <v>94.448584971925442</v>
      </c>
      <c r="J96">
        <f t="shared" si="36"/>
        <v>104.98981733373658</v>
      </c>
      <c r="K96">
        <f t="shared" si="37"/>
        <v>91.995740255676139</v>
      </c>
      <c r="L96">
        <v>0</v>
      </c>
      <c r="N96" s="8">
        <v>47538608.163685508</v>
      </c>
      <c r="O96" s="59">
        <v>5123795.0640374199</v>
      </c>
      <c r="P96" s="8">
        <v>2889887.4719055519</v>
      </c>
      <c r="Q96" s="8">
        <v>1295008.4761940592</v>
      </c>
      <c r="R96" s="8">
        <v>1593019.4272143585</v>
      </c>
      <c r="S96" s="8">
        <v>2239909.2691034493</v>
      </c>
      <c r="T96" s="8">
        <v>914683.19346879481</v>
      </c>
      <c r="U96" s="8">
        <v>427194.19733919681</v>
      </c>
      <c r="V96" s="8">
        <v>493077.3205512836</v>
      </c>
      <c r="W96" s="8">
        <v>1314602.8069196518</v>
      </c>
      <c r="X96" s="8">
        <v>156250.18939313784</v>
      </c>
      <c r="Y96" s="8">
        <v>1158827.5735677965</v>
      </c>
      <c r="Z96" s="23">
        <f t="shared" si="21"/>
        <v>10.778176437970389</v>
      </c>
      <c r="AA96" s="23">
        <f t="shared" si="22"/>
        <v>2.7241194604079917</v>
      </c>
      <c r="AB96" s="23">
        <f t="shared" si="23"/>
        <v>3.3510014044358529</v>
      </c>
      <c r="AC96" s="23">
        <f t="shared" si="24"/>
        <v>1.9240849254974959</v>
      </c>
      <c r="AD96" s="23">
        <f t="shared" si="25"/>
        <v>0.89862579877870341</v>
      </c>
      <c r="AE96" s="23">
        <f t="shared" si="26"/>
        <v>1.037214465458294</v>
      </c>
      <c r="AF96" s="23">
        <f t="shared" si="27"/>
        <v>2.7653371810827854</v>
      </c>
      <c r="AG96" s="23">
        <f t="shared" si="28"/>
        <v>0.3286806144074208</v>
      </c>
      <c r="AH96" s="23">
        <f t="shared" si="29"/>
        <v>2.4376556620625229</v>
      </c>
      <c r="AI96" s="23"/>
      <c r="AK96" s="8">
        <v>47538608.163685508</v>
      </c>
      <c r="AL96" s="36">
        <v>7830321.1735498765</v>
      </c>
      <c r="AM96" s="8">
        <v>7189515.4938178118</v>
      </c>
      <c r="AN96" s="8">
        <v>5325865.6890746392</v>
      </c>
      <c r="AO96" s="8">
        <v>968420.04589323245</v>
      </c>
      <c r="AP96" s="8">
        <v>895627.20771995699</v>
      </c>
      <c r="AQ96">
        <f t="shared" si="30"/>
        <v>16.471498590342442</v>
      </c>
      <c r="AR96">
        <f t="shared" si="31"/>
        <v>15.123529635244655</v>
      </c>
      <c r="AS96">
        <f t="shared" si="32"/>
        <v>11.203242784762553</v>
      </c>
      <c r="AT96">
        <f t="shared" si="33"/>
        <v>2.0371232631774934</v>
      </c>
      <c r="AU96">
        <f t="shared" si="34"/>
        <v>1.8839996422194831</v>
      </c>
    </row>
    <row r="97" spans="1:47" x14ac:dyDescent="0.45">
      <c r="A97" t="s">
        <v>703</v>
      </c>
      <c r="C97" s="2">
        <v>41639</v>
      </c>
      <c r="D97" s="3">
        <v>92.588267363774833</v>
      </c>
      <c r="E97" s="3">
        <v>116.22387521905615</v>
      </c>
      <c r="F97" s="3">
        <v>84.031709070009271</v>
      </c>
      <c r="G97" s="8">
        <v>0</v>
      </c>
      <c r="H97" s="3">
        <v>100</v>
      </c>
      <c r="I97">
        <f t="shared" si="35"/>
        <v>94.612955299875807</v>
      </c>
      <c r="J97">
        <f t="shared" si="36"/>
        <v>105.95357617975803</v>
      </c>
      <c r="K97">
        <f t="shared" si="37"/>
        <v>92.732885762661184</v>
      </c>
      <c r="L97">
        <v>0</v>
      </c>
      <c r="N97" s="8">
        <v>47688686.36974562</v>
      </c>
      <c r="O97" s="59">
        <v>5132348.2972724074</v>
      </c>
      <c r="P97" s="8">
        <v>2915602.7597329332</v>
      </c>
      <c r="Q97" s="8">
        <v>1314027.769574478</v>
      </c>
      <c r="R97" s="8">
        <v>1602031.7514962521</v>
      </c>
      <c r="S97" s="8">
        <v>2203909.0144187873</v>
      </c>
      <c r="T97" s="8">
        <v>888280.21649571555</v>
      </c>
      <c r="U97" s="8">
        <v>402399.94685201964</v>
      </c>
      <c r="V97" s="8">
        <v>484021.93375099782</v>
      </c>
      <c r="W97" s="8">
        <v>1328575.0305163257</v>
      </c>
      <c r="X97" s="8">
        <v>153547.42327329822</v>
      </c>
      <c r="Y97" s="8">
        <v>1172806.674195935</v>
      </c>
      <c r="Z97" s="23">
        <f t="shared" si="21"/>
        <v>10.762192645609215</v>
      </c>
      <c r="AA97" s="23">
        <f t="shared" si="22"/>
        <v>2.7554287391906769</v>
      </c>
      <c r="AB97" s="23">
        <f t="shared" si="23"/>
        <v>3.3593539127397811</v>
      </c>
      <c r="AC97" s="23">
        <f t="shared" si="24"/>
        <v>1.8626644684833531</v>
      </c>
      <c r="AD97" s="23">
        <f t="shared" si="25"/>
        <v>0.84380589503364445</v>
      </c>
      <c r="AE97" s="23">
        <f t="shared" si="26"/>
        <v>1.0149617668186983</v>
      </c>
      <c r="AF97" s="23">
        <f t="shared" si="27"/>
        <v>2.7859333767666801</v>
      </c>
      <c r="AG97" s="23">
        <f t="shared" si="28"/>
        <v>0.32197872275783818</v>
      </c>
      <c r="AH97" s="23">
        <f t="shared" si="29"/>
        <v>2.4592975052883408</v>
      </c>
      <c r="AI97" s="23"/>
      <c r="AK97" s="8">
        <v>47688686.36974562</v>
      </c>
      <c r="AL97" s="36">
        <v>7818622.7423463948</v>
      </c>
      <c r="AM97" s="8">
        <v>7153262.7944093337</v>
      </c>
      <c r="AN97" s="8">
        <v>5290842.404499202</v>
      </c>
      <c r="AO97" s="8">
        <v>959226.05450096901</v>
      </c>
      <c r="AP97" s="8">
        <v>905163.12983270502</v>
      </c>
      <c r="AQ97">
        <f t="shared" si="30"/>
        <v>16.395131293250806</v>
      </c>
      <c r="AR97">
        <f t="shared" si="31"/>
        <v>14.999915784946984</v>
      </c>
      <c r="AS97">
        <f t="shared" si="32"/>
        <v>11.094544235246092</v>
      </c>
      <c r="AT97">
        <f t="shared" si="33"/>
        <v>2.011433166902068</v>
      </c>
      <c r="AU97">
        <f t="shared" si="34"/>
        <v>1.8980668136142105</v>
      </c>
    </row>
    <row r="98" spans="1:47" x14ac:dyDescent="0.45">
      <c r="A98" t="s">
        <v>704</v>
      </c>
      <c r="B98" t="str">
        <f>LEFT(A98,4)</f>
        <v>2014</v>
      </c>
      <c r="C98" s="2">
        <v>41729</v>
      </c>
      <c r="D98" s="3">
        <v>94.135317127716249</v>
      </c>
      <c r="E98" s="3">
        <v>111.96668961555027</v>
      </c>
      <c r="F98" s="3">
        <v>85.585336322929649</v>
      </c>
      <c r="G98" s="8">
        <v>0</v>
      </c>
      <c r="H98" s="3">
        <v>100</v>
      </c>
      <c r="I98">
        <f t="shared" si="35"/>
        <v>96.1938354084471</v>
      </c>
      <c r="J98">
        <f t="shared" si="36"/>
        <v>102.0725832400348</v>
      </c>
      <c r="K98">
        <f t="shared" si="37"/>
        <v>94.447385445665262</v>
      </c>
      <c r="L98">
        <v>0</v>
      </c>
      <c r="N98" s="8">
        <v>48079646.304737158</v>
      </c>
      <c r="O98" s="59">
        <v>5214425.4279010678</v>
      </c>
      <c r="P98" s="8">
        <v>2931818.7981077796</v>
      </c>
      <c r="Q98" s="8">
        <v>1371582.9307866539</v>
      </c>
      <c r="R98" s="8">
        <v>1555153.4364390767</v>
      </c>
      <c r="S98" s="8">
        <v>2281764.9739634069</v>
      </c>
      <c r="T98" s="8">
        <v>927671.48218868452</v>
      </c>
      <c r="U98" s="8">
        <v>418189.13167484826</v>
      </c>
      <c r="V98" s="8">
        <v>509380.78926324524</v>
      </c>
      <c r="W98" s="8">
        <v>1348872.3270854633</v>
      </c>
      <c r="X98" s="8">
        <v>166641.86079659476</v>
      </c>
      <c r="Y98" s="8">
        <v>1184105.9193892321</v>
      </c>
      <c r="Z98" s="23">
        <f t="shared" si="21"/>
        <v>10.845390573073548</v>
      </c>
      <c r="AA98" s="23">
        <f t="shared" si="22"/>
        <v>2.8527309084041979</v>
      </c>
      <c r="AB98" s="23">
        <f t="shared" si="23"/>
        <v>3.2345359335263071</v>
      </c>
      <c r="AC98" s="23">
        <f t="shared" si="24"/>
        <v>1.9294473929964904</v>
      </c>
      <c r="AD98" s="23">
        <f t="shared" si="25"/>
        <v>0.86978412658090876</v>
      </c>
      <c r="AE98" s="23">
        <f t="shared" si="26"/>
        <v>1.0594520309793904</v>
      </c>
      <c r="AF98" s="23">
        <f t="shared" si="27"/>
        <v>2.8054955282659031</v>
      </c>
      <c r="AG98" s="23">
        <f t="shared" si="28"/>
        <v>0.34659543820349609</v>
      </c>
      <c r="AH98" s="23">
        <f t="shared" si="29"/>
        <v>2.4628008115620545</v>
      </c>
      <c r="AI98" s="23"/>
      <c r="AK98" s="8">
        <v>48079646.304737158</v>
      </c>
      <c r="AL98" s="36">
        <v>8068876.9359969497</v>
      </c>
      <c r="AM98" s="8">
        <v>7413425.6205607019</v>
      </c>
      <c r="AN98" s="8">
        <v>5502859.5759305973</v>
      </c>
      <c r="AO98" s="8">
        <v>977560.2268332243</v>
      </c>
      <c r="AP98" s="8">
        <v>923752.25736212858</v>
      </c>
      <c r="AQ98">
        <f t="shared" si="30"/>
        <v>16.78231342396948</v>
      </c>
      <c r="AR98">
        <f t="shared" si="31"/>
        <v>15.419051907273031</v>
      </c>
      <c r="AS98">
        <f t="shared" si="32"/>
        <v>11.445299620243704</v>
      </c>
      <c r="AT98">
        <f t="shared" si="33"/>
        <v>2.0332101044114959</v>
      </c>
      <c r="AU98">
        <f t="shared" si="34"/>
        <v>1.9212958670852656</v>
      </c>
    </row>
    <row r="99" spans="1:47" x14ac:dyDescent="0.45">
      <c r="A99" t="s">
        <v>705</v>
      </c>
      <c r="C99" s="2">
        <v>41820</v>
      </c>
      <c r="D99" s="3">
        <v>94.865567489310408</v>
      </c>
      <c r="E99" s="3">
        <v>113.56977585215502</v>
      </c>
      <c r="F99" s="3">
        <v>85.363323868423791</v>
      </c>
      <c r="G99" s="8">
        <v>0</v>
      </c>
      <c r="H99" s="3">
        <v>100</v>
      </c>
      <c r="I99">
        <f t="shared" si="35"/>
        <v>96.940054630238691</v>
      </c>
      <c r="J99">
        <f t="shared" si="36"/>
        <v>103.53401032954363</v>
      </c>
      <c r="K99">
        <f t="shared" si="37"/>
        <v>94.202384412014652</v>
      </c>
      <c r="L99">
        <v>0</v>
      </c>
      <c r="N99" s="8">
        <v>48794588.350351356</v>
      </c>
      <c r="O99" s="59">
        <v>5243210.3249905296</v>
      </c>
      <c r="P99" s="8">
        <v>2968444.8018117324</v>
      </c>
      <c r="Q99" s="8">
        <v>1396947.7854524315</v>
      </c>
      <c r="R99" s="8">
        <v>1574872.7319720755</v>
      </c>
      <c r="S99" s="8">
        <v>2283541.7649841644</v>
      </c>
      <c r="T99" s="8">
        <v>951796.34583290282</v>
      </c>
      <c r="U99" s="8">
        <v>448624.35846773832</v>
      </c>
      <c r="V99" s="8">
        <v>501626.55591316125</v>
      </c>
      <c r="W99" s="8">
        <v>1337661.0116403322</v>
      </c>
      <c r="X99" s="8">
        <v>155790.42919628622</v>
      </c>
      <c r="Y99" s="8">
        <v>1182483.9479137463</v>
      </c>
      <c r="Z99" s="23">
        <f t="shared" si="21"/>
        <v>10.745475066504531</v>
      </c>
      <c r="AA99" s="23">
        <f t="shared" si="22"/>
        <v>2.862915402466701</v>
      </c>
      <c r="AB99" s="23">
        <f t="shared" si="23"/>
        <v>3.2275561393494883</v>
      </c>
      <c r="AC99" s="23">
        <f t="shared" si="24"/>
        <v>1.950618660821327</v>
      </c>
      <c r="AD99" s="23">
        <f t="shared" si="25"/>
        <v>0.91941416791255282</v>
      </c>
      <c r="AE99" s="23">
        <f t="shared" si="26"/>
        <v>1.0280372739522234</v>
      </c>
      <c r="AF99" s="23">
        <f t="shared" si="27"/>
        <v>2.7414126378846682</v>
      </c>
      <c r="AG99" s="23">
        <f t="shared" si="28"/>
        <v>0.31927808895054327</v>
      </c>
      <c r="AH99" s="23">
        <f t="shared" si="29"/>
        <v>2.4233915847867413</v>
      </c>
      <c r="AI99" s="23"/>
      <c r="AK99" s="8">
        <v>48794588.350351356</v>
      </c>
      <c r="AL99" s="36">
        <v>8223760.3264224315</v>
      </c>
      <c r="AM99" s="8">
        <v>7590846.2427085694</v>
      </c>
      <c r="AN99" s="8">
        <v>5671127.5295286365</v>
      </c>
      <c r="AO99" s="8">
        <v>1010079.7631051724</v>
      </c>
      <c r="AP99" s="8">
        <v>912930.03513410594</v>
      </c>
      <c r="AQ99">
        <f t="shared" si="30"/>
        <v>16.853836879153043</v>
      </c>
      <c r="AR99">
        <f t="shared" si="31"/>
        <v>15.556737948489959</v>
      </c>
      <c r="AS99">
        <f t="shared" si="32"/>
        <v>11.622451835865935</v>
      </c>
      <c r="AT99">
        <f t="shared" si="33"/>
        <v>2.0700651388893192</v>
      </c>
      <c r="AU99">
        <f t="shared" si="34"/>
        <v>1.8709657484538083</v>
      </c>
    </row>
    <row r="100" spans="1:47" x14ac:dyDescent="0.45">
      <c r="A100" t="s">
        <v>706</v>
      </c>
      <c r="C100" s="2">
        <v>41912</v>
      </c>
      <c r="D100" s="3">
        <v>94.825481713857826</v>
      </c>
      <c r="E100" s="3">
        <v>119.03892823407524</v>
      </c>
      <c r="F100" s="3">
        <v>86.193958296454753</v>
      </c>
      <c r="G100" s="8">
        <v>0</v>
      </c>
      <c r="H100" s="3">
        <v>100</v>
      </c>
      <c r="I100">
        <f t="shared" si="35"/>
        <v>96.899092273030348</v>
      </c>
      <c r="J100">
        <f t="shared" si="36"/>
        <v>108.51987276481614</v>
      </c>
      <c r="K100">
        <f t="shared" si="37"/>
        <v>95.119028002602036</v>
      </c>
      <c r="L100">
        <v>0</v>
      </c>
      <c r="N100" s="8">
        <v>49011046.463274918</v>
      </c>
      <c r="O100" s="59">
        <v>5261577.024313583</v>
      </c>
      <c r="P100" s="8">
        <v>2977253.5632051583</v>
      </c>
      <c r="Q100" s="8">
        <v>1328745.0066104888</v>
      </c>
      <c r="R100" s="8">
        <v>1643202.3306720301</v>
      </c>
      <c r="S100" s="8">
        <v>2294662.2274664994</v>
      </c>
      <c r="T100" s="8">
        <v>923356.46398924093</v>
      </c>
      <c r="U100" s="8">
        <v>452583.66519269958</v>
      </c>
      <c r="V100" s="8">
        <v>476272.67766881507</v>
      </c>
      <c r="W100" s="8">
        <v>1358271.3075815227</v>
      </c>
      <c r="X100" s="8">
        <v>168667.83375341221</v>
      </c>
      <c r="Y100" s="8">
        <v>1189437.680666554</v>
      </c>
      <c r="Z100" s="23">
        <f t="shared" si="21"/>
        <v>10.735492106368715</v>
      </c>
      <c r="AA100" s="23">
        <f t="shared" si="22"/>
        <v>2.7111133152526081</v>
      </c>
      <c r="AB100" s="23">
        <f t="shared" si="23"/>
        <v>3.3527183140301213</v>
      </c>
      <c r="AC100" s="23">
        <f t="shared" si="24"/>
        <v>1.8839762270351292</v>
      </c>
      <c r="AD100" s="23">
        <f t="shared" si="25"/>
        <v>0.92343195636891928</v>
      </c>
      <c r="AE100" s="23">
        <f t="shared" si="26"/>
        <v>0.97176598346190579</v>
      </c>
      <c r="AF100" s="23">
        <f t="shared" si="27"/>
        <v>2.7713574910082897</v>
      </c>
      <c r="AG100" s="23">
        <f t="shared" si="28"/>
        <v>0.34414248608178327</v>
      </c>
      <c r="AH100" s="23">
        <f t="shared" si="29"/>
        <v>2.426876727796103</v>
      </c>
      <c r="AI100" s="23"/>
      <c r="AK100" s="8">
        <v>49011046.463274918</v>
      </c>
      <c r="AL100" s="36">
        <v>8329295.7235436663</v>
      </c>
      <c r="AM100" s="8">
        <v>7655544.694489372</v>
      </c>
      <c r="AN100" s="8">
        <v>5728779.6193787325</v>
      </c>
      <c r="AO100" s="8">
        <v>1000531.8696827263</v>
      </c>
      <c r="AP100" s="8">
        <v>925864.73540949903</v>
      </c>
      <c r="AQ100">
        <f t="shared" si="30"/>
        <v>16.994731442400429</v>
      </c>
      <c r="AR100">
        <f t="shared" si="31"/>
        <v>15.620039250183821</v>
      </c>
      <c r="AS100">
        <f t="shared" si="32"/>
        <v>11.688751889171426</v>
      </c>
      <c r="AT100">
        <f t="shared" si="33"/>
        <v>2.0414415563080199</v>
      </c>
      <c r="AU100">
        <f t="shared" si="34"/>
        <v>1.889093994561553</v>
      </c>
    </row>
    <row r="101" spans="1:47" x14ac:dyDescent="0.45">
      <c r="A101" t="s">
        <v>707</v>
      </c>
      <c r="C101" s="2">
        <v>42004</v>
      </c>
      <c r="D101" s="3">
        <v>98.874101734691251</v>
      </c>
      <c r="E101" s="3">
        <v>121.02240767178465</v>
      </c>
      <c r="F101" s="3">
        <v>87.064899891518394</v>
      </c>
      <c r="G101" s="8">
        <v>0</v>
      </c>
      <c r="H101" s="3">
        <v>100</v>
      </c>
      <c r="I101">
        <f t="shared" si="35"/>
        <v>101.03624610432846</v>
      </c>
      <c r="J101">
        <f t="shared" si="36"/>
        <v>110.32807903317733</v>
      </c>
      <c r="K101">
        <f t="shared" si="37"/>
        <v>96.080152420215626</v>
      </c>
      <c r="L101">
        <v>0</v>
      </c>
      <c r="N101" s="8">
        <v>49501396.644816019</v>
      </c>
      <c r="O101" s="59">
        <v>5471981.0495410021</v>
      </c>
      <c r="P101" s="8">
        <v>3041793.278948036</v>
      </c>
      <c r="Q101" s="8">
        <v>1377713.9318177784</v>
      </c>
      <c r="R101" s="8">
        <v>1667634.5041345241</v>
      </c>
      <c r="S101" s="8">
        <v>2412891.0771458927</v>
      </c>
      <c r="T101" s="8">
        <v>1040730.5429717818</v>
      </c>
      <c r="U101" s="8">
        <v>515897.79937021254</v>
      </c>
      <c r="V101" s="8">
        <v>517587.79702317005</v>
      </c>
      <c r="W101" s="8">
        <v>1378255.6483980366</v>
      </c>
      <c r="X101" s="8">
        <v>164968.55720194671</v>
      </c>
      <c r="Y101" s="8">
        <v>1211340.2152558104</v>
      </c>
      <c r="Z101" s="23">
        <f t="shared" si="21"/>
        <v>11.054195276152981</v>
      </c>
      <c r="AA101" s="23">
        <f t="shared" si="22"/>
        <v>2.7831819407100666</v>
      </c>
      <c r="AB101" s="23">
        <f t="shared" si="23"/>
        <v>3.3688635415687114</v>
      </c>
      <c r="AC101" s="23">
        <f t="shared" si="24"/>
        <v>2.1024266253319364</v>
      </c>
      <c r="AD101" s="23">
        <f t="shared" si="25"/>
        <v>1.0421883711118267</v>
      </c>
      <c r="AE101" s="23">
        <f t="shared" si="26"/>
        <v>1.0456024114571603</v>
      </c>
      <c r="AF101" s="23">
        <f t="shared" si="27"/>
        <v>2.7842762867628563</v>
      </c>
      <c r="AG101" s="23">
        <f t="shared" si="28"/>
        <v>0.33326040957113656</v>
      </c>
      <c r="AH101" s="23">
        <f t="shared" si="29"/>
        <v>2.4470829054530663</v>
      </c>
      <c r="AI101" s="23"/>
      <c r="AK101" s="8">
        <v>49501396.644816019</v>
      </c>
      <c r="AL101" s="36">
        <v>8533785.475450743</v>
      </c>
      <c r="AM101" s="8">
        <v>7845065.3922227966</v>
      </c>
      <c r="AN101" s="8">
        <v>5923392.1276802476</v>
      </c>
      <c r="AO101" s="8">
        <v>994312.29414004029</v>
      </c>
      <c r="AP101" s="8">
        <v>938733.75784379488</v>
      </c>
      <c r="AQ101">
        <f t="shared" si="30"/>
        <v>17.239484244621682</v>
      </c>
      <c r="AR101">
        <f t="shared" si="31"/>
        <v>15.848169797133114</v>
      </c>
      <c r="AS101">
        <f t="shared" si="32"/>
        <v>11.966111118403301</v>
      </c>
      <c r="AT101">
        <f t="shared" si="33"/>
        <v>2.0086550310377325</v>
      </c>
      <c r="AU101">
        <f t="shared" si="34"/>
        <v>1.8963783276246262</v>
      </c>
    </row>
    <row r="102" spans="1:47" x14ac:dyDescent="0.45">
      <c r="A102" t="s">
        <v>708</v>
      </c>
      <c r="B102" t="str">
        <f>LEFT(A102,4)</f>
        <v>2015</v>
      </c>
      <c r="C102" s="2">
        <v>42094</v>
      </c>
      <c r="D102" s="3">
        <v>97.767016251207863</v>
      </c>
      <c r="E102" s="3">
        <v>117.47835320796658</v>
      </c>
      <c r="F102" s="3">
        <v>92.202925310414912</v>
      </c>
      <c r="G102" s="8">
        <v>0</v>
      </c>
      <c r="H102" s="3">
        <v>100</v>
      </c>
      <c r="I102">
        <f t="shared" si="35"/>
        <v>99.904951261641543</v>
      </c>
      <c r="J102">
        <f t="shared" si="36"/>
        <v>107.09720031820061</v>
      </c>
      <c r="K102">
        <f t="shared" si="37"/>
        <v>101.75020161342225</v>
      </c>
      <c r="L102">
        <v>0</v>
      </c>
      <c r="N102" s="8">
        <v>49603870.754996412</v>
      </c>
      <c r="O102" s="59">
        <v>5406803.1292194044</v>
      </c>
      <c r="P102" s="8">
        <v>2975070.3889839393</v>
      </c>
      <c r="Q102" s="8">
        <v>1339621.662168646</v>
      </c>
      <c r="R102" s="8">
        <v>1633193.2333560691</v>
      </c>
      <c r="S102" s="8">
        <v>2428049.0954382573</v>
      </c>
      <c r="T102" s="8">
        <v>980700.11968073156</v>
      </c>
      <c r="U102" s="8">
        <v>460136.67719319253</v>
      </c>
      <c r="V102" s="8">
        <v>519166.06270797399</v>
      </c>
      <c r="W102" s="8">
        <v>1442238.6930429859</v>
      </c>
      <c r="X102" s="8">
        <v>170894.82861252662</v>
      </c>
      <c r="Y102" s="8">
        <v>1273110.5453384379</v>
      </c>
      <c r="Z102" s="23">
        <f t="shared" si="21"/>
        <v>10.899962133851817</v>
      </c>
      <c r="AA102" s="23">
        <f t="shared" si="22"/>
        <v>2.7006393690228516</v>
      </c>
      <c r="AB102" s="23">
        <f t="shared" si="23"/>
        <v>3.2924713505176681</v>
      </c>
      <c r="AC102" s="23">
        <f t="shared" si="24"/>
        <v>1.9770636943326632</v>
      </c>
      <c r="AD102" s="23">
        <f t="shared" si="25"/>
        <v>0.92762252257671785</v>
      </c>
      <c r="AE102" s="23">
        <f t="shared" si="26"/>
        <v>1.0466240936564015</v>
      </c>
      <c r="AF102" s="23">
        <f t="shared" si="27"/>
        <v>2.9075123999223678</v>
      </c>
      <c r="AG102" s="23">
        <f t="shared" si="28"/>
        <v>0.34451913935630318</v>
      </c>
      <c r="AH102" s="23">
        <f t="shared" si="29"/>
        <v>2.5665548392918556</v>
      </c>
      <c r="AI102" s="23"/>
      <c r="AK102" s="8">
        <v>49603870.754996412</v>
      </c>
      <c r="AL102" s="36">
        <v>8525576.3576948829</v>
      </c>
      <c r="AM102" s="8">
        <v>7835544.36073073</v>
      </c>
      <c r="AN102" s="8">
        <v>5845985.2617762256</v>
      </c>
      <c r="AO102" s="8">
        <v>983245.62107038405</v>
      </c>
      <c r="AP102" s="8">
        <v>994173.36247495469</v>
      </c>
      <c r="AQ102">
        <f t="shared" si="30"/>
        <v>17.187320723022676</v>
      </c>
      <c r="AR102">
        <f t="shared" si="31"/>
        <v>15.796235740214861</v>
      </c>
      <c r="AS102">
        <f t="shared" si="32"/>
        <v>11.78534088730844</v>
      </c>
      <c r="AT102">
        <f t="shared" si="33"/>
        <v>1.9821953531143444</v>
      </c>
      <c r="AU102">
        <f t="shared" si="34"/>
        <v>2.0042253706074247</v>
      </c>
    </row>
    <row r="103" spans="1:47" x14ac:dyDescent="0.45">
      <c r="A103" t="s">
        <v>709</v>
      </c>
      <c r="C103" s="2">
        <v>42185</v>
      </c>
      <c r="D103" s="3">
        <v>99.202647214871988</v>
      </c>
      <c r="E103" s="3">
        <v>118.32711802241958</v>
      </c>
      <c r="F103" s="3">
        <v>94.199289642648282</v>
      </c>
      <c r="G103" s="8">
        <v>0</v>
      </c>
      <c r="H103" s="3">
        <v>100</v>
      </c>
      <c r="I103">
        <f t="shared" si="35"/>
        <v>101.37197610247377</v>
      </c>
      <c r="J103">
        <f t="shared" si="36"/>
        <v>107.87096274229245</v>
      </c>
      <c r="K103">
        <f t="shared" si="37"/>
        <v>103.95328218396511</v>
      </c>
      <c r="L103">
        <v>0</v>
      </c>
      <c r="N103" s="8">
        <v>49860361.353576891</v>
      </c>
      <c r="O103" s="59">
        <v>5487944.5418904135</v>
      </c>
      <c r="P103" s="8">
        <v>3033272.0155746816</v>
      </c>
      <c r="Q103" s="8">
        <v>1396848.2803735817</v>
      </c>
      <c r="R103" s="8">
        <v>1640824.5552943095</v>
      </c>
      <c r="S103" s="8">
        <v>2466256.7948642704</v>
      </c>
      <c r="T103" s="8">
        <v>993959.71672667575</v>
      </c>
      <c r="U103" s="8">
        <v>489674.27023987524</v>
      </c>
      <c r="V103" s="8">
        <v>503618.83189445222</v>
      </c>
      <c r="W103" s="8">
        <v>1477619.8627952782</v>
      </c>
      <c r="X103" s="8">
        <v>179730.70664455989</v>
      </c>
      <c r="Y103" s="8">
        <v>1298476.3685162498</v>
      </c>
      <c r="Z103" s="23">
        <f t="shared" si="21"/>
        <v>11.006628096763119</v>
      </c>
      <c r="AA103" s="23">
        <f t="shared" si="22"/>
        <v>2.8015205715579401</v>
      </c>
      <c r="AB103" s="23">
        <f t="shared" si="23"/>
        <v>3.290839678554796</v>
      </c>
      <c r="AC103" s="23">
        <f t="shared" si="24"/>
        <v>1.9934867893920125</v>
      </c>
      <c r="AD103" s="23">
        <f t="shared" si="25"/>
        <v>0.98209129847139964</v>
      </c>
      <c r="AE103" s="23">
        <f t="shared" si="26"/>
        <v>1.0100585279017908</v>
      </c>
      <c r="AF103" s="23">
        <f t="shared" si="27"/>
        <v>2.9635161532764873</v>
      </c>
      <c r="AG103" s="23">
        <f t="shared" si="28"/>
        <v>0.36046811889313818</v>
      </c>
      <c r="AH103" s="23">
        <f t="shared" si="29"/>
        <v>2.6042257482016815</v>
      </c>
      <c r="AI103" s="23"/>
      <c r="AK103" s="8">
        <v>49860361.353576891</v>
      </c>
      <c r="AL103" s="36">
        <v>8661482.2144406736</v>
      </c>
      <c r="AM103" s="8">
        <v>7961960.9589377176</v>
      </c>
      <c r="AN103" s="8">
        <v>5920470.8354327139</v>
      </c>
      <c r="AO103" s="8">
        <v>1029680.7541871986</v>
      </c>
      <c r="AP103" s="8">
        <v>1013514.6186420632</v>
      </c>
      <c r="AQ103">
        <f t="shared" si="30"/>
        <v>17.371479025230361</v>
      </c>
      <c r="AR103">
        <f t="shared" si="31"/>
        <v>15.968518363669142</v>
      </c>
      <c r="AS103">
        <f t="shared" si="32"/>
        <v>11.874103345237771</v>
      </c>
      <c r="AT103">
        <f t="shared" si="33"/>
        <v>2.0651289445846168</v>
      </c>
      <c r="AU103">
        <f t="shared" si="34"/>
        <v>2.0327061239185253</v>
      </c>
    </row>
    <row r="104" spans="1:47" x14ac:dyDescent="0.45">
      <c r="A104" t="s">
        <v>710</v>
      </c>
      <c r="C104" s="2">
        <v>42277</v>
      </c>
      <c r="D104" s="3">
        <v>102.99554227429201</v>
      </c>
      <c r="E104" s="3">
        <v>117.10633241574074</v>
      </c>
      <c r="F104" s="3">
        <v>93.582847538844632</v>
      </c>
      <c r="G104" s="8">
        <v>0</v>
      </c>
      <c r="H104" s="3">
        <v>100</v>
      </c>
      <c r="I104">
        <f t="shared" si="35"/>
        <v>105.24781286809865</v>
      </c>
      <c r="J104">
        <f t="shared" si="36"/>
        <v>106.75805370761597</v>
      </c>
      <c r="K104">
        <f t="shared" si="37"/>
        <v>103.27300975080905</v>
      </c>
      <c r="L104">
        <v>0</v>
      </c>
      <c r="N104" s="8">
        <v>50740483.547881223</v>
      </c>
      <c r="O104" s="59">
        <v>5717525.4892293829</v>
      </c>
      <c r="P104" s="8">
        <v>3169256.768702969</v>
      </c>
      <c r="Q104" s="8">
        <v>1539956.0519705664</v>
      </c>
      <c r="R104" s="8">
        <v>1618146.939911485</v>
      </c>
      <c r="S104" s="8">
        <v>2562488.3081550351</v>
      </c>
      <c r="T104" s="8">
        <v>1074672.3375002898</v>
      </c>
      <c r="U104" s="8">
        <v>553670.81831234798</v>
      </c>
      <c r="V104" s="8">
        <v>527720.06081268261</v>
      </c>
      <c r="W104" s="8">
        <v>1472214.7844282924</v>
      </c>
      <c r="X104" s="8">
        <v>165465.30266579709</v>
      </c>
      <c r="Y104" s="8">
        <v>1306278.4953112684</v>
      </c>
      <c r="Z104" s="23">
        <f t="shared" si="21"/>
        <v>11.268173043392549</v>
      </c>
      <c r="AA104" s="23">
        <f t="shared" si="22"/>
        <v>3.034965266969496</v>
      </c>
      <c r="AB104" s="23">
        <f t="shared" si="23"/>
        <v>3.1890648783126432</v>
      </c>
      <c r="AC104" s="23">
        <f t="shared" si="24"/>
        <v>2.1179781160070656</v>
      </c>
      <c r="AD104" s="23">
        <f t="shared" si="25"/>
        <v>1.0911815962295213</v>
      </c>
      <c r="AE104" s="23">
        <f t="shared" si="26"/>
        <v>1.0400375083432145</v>
      </c>
      <c r="AF104" s="23">
        <f t="shared" si="27"/>
        <v>2.9014599024052226</v>
      </c>
      <c r="AG104" s="23">
        <f t="shared" si="28"/>
        <v>0.32610115453404359</v>
      </c>
      <c r="AH104" s="23">
        <f t="shared" si="29"/>
        <v>2.5744305216929981</v>
      </c>
      <c r="AI104" s="23"/>
      <c r="AK104" s="8">
        <v>50740483.547881223</v>
      </c>
      <c r="AL104" s="36">
        <v>8845850.1953245234</v>
      </c>
      <c r="AM104" s="8">
        <v>8159655.4773870204</v>
      </c>
      <c r="AN104" s="8">
        <v>6099617.1494227508</v>
      </c>
      <c r="AO104" s="8">
        <v>1057214.3532578759</v>
      </c>
      <c r="AP104" s="8">
        <v>1001832.4540262476</v>
      </c>
      <c r="AQ104">
        <f t="shared" si="30"/>
        <v>17.433515758629188</v>
      </c>
      <c r="AR104">
        <f t="shared" si="31"/>
        <v>16.081154350228388</v>
      </c>
      <c r="AS104">
        <f t="shared" si="32"/>
        <v>12.021204219835333</v>
      </c>
      <c r="AT104">
        <f t="shared" si="33"/>
        <v>2.0835716952918597</v>
      </c>
      <c r="AU104">
        <f t="shared" si="34"/>
        <v>1.9744243333449296</v>
      </c>
    </row>
    <row r="105" spans="1:47" x14ac:dyDescent="0.45">
      <c r="A105" t="s">
        <v>711</v>
      </c>
      <c r="C105" s="2">
        <v>42369</v>
      </c>
      <c r="D105" s="3">
        <v>100.25837223428418</v>
      </c>
      <c r="E105" s="3">
        <v>112.03481264832443</v>
      </c>
      <c r="F105" s="3">
        <v>91.768880605385121</v>
      </c>
      <c r="G105" s="8">
        <v>0</v>
      </c>
      <c r="H105" s="3">
        <v>100</v>
      </c>
      <c r="I105">
        <f t="shared" si="35"/>
        <v>102.45078734837558</v>
      </c>
      <c r="J105">
        <f t="shared" si="36"/>
        <v>102.1346864776788</v>
      </c>
      <c r="K105">
        <f t="shared" si="37"/>
        <v>101.27121316378974</v>
      </c>
      <c r="L105">
        <v>0</v>
      </c>
      <c r="N105" s="8">
        <v>50566140.403366707</v>
      </c>
      <c r="O105" s="59">
        <v>5540279.3942276528</v>
      </c>
      <c r="P105" s="8">
        <v>2927751.928411732</v>
      </c>
      <c r="Q105" s="8">
        <v>1395142.0389380658</v>
      </c>
      <c r="R105" s="8">
        <v>1542952.2248649362</v>
      </c>
      <c r="S105" s="8">
        <v>2590693.8885358842</v>
      </c>
      <c r="T105" s="8">
        <v>1149277.7331685086</v>
      </c>
      <c r="U105" s="8">
        <v>629735.65534518869</v>
      </c>
      <c r="V105" s="8">
        <v>502564.50354735076</v>
      </c>
      <c r="W105" s="8">
        <v>1444200.6687498493</v>
      </c>
      <c r="X105" s="8">
        <v>166186.774455526</v>
      </c>
      <c r="Y105" s="8">
        <v>1276715.1098645774</v>
      </c>
      <c r="Z105" s="23">
        <f t="shared" si="21"/>
        <v>10.956500436918414</v>
      </c>
      <c r="AA105" s="23">
        <f t="shared" si="22"/>
        <v>2.7590439527498067</v>
      </c>
      <c r="AB105" s="23">
        <f t="shared" si="23"/>
        <v>3.0513545478393009</v>
      </c>
      <c r="AC105" s="23">
        <f t="shared" si="24"/>
        <v>2.2728207531773363</v>
      </c>
      <c r="AD105" s="23">
        <f t="shared" si="25"/>
        <v>1.2453702226861292</v>
      </c>
      <c r="AE105" s="23">
        <f t="shared" si="26"/>
        <v>0.99387554505522413</v>
      </c>
      <c r="AF105" s="23">
        <f t="shared" si="27"/>
        <v>2.8560626878568209</v>
      </c>
      <c r="AG105" s="23">
        <f t="shared" si="28"/>
        <v>0.32865228219882342</v>
      </c>
      <c r="AH105" s="23">
        <f t="shared" si="29"/>
        <v>2.5248419192768234</v>
      </c>
      <c r="AI105" s="23"/>
      <c r="AK105" s="8">
        <v>50566140.403366707</v>
      </c>
      <c r="AL105" s="36">
        <v>8760934.5411857553</v>
      </c>
      <c r="AM105" s="8">
        <v>8123110.0074675679</v>
      </c>
      <c r="AN105" s="8">
        <v>6052276.7395322369</v>
      </c>
      <c r="AO105" s="8">
        <v>1090691.8865396758</v>
      </c>
      <c r="AP105" s="8">
        <v>989832.23662987829</v>
      </c>
      <c r="AQ105">
        <f t="shared" si="30"/>
        <v>17.325693579339209</v>
      </c>
      <c r="AR105">
        <f t="shared" si="31"/>
        <v>16.064326726678015</v>
      </c>
      <c r="AS105">
        <f t="shared" si="32"/>
        <v>11.969030444588322</v>
      </c>
      <c r="AT105">
        <f t="shared" si="33"/>
        <v>2.1569609185894225</v>
      </c>
      <c r="AU105">
        <f t="shared" si="34"/>
        <v>1.9575000756118119</v>
      </c>
    </row>
    <row r="106" spans="1:47" x14ac:dyDescent="0.45">
      <c r="A106" t="s">
        <v>712</v>
      </c>
      <c r="B106" t="str">
        <f>LEFT(A106,4)</f>
        <v>2016</v>
      </c>
      <c r="C106" s="2">
        <v>42460</v>
      </c>
      <c r="D106" s="3">
        <v>99.316015536465855</v>
      </c>
      <c r="E106" s="3">
        <v>111.91906014753567</v>
      </c>
      <c r="F106" s="3">
        <v>87.589156441372822</v>
      </c>
      <c r="G106" s="8">
        <v>0</v>
      </c>
      <c r="H106" s="3">
        <v>100</v>
      </c>
      <c r="I106">
        <f t="shared" si="35"/>
        <v>101.48782352298159</v>
      </c>
      <c r="J106">
        <f t="shared" si="36"/>
        <v>102.02916262221275</v>
      </c>
      <c r="K106">
        <f t="shared" si="37"/>
        <v>96.658693821860496</v>
      </c>
      <c r="L106">
        <v>0</v>
      </c>
      <c r="N106" s="8">
        <v>50367773.699970767</v>
      </c>
      <c r="O106" s="59">
        <v>5489577.116638273</v>
      </c>
      <c r="P106" s="8">
        <v>3011076.3309324612</v>
      </c>
      <c r="Q106" s="8">
        <v>1449520.1854084267</v>
      </c>
      <c r="R106" s="8">
        <v>1558253.2240105709</v>
      </c>
      <c r="S106" s="8">
        <v>2473646.5273054345</v>
      </c>
      <c r="T106" s="8">
        <v>1105786.0728840458</v>
      </c>
      <c r="U106" s="8">
        <v>593638.74732092454</v>
      </c>
      <c r="V106" s="8">
        <v>515175.66989402287</v>
      </c>
      <c r="W106" s="8">
        <v>1367846.2285549499</v>
      </c>
      <c r="X106" s="8">
        <v>157641.25015576294</v>
      </c>
      <c r="Y106" s="8">
        <v>1211358.0458788464</v>
      </c>
      <c r="Z106" s="23">
        <f t="shared" si="21"/>
        <v>10.898987017648269</v>
      </c>
      <c r="AA106" s="23">
        <f t="shared" si="22"/>
        <v>2.8778722562622776</v>
      </c>
      <c r="AB106" s="23">
        <f t="shared" si="23"/>
        <v>3.0937504470472064</v>
      </c>
      <c r="AC106" s="23">
        <f t="shared" si="24"/>
        <v>2.1954237633590061</v>
      </c>
      <c r="AD106" s="23">
        <f t="shared" si="25"/>
        <v>1.1786082721406228</v>
      </c>
      <c r="AE106" s="23">
        <f t="shared" si="26"/>
        <v>1.0228279553565456</v>
      </c>
      <c r="AF106" s="23">
        <f t="shared" si="27"/>
        <v>2.7157170708058191</v>
      </c>
      <c r="AG106" s="23">
        <f t="shared" si="28"/>
        <v>0.31298038125487854</v>
      </c>
      <c r="AH106" s="23">
        <f t="shared" si="29"/>
        <v>2.4050259856523093</v>
      </c>
      <c r="AI106" s="23"/>
      <c r="AK106" s="8">
        <v>50367773.699970767</v>
      </c>
      <c r="AL106" s="36">
        <v>8708447.6217497271</v>
      </c>
      <c r="AM106" s="8">
        <v>8089644.8464517398</v>
      </c>
      <c r="AN106" s="8">
        <v>6094076.0460847374</v>
      </c>
      <c r="AO106" s="8">
        <v>1047338.4312753043</v>
      </c>
      <c r="AP106" s="8">
        <v>937359.67938285915</v>
      </c>
      <c r="AQ106">
        <f t="shared" si="30"/>
        <v>17.289721149129885</v>
      </c>
      <c r="AR106">
        <f t="shared" si="31"/>
        <v>16.061152304725422</v>
      </c>
      <c r="AS106">
        <f t="shared" si="32"/>
        <v>12.09915705702171</v>
      </c>
      <c r="AT106">
        <f t="shared" si="33"/>
        <v>2.0793820221518193</v>
      </c>
      <c r="AU106">
        <f t="shared" si="34"/>
        <v>1.8610305966003085</v>
      </c>
    </row>
    <row r="107" spans="1:47" x14ac:dyDescent="0.45">
      <c r="A107" t="s">
        <v>713</v>
      </c>
      <c r="C107" s="2">
        <v>42551</v>
      </c>
      <c r="D107" s="3">
        <v>99.932128046982214</v>
      </c>
      <c r="E107" s="3">
        <v>109.92862705380837</v>
      </c>
      <c r="F107" s="3">
        <v>90.026245867851117</v>
      </c>
      <c r="G107" s="8">
        <v>0</v>
      </c>
      <c r="H107" s="3">
        <v>100</v>
      </c>
      <c r="I107">
        <f t="shared" si="35"/>
        <v>102.11740896697906</v>
      </c>
      <c r="J107">
        <f t="shared" si="36"/>
        <v>100.21461716819601</v>
      </c>
      <c r="K107">
        <f t="shared" si="37"/>
        <v>99.348134961165613</v>
      </c>
      <c r="L107">
        <v>0</v>
      </c>
      <c r="N107" s="8">
        <v>50970410.6859385</v>
      </c>
      <c r="O107" s="59">
        <v>5604080.1776967589</v>
      </c>
      <c r="P107" s="8">
        <v>3026785.0225631436</v>
      </c>
      <c r="Q107" s="8">
        <v>1501419.2143214794</v>
      </c>
      <c r="R107" s="8">
        <v>1523480.8483522038</v>
      </c>
      <c r="S107" s="8">
        <v>2589406.3430765434</v>
      </c>
      <c r="T107" s="8">
        <v>1105475.7977859576</v>
      </c>
      <c r="U107" s="8">
        <v>594885.08372784546</v>
      </c>
      <c r="V107" s="8">
        <v>513030.58461390028</v>
      </c>
      <c r="W107" s="8">
        <v>1492379.7369440529</v>
      </c>
      <c r="X107" s="8">
        <v>162088.79215934189</v>
      </c>
      <c r="Y107" s="8">
        <v>1330579.1557015446</v>
      </c>
      <c r="Z107" s="23">
        <f t="shared" si="21"/>
        <v>10.99477148070692</v>
      </c>
      <c r="AA107" s="23">
        <f t="shared" si="22"/>
        <v>2.9456682693272564</v>
      </c>
      <c r="AB107" s="23">
        <f t="shared" si="23"/>
        <v>2.9889514874411152</v>
      </c>
      <c r="AC107" s="23">
        <f t="shared" si="24"/>
        <v>2.1688579372010661</v>
      </c>
      <c r="AD107" s="23">
        <f t="shared" si="25"/>
        <v>1.167118482511972</v>
      </c>
      <c r="AE107" s="23">
        <f t="shared" si="26"/>
        <v>1.0065262918421667</v>
      </c>
      <c r="AF107" s="23">
        <f t="shared" si="27"/>
        <v>2.9279335144846383</v>
      </c>
      <c r="AG107" s="23">
        <f t="shared" si="28"/>
        <v>0.31800566245792139</v>
      </c>
      <c r="AH107" s="23">
        <f t="shared" si="29"/>
        <v>2.6104932995343102</v>
      </c>
      <c r="AI107" s="23"/>
      <c r="AK107" s="8">
        <v>50970410.6859385</v>
      </c>
      <c r="AL107" s="36">
        <v>8959423.8488882557</v>
      </c>
      <c r="AM107" s="8">
        <v>8223979.8536418341</v>
      </c>
      <c r="AN107" s="8">
        <v>6174327.3406856004</v>
      </c>
      <c r="AO107" s="8">
        <v>1073844.6281946483</v>
      </c>
      <c r="AP107" s="8">
        <v>973367.33815531118</v>
      </c>
      <c r="AQ107">
        <f t="shared" si="30"/>
        <v>17.577696016798907</v>
      </c>
      <c r="AR107">
        <f t="shared" si="31"/>
        <v>16.13481183095633</v>
      </c>
      <c r="AS107">
        <f t="shared" si="32"/>
        <v>12.113552270021138</v>
      </c>
      <c r="AT107">
        <f t="shared" si="33"/>
        <v>2.1068000311225585</v>
      </c>
      <c r="AU107">
        <f t="shared" si="34"/>
        <v>1.9096713663008402</v>
      </c>
    </row>
    <row r="108" spans="1:47" x14ac:dyDescent="0.45">
      <c r="A108" t="s">
        <v>714</v>
      </c>
      <c r="C108" s="2">
        <v>42643</v>
      </c>
      <c r="D108" s="3">
        <v>99.943889191074774</v>
      </c>
      <c r="E108" s="3">
        <v>106.30788650303411</v>
      </c>
      <c r="F108" s="3">
        <v>93.059711451800169</v>
      </c>
      <c r="G108" s="8">
        <v>0</v>
      </c>
      <c r="H108" s="3">
        <v>100</v>
      </c>
      <c r="I108">
        <f t="shared" si="35"/>
        <v>102.12942729966836</v>
      </c>
      <c r="J108">
        <f t="shared" si="36"/>
        <v>96.913828848665773</v>
      </c>
      <c r="K108">
        <f t="shared" si="37"/>
        <v>102.69570483180756</v>
      </c>
      <c r="L108">
        <v>0</v>
      </c>
      <c r="N108" s="8">
        <v>50954272.038326263</v>
      </c>
      <c r="O108" s="59">
        <v>5531595.7014118265</v>
      </c>
      <c r="P108" s="8">
        <v>2968118.1109410641</v>
      </c>
      <c r="Q108" s="8">
        <v>1490091.2690574198</v>
      </c>
      <c r="R108" s="8">
        <v>1466538.1188050359</v>
      </c>
      <c r="S108" s="8">
        <v>2577530.3320334614</v>
      </c>
      <c r="T108" s="8">
        <v>1123149.1065000861</v>
      </c>
      <c r="U108" s="8">
        <v>597060.56041772617</v>
      </c>
      <c r="V108" s="8">
        <v>531514.44087599125</v>
      </c>
      <c r="W108" s="8">
        <v>1442497.2799375893</v>
      </c>
      <c r="X108" s="8">
        <v>172437.14175877589</v>
      </c>
      <c r="Y108" s="8">
        <v>1270462.5983186578</v>
      </c>
      <c r="Z108" s="23">
        <f t="shared" si="21"/>
        <v>10.855999860524213</v>
      </c>
      <c r="AA108" s="23">
        <f t="shared" si="22"/>
        <v>2.9243696542983053</v>
      </c>
      <c r="AB108" s="23">
        <f t="shared" si="23"/>
        <v>2.8781455609883904</v>
      </c>
      <c r="AC108" s="23">
        <f t="shared" si="24"/>
        <v>2.2042295210405269</v>
      </c>
      <c r="AD108" s="23">
        <f t="shared" si="25"/>
        <v>1.1717576103700102</v>
      </c>
      <c r="AE108" s="23">
        <f t="shared" si="26"/>
        <v>1.0431204678504722</v>
      </c>
      <c r="AF108" s="23">
        <f t="shared" si="27"/>
        <v>2.8309643573213767</v>
      </c>
      <c r="AG108" s="23">
        <f t="shared" si="28"/>
        <v>0.33841547501468355</v>
      </c>
      <c r="AH108" s="23">
        <f t="shared" si="29"/>
        <v>2.4933387280325667</v>
      </c>
      <c r="AI108" s="23"/>
      <c r="AK108" s="8">
        <v>50954272.038326263</v>
      </c>
      <c r="AL108" s="36">
        <v>8981270.4230726417</v>
      </c>
      <c r="AM108" s="8">
        <v>8316384.4453692315</v>
      </c>
      <c r="AN108" s="8">
        <v>6240723.2539660241</v>
      </c>
      <c r="AO108" s="8">
        <v>1079220.7666020754</v>
      </c>
      <c r="AP108" s="8">
        <v>994647.51994772512</v>
      </c>
      <c r="AQ108">
        <f t="shared" si="30"/>
        <v>17.626138229032499</v>
      </c>
      <c r="AR108">
        <f t="shared" si="31"/>
        <v>16.321270254069962</v>
      </c>
      <c r="AS108">
        <f t="shared" si="32"/>
        <v>12.247693872011244</v>
      </c>
      <c r="AT108">
        <f t="shared" si="33"/>
        <v>2.1180182218878882</v>
      </c>
      <c r="AU108">
        <f t="shared" si="34"/>
        <v>1.9520395055385764</v>
      </c>
    </row>
    <row r="109" spans="1:47" x14ac:dyDescent="0.45">
      <c r="A109" t="s">
        <v>715</v>
      </c>
      <c r="C109" s="2">
        <v>42735</v>
      </c>
      <c r="D109" s="3">
        <v>102.72609480893341</v>
      </c>
      <c r="E109" s="3">
        <v>112.43004722693074</v>
      </c>
      <c r="F109" s="3">
        <v>92.381239963452515</v>
      </c>
      <c r="G109" s="8">
        <v>0</v>
      </c>
      <c r="H109" s="3">
        <v>100</v>
      </c>
      <c r="I109">
        <f t="shared" si="35"/>
        <v>104.97247321955035</v>
      </c>
      <c r="J109">
        <f t="shared" si="36"/>
        <v>102.49499555319629</v>
      </c>
      <c r="K109">
        <f t="shared" si="37"/>
        <v>101.94698009779377</v>
      </c>
      <c r="L109">
        <v>0</v>
      </c>
      <c r="N109" s="8">
        <v>51360736.85741397</v>
      </c>
      <c r="O109" s="59">
        <v>5654189.048075703</v>
      </c>
      <c r="P109" s="8">
        <v>3008201.4305856265</v>
      </c>
      <c r="Q109" s="8">
        <v>1472580.069921361</v>
      </c>
      <c r="R109" s="8">
        <v>1548761.9443822801</v>
      </c>
      <c r="S109" s="8">
        <v>2626645.5909560267</v>
      </c>
      <c r="T109" s="8">
        <v>1189580.3686906188</v>
      </c>
      <c r="U109" s="8">
        <v>643947.46453100699</v>
      </c>
      <c r="V109" s="8">
        <v>535247.40051937231</v>
      </c>
      <c r="W109" s="8">
        <v>1435024.6442204411</v>
      </c>
      <c r="X109" s="8">
        <v>158761.2784897653</v>
      </c>
      <c r="Y109" s="8">
        <v>1275031.5208362839</v>
      </c>
      <c r="Z109" s="23">
        <f t="shared" si="21"/>
        <v>11.008777120493193</v>
      </c>
      <c r="AA109" s="23">
        <f t="shared" si="22"/>
        <v>2.8671318988461758</v>
      </c>
      <c r="AB109" s="23">
        <f t="shared" si="23"/>
        <v>3.0154589656334241</v>
      </c>
      <c r="AC109" s="23">
        <f t="shared" si="24"/>
        <v>2.3161279247085056</v>
      </c>
      <c r="AD109" s="23">
        <f t="shared" si="25"/>
        <v>1.2537738045283759</v>
      </c>
      <c r="AE109" s="23">
        <f t="shared" si="26"/>
        <v>1.0421334141005589</v>
      </c>
      <c r="AF109" s="23">
        <f t="shared" si="27"/>
        <v>2.7940110131291735</v>
      </c>
      <c r="AG109" s="23">
        <f t="shared" si="28"/>
        <v>0.30911020402708256</v>
      </c>
      <c r="AH109" s="23">
        <f t="shared" si="29"/>
        <v>2.4825023916147959</v>
      </c>
      <c r="AI109" s="23"/>
      <c r="AK109" s="8">
        <v>51360736.85741397</v>
      </c>
      <c r="AL109" s="36">
        <v>9018454.5009778831</v>
      </c>
      <c r="AM109" s="8">
        <v>8261490.1933848178</v>
      </c>
      <c r="AN109" s="8">
        <v>6216212.7535258625</v>
      </c>
      <c r="AO109" s="8">
        <v>1069090.8674751865</v>
      </c>
      <c r="AP109" s="8">
        <v>992716.52110836189</v>
      </c>
      <c r="AQ109">
        <f t="shared" si="30"/>
        <v>17.55904422869677</v>
      </c>
      <c r="AR109">
        <f t="shared" si="31"/>
        <v>16.085225210689835</v>
      </c>
      <c r="AS109">
        <f t="shared" si="32"/>
        <v>12.10304433673355</v>
      </c>
      <c r="AT109">
        <f t="shared" si="33"/>
        <v>2.0815333519126922</v>
      </c>
      <c r="AU109">
        <f t="shared" si="34"/>
        <v>1.9328315399062705</v>
      </c>
    </row>
    <row r="110" spans="1:47" x14ac:dyDescent="0.45">
      <c r="A110" t="s">
        <v>716</v>
      </c>
      <c r="B110" t="str">
        <f>LEFT(A110,4)</f>
        <v>2017</v>
      </c>
      <c r="C110" s="2">
        <v>42825</v>
      </c>
      <c r="D110" s="3">
        <v>100.72711463678714</v>
      </c>
      <c r="E110" s="3">
        <v>107.16847012680178</v>
      </c>
      <c r="F110" s="3">
        <v>93.24897881059583</v>
      </c>
      <c r="G110" s="8">
        <v>0</v>
      </c>
      <c r="H110" s="3">
        <v>100</v>
      </c>
      <c r="I110">
        <f t="shared" si="35"/>
        <v>102.92978004624003</v>
      </c>
      <c r="J110">
        <f t="shared" si="36"/>
        <v>97.698365695058683</v>
      </c>
      <c r="K110">
        <f t="shared" si="37"/>
        <v>102.90457013463242</v>
      </c>
      <c r="L110">
        <v>0</v>
      </c>
      <c r="N110" s="8">
        <v>52465934.087722294</v>
      </c>
      <c r="O110" s="59">
        <v>5595091.2362126689</v>
      </c>
      <c r="P110" s="8">
        <v>2978471.6678132922</v>
      </c>
      <c r="Q110" s="8">
        <v>1481522.0253203281</v>
      </c>
      <c r="R110" s="8">
        <v>1493374.3880412951</v>
      </c>
      <c r="S110" s="8">
        <v>2611520.5490253582</v>
      </c>
      <c r="T110" s="8">
        <v>1136487.4046523401</v>
      </c>
      <c r="U110" s="8">
        <v>595667.2342516944</v>
      </c>
      <c r="V110" s="8">
        <v>540878.56182423071</v>
      </c>
      <c r="W110" s="8">
        <v>1474674.7238044001</v>
      </c>
      <c r="X110" s="8">
        <v>165353.98354681293</v>
      </c>
      <c r="Y110" s="8">
        <v>1310201.8342983471</v>
      </c>
      <c r="Z110" s="23">
        <f t="shared" si="21"/>
        <v>10.664236391670366</v>
      </c>
      <c r="AA110" s="23">
        <f t="shared" si="22"/>
        <v>2.8237789931334194</v>
      </c>
      <c r="AB110" s="23">
        <f t="shared" si="23"/>
        <v>2.8463695805823153</v>
      </c>
      <c r="AC110" s="23">
        <f t="shared" si="24"/>
        <v>2.166143468926236</v>
      </c>
      <c r="AD110" s="23">
        <f t="shared" si="25"/>
        <v>1.1353409495306941</v>
      </c>
      <c r="AE110" s="23">
        <f t="shared" si="26"/>
        <v>1.0309138133705757</v>
      </c>
      <c r="AF110" s="23">
        <f t="shared" si="27"/>
        <v>2.8107280456281685</v>
      </c>
      <c r="AG110" s="23">
        <f t="shared" si="28"/>
        <v>0.31516447085520943</v>
      </c>
      <c r="AH110" s="23">
        <f t="shared" si="29"/>
        <v>2.4972429388328594</v>
      </c>
      <c r="AI110" s="23"/>
      <c r="AK110" s="8">
        <v>52465934.087722294</v>
      </c>
      <c r="AL110" s="36">
        <v>9392334.8099033218</v>
      </c>
      <c r="AM110" s="8">
        <v>8628641.8280083369</v>
      </c>
      <c r="AN110" s="8">
        <v>6490912.0871639084</v>
      </c>
      <c r="AO110" s="8">
        <v>1127783.2219720604</v>
      </c>
      <c r="AP110" s="8">
        <v>998107.31140790693</v>
      </c>
      <c r="AQ110">
        <f t="shared" si="30"/>
        <v>17.901777549980281</v>
      </c>
      <c r="AR110">
        <f t="shared" si="31"/>
        <v>16.44617975081006</v>
      </c>
      <c r="AS110">
        <f t="shared" si="32"/>
        <v>12.37166973204212</v>
      </c>
      <c r="AT110">
        <f t="shared" si="33"/>
        <v>2.1495533084123175</v>
      </c>
      <c r="AU110">
        <f t="shared" si="34"/>
        <v>1.9023911968079819</v>
      </c>
    </row>
    <row r="111" spans="1:47" x14ac:dyDescent="0.45">
      <c r="A111" t="s">
        <v>717</v>
      </c>
      <c r="C111" s="2">
        <v>42916</v>
      </c>
      <c r="D111" s="3">
        <v>98.342348719248363</v>
      </c>
      <c r="E111" s="3">
        <v>101.56904153848264</v>
      </c>
      <c r="F111" s="3">
        <v>94.882263770908978</v>
      </c>
      <c r="G111" s="8">
        <v>0</v>
      </c>
      <c r="H111" s="3">
        <v>100</v>
      </c>
      <c r="I111">
        <f t="shared" si="35"/>
        <v>100.49286489941829</v>
      </c>
      <c r="J111">
        <f t="shared" si="36"/>
        <v>92.593739107987915</v>
      </c>
      <c r="K111">
        <f t="shared" si="37"/>
        <v>104.70697578981677</v>
      </c>
      <c r="L111">
        <v>0</v>
      </c>
      <c r="N111" s="8">
        <v>52132590.743178643</v>
      </c>
      <c r="O111" s="59">
        <v>5466953.3537632702</v>
      </c>
      <c r="P111" s="8">
        <v>2875517.9835102889</v>
      </c>
      <c r="Q111" s="8">
        <v>1466270.2293163054</v>
      </c>
      <c r="R111" s="8">
        <v>1406592.2738864031</v>
      </c>
      <c r="S111" s="8">
        <v>2602092.9763712287</v>
      </c>
      <c r="T111" s="8">
        <v>1090315.0371565467</v>
      </c>
      <c r="U111" s="8">
        <v>573602.24704532197</v>
      </c>
      <c r="V111" s="8">
        <v>518576.32130450738</v>
      </c>
      <c r="W111" s="8">
        <v>1516741.8362902389</v>
      </c>
      <c r="X111" s="8">
        <v>164778.30006412196</v>
      </c>
      <c r="Y111" s="8">
        <v>1351779.7071712618</v>
      </c>
      <c r="Z111" s="23">
        <f t="shared" si="21"/>
        <v>10.486632787338698</v>
      </c>
      <c r="AA111" s="23">
        <f t="shared" si="22"/>
        <v>2.8125788655691575</v>
      </c>
      <c r="AB111" s="23">
        <f t="shared" si="23"/>
        <v>2.6981054534882301</v>
      </c>
      <c r="AC111" s="23">
        <f t="shared" si="24"/>
        <v>2.0914269204992664</v>
      </c>
      <c r="AD111" s="23">
        <f t="shared" si="25"/>
        <v>1.1002757370548972</v>
      </c>
      <c r="AE111" s="23">
        <f t="shared" si="26"/>
        <v>0.9947257826858743</v>
      </c>
      <c r="AF111" s="23">
        <f t="shared" si="27"/>
        <v>2.9093927899386025</v>
      </c>
      <c r="AG111" s="23">
        <f t="shared" si="28"/>
        <v>0.31607541024744218</v>
      </c>
      <c r="AH111" s="23">
        <f t="shared" si="29"/>
        <v>2.5929647613918694</v>
      </c>
      <c r="AI111" s="23"/>
      <c r="AK111" s="8">
        <v>52132590.743178643</v>
      </c>
      <c r="AL111" s="36">
        <v>9366228.4956515227</v>
      </c>
      <c r="AM111" s="8">
        <v>8630046.9479942415</v>
      </c>
      <c r="AN111" s="8">
        <v>6448610.0657896288</v>
      </c>
      <c r="AO111" s="8">
        <v>1148250.7334252784</v>
      </c>
      <c r="AP111" s="8">
        <v>1029938.4279969962</v>
      </c>
      <c r="AQ111">
        <f t="shared" si="30"/>
        <v>17.966167347777663</v>
      </c>
      <c r="AR111">
        <f t="shared" si="31"/>
        <v>16.554034290197734</v>
      </c>
      <c r="AS111">
        <f t="shared" si="32"/>
        <v>12.369632841685325</v>
      </c>
      <c r="AT111">
        <f t="shared" si="33"/>
        <v>2.2025583556396011</v>
      </c>
      <c r="AU111">
        <f t="shared" si="34"/>
        <v>1.9756133606917661</v>
      </c>
    </row>
    <row r="112" spans="1:47" x14ac:dyDescent="0.45">
      <c r="A112" t="s">
        <v>718</v>
      </c>
      <c r="C112" s="2">
        <v>43008</v>
      </c>
      <c r="D112" s="3">
        <v>100.08234388450144</v>
      </c>
      <c r="E112" s="3">
        <v>101.3670333159739</v>
      </c>
      <c r="F112" s="3">
        <v>97.559782041062491</v>
      </c>
      <c r="G112" s="8">
        <v>0</v>
      </c>
      <c r="H112" s="3">
        <v>100</v>
      </c>
      <c r="I112">
        <f t="shared" si="35"/>
        <v>102.27090967203816</v>
      </c>
      <c r="J112">
        <f t="shared" si="36"/>
        <v>92.409581648497124</v>
      </c>
      <c r="K112">
        <f t="shared" si="37"/>
        <v>107.6617413018061</v>
      </c>
      <c r="L112">
        <v>0</v>
      </c>
      <c r="N112" s="8">
        <v>51928461.672923036</v>
      </c>
      <c r="O112" s="59">
        <v>5575229.7675197851</v>
      </c>
      <c r="P112" s="8">
        <v>2956826.2621007683</v>
      </c>
      <c r="Q112" s="8">
        <v>1548479.1270919438</v>
      </c>
      <c r="R112" s="8">
        <v>1397703.9805018064</v>
      </c>
      <c r="S112" s="8">
        <v>2631057.4905492775</v>
      </c>
      <c r="T112" s="8">
        <v>1078101.0263548514</v>
      </c>
      <c r="U112" s="8">
        <v>578295.80593127094</v>
      </c>
      <c r="V112" s="8">
        <v>502679.23575294216</v>
      </c>
      <c r="W112" s="8">
        <v>1544176.227028179</v>
      </c>
      <c r="X112" s="8">
        <v>157666.48356796106</v>
      </c>
      <c r="Y112" s="8">
        <v>1387488.8717178185</v>
      </c>
      <c r="Z112" s="23">
        <f t="shared" si="21"/>
        <v>10.736366123525794</v>
      </c>
      <c r="AA112" s="23">
        <f t="shared" si="22"/>
        <v>2.9819468499667963</v>
      </c>
      <c r="AB112" s="23">
        <f t="shared" si="23"/>
        <v>2.6915951974572141</v>
      </c>
      <c r="AC112" s="23">
        <f t="shared" si="24"/>
        <v>2.0761274099459865</v>
      </c>
      <c r="AD112" s="23">
        <f t="shared" si="25"/>
        <v>1.1136393940835931</v>
      </c>
      <c r="AE112" s="23">
        <f t="shared" si="26"/>
        <v>0.96802258252732587</v>
      </c>
      <c r="AF112" s="23">
        <f t="shared" si="27"/>
        <v>2.9736606425091847</v>
      </c>
      <c r="AG112" s="23">
        <f t="shared" si="28"/>
        <v>0.30362248079105492</v>
      </c>
      <c r="AH112" s="23">
        <f t="shared" si="29"/>
        <v>2.6719236946726164</v>
      </c>
      <c r="AI112" s="23"/>
      <c r="AK112" s="8">
        <v>51928461.672923036</v>
      </c>
      <c r="AL112" s="36">
        <v>9442603.8867029399</v>
      </c>
      <c r="AM112" s="8">
        <v>8694269.9874608163</v>
      </c>
      <c r="AN112" s="8">
        <v>6452299.189702237</v>
      </c>
      <c r="AO112" s="8">
        <v>1193173.5429365553</v>
      </c>
      <c r="AP112" s="8">
        <v>1040755.7212801906</v>
      </c>
      <c r="AQ112">
        <f t="shared" si="30"/>
        <v>18.183869851909325</v>
      </c>
      <c r="AR112">
        <f t="shared" si="31"/>
        <v>16.74278364381869</v>
      </c>
      <c r="AS112">
        <f t="shared" si="32"/>
        <v>12.42536170307284</v>
      </c>
      <c r="AT112">
        <f t="shared" si="33"/>
        <v>2.297725571868249</v>
      </c>
      <c r="AU112">
        <f t="shared" si="34"/>
        <v>2.0042105769192657</v>
      </c>
    </row>
    <row r="113" spans="1:47" x14ac:dyDescent="0.45">
      <c r="A113" t="s">
        <v>719</v>
      </c>
      <c r="C113" s="2">
        <v>43100</v>
      </c>
      <c r="D113" s="3">
        <v>99.861545656697714</v>
      </c>
      <c r="E113" s="3">
        <v>105.44069601393112</v>
      </c>
      <c r="F113" s="3">
        <v>95.177117119904906</v>
      </c>
      <c r="G113" s="8">
        <v>0</v>
      </c>
      <c r="H113" s="3">
        <v>100</v>
      </c>
      <c r="I113">
        <f t="shared" si="35"/>
        <v>102.04528310560281</v>
      </c>
      <c r="J113">
        <f t="shared" si="36"/>
        <v>96.123268962615185</v>
      </c>
      <c r="K113">
        <f t="shared" si="37"/>
        <v>105.03236012665559</v>
      </c>
      <c r="L113">
        <v>0</v>
      </c>
      <c r="N113" s="8">
        <v>52245259.596901879</v>
      </c>
      <c r="O113" s="59">
        <v>5534258.7304375069</v>
      </c>
      <c r="P113" s="8">
        <v>2964475.8222835124</v>
      </c>
      <c r="Q113" s="8">
        <v>1527892.3480422278</v>
      </c>
      <c r="R113" s="8">
        <v>1451514.1542875655</v>
      </c>
      <c r="S113" s="8">
        <v>2555454.5392225254</v>
      </c>
      <c r="T113" s="8">
        <v>1050486.267212806</v>
      </c>
      <c r="U113" s="8">
        <v>551972.7945744649</v>
      </c>
      <c r="V113" s="8">
        <v>495983.30086107412</v>
      </c>
      <c r="W113" s="8">
        <v>1511572.3935339786</v>
      </c>
      <c r="X113" s="8">
        <v>157747.63087378145</v>
      </c>
      <c r="Y113" s="8">
        <v>1352586.0520574872</v>
      </c>
      <c r="Z113" s="23">
        <f t="shared" si="21"/>
        <v>10.592843777860539</v>
      </c>
      <c r="AA113" s="23">
        <f t="shared" si="22"/>
        <v>2.9244612043861511</v>
      </c>
      <c r="AB113" s="23">
        <f t="shared" si="23"/>
        <v>2.7782695798369419</v>
      </c>
      <c r="AC113" s="23">
        <f t="shared" si="24"/>
        <v>2.0106824529494718</v>
      </c>
      <c r="AD113" s="23">
        <f t="shared" si="25"/>
        <v>1.0565031140302663</v>
      </c>
      <c r="AE113" s="23">
        <f t="shared" si="26"/>
        <v>0.94933646552401418</v>
      </c>
      <c r="AF113" s="23">
        <f t="shared" si="27"/>
        <v>2.8932240076832043</v>
      </c>
      <c r="AG113" s="23">
        <f t="shared" si="28"/>
        <v>0.30193673472173888</v>
      </c>
      <c r="AH113" s="23">
        <f t="shared" si="29"/>
        <v>2.5889163198601368</v>
      </c>
      <c r="AI113" s="23"/>
      <c r="AK113" s="8">
        <v>52245259.596901879</v>
      </c>
      <c r="AL113" s="36">
        <v>9483034.7754582427</v>
      </c>
      <c r="AM113" s="8">
        <v>8760024.0055506211</v>
      </c>
      <c r="AN113" s="8">
        <v>6608802.6797842085</v>
      </c>
      <c r="AO113" s="8">
        <v>1157859.3615172449</v>
      </c>
      <c r="AP113" s="8">
        <v>1020990.549352539</v>
      </c>
      <c r="AQ113">
        <f t="shared" si="30"/>
        <v>18.150995609218072</v>
      </c>
      <c r="AR113">
        <f t="shared" si="31"/>
        <v>16.767117386608003</v>
      </c>
      <c r="AS113">
        <f t="shared" si="32"/>
        <v>12.649573819279304</v>
      </c>
      <c r="AT113">
        <f t="shared" si="33"/>
        <v>2.2161998436809478</v>
      </c>
      <c r="AU113">
        <f t="shared" si="34"/>
        <v>1.9542261962711795</v>
      </c>
    </row>
    <row r="114" spans="1:47" x14ac:dyDescent="0.45">
      <c r="A114" t="s">
        <v>720</v>
      </c>
      <c r="B114" t="str">
        <f>LEFT(A114,4)</f>
        <v>2018</v>
      </c>
      <c r="C114" s="2">
        <v>43190</v>
      </c>
      <c r="D114" s="3">
        <v>100.38611841445476</v>
      </c>
      <c r="E114" s="3">
        <v>99.124958658328794</v>
      </c>
      <c r="F114" s="3">
        <v>99.00112516282546</v>
      </c>
      <c r="G114" s="8">
        <v>0</v>
      </c>
      <c r="H114" s="3">
        <v>100</v>
      </c>
      <c r="I114">
        <f t="shared" si="35"/>
        <v>102.58132703745652</v>
      </c>
      <c r="J114">
        <f t="shared" si="36"/>
        <v>90.365631319085324</v>
      </c>
      <c r="K114">
        <f t="shared" si="37"/>
        <v>109.25233024179644</v>
      </c>
      <c r="L114">
        <v>0</v>
      </c>
      <c r="N114" s="8">
        <v>52690218.71743276</v>
      </c>
      <c r="O114" s="59">
        <v>5608114.1674666442</v>
      </c>
      <c r="P114" s="8">
        <v>2936730.6636436773</v>
      </c>
      <c r="Q114" s="8">
        <v>1550321.2928833924</v>
      </c>
      <c r="R114" s="8">
        <v>1382009.5321116941</v>
      </c>
      <c r="S114" s="8">
        <v>2667132.1263446365</v>
      </c>
      <c r="T114" s="8">
        <v>1073649.7192585925</v>
      </c>
      <c r="U114" s="8">
        <v>573175.52337870619</v>
      </c>
      <c r="V114" s="8">
        <v>499700.29660377343</v>
      </c>
      <c r="W114" s="8">
        <v>1590298.1168930922</v>
      </c>
      <c r="X114" s="8">
        <v>162849.17241396283</v>
      </c>
      <c r="Y114" s="8">
        <v>1427270.1120732939</v>
      </c>
      <c r="Z114" s="23">
        <f t="shared" si="21"/>
        <v>10.643558337728399</v>
      </c>
      <c r="AA114" s="23">
        <f t="shared" si="22"/>
        <v>2.9423322404438279</v>
      </c>
      <c r="AB114" s="23">
        <f t="shared" si="23"/>
        <v>2.6228957968900044</v>
      </c>
      <c r="AC114" s="23">
        <f t="shared" si="24"/>
        <v>2.0376641915577611</v>
      </c>
      <c r="AD114" s="23">
        <f t="shared" si="25"/>
        <v>1.0878214919784892</v>
      </c>
      <c r="AE114" s="23">
        <f t="shared" si="26"/>
        <v>0.94837392739545734</v>
      </c>
      <c r="AF114" s="23">
        <f t="shared" si="27"/>
        <v>3.0182036734778932</v>
      </c>
      <c r="AG114" s="23">
        <f t="shared" si="28"/>
        <v>0.3090690765344718</v>
      </c>
      <c r="AH114" s="23">
        <f t="shared" si="29"/>
        <v>2.7087951935205692</v>
      </c>
      <c r="AI114" s="23"/>
      <c r="AK114" s="8">
        <v>52690218.71743276</v>
      </c>
      <c r="AL114" s="36">
        <v>9798239.6002625227</v>
      </c>
      <c r="AM114" s="8">
        <v>9016672.6813257746</v>
      </c>
      <c r="AN114" s="8">
        <v>6778049.6644037822</v>
      </c>
      <c r="AO114" s="8">
        <v>1161442.0367444062</v>
      </c>
      <c r="AP114" s="8">
        <v>1060151.6819860633</v>
      </c>
      <c r="AQ114">
        <f t="shared" si="30"/>
        <v>18.595936473159369</v>
      </c>
      <c r="AR114">
        <f t="shared" si="31"/>
        <v>17.112611981514842</v>
      </c>
      <c r="AS114">
        <f t="shared" si="32"/>
        <v>12.863961906768928</v>
      </c>
      <c r="AT114">
        <f t="shared" si="33"/>
        <v>2.204283954433726</v>
      </c>
      <c r="AU114">
        <f t="shared" si="34"/>
        <v>2.0120464628766253</v>
      </c>
    </row>
    <row r="115" spans="1:47" x14ac:dyDescent="0.45">
      <c r="A115" t="s">
        <v>721</v>
      </c>
      <c r="C115" s="2">
        <v>43281</v>
      </c>
      <c r="D115" s="3">
        <v>102.86269853203072</v>
      </c>
      <c r="E115" s="3">
        <v>102.067042772435</v>
      </c>
      <c r="F115" s="3">
        <v>100.82832667217008</v>
      </c>
      <c r="G115" s="8">
        <v>0</v>
      </c>
      <c r="H115" s="3">
        <v>100</v>
      </c>
      <c r="I115">
        <f t="shared" si="35"/>
        <v>105.11206414521723</v>
      </c>
      <c r="J115">
        <f t="shared" si="36"/>
        <v>93.047733707460139</v>
      </c>
      <c r="K115">
        <f t="shared" si="37"/>
        <v>111.26873179671722</v>
      </c>
      <c r="L115">
        <v>0</v>
      </c>
      <c r="N115" s="8">
        <v>53803004.723395035</v>
      </c>
      <c r="O115" s="59">
        <v>5740889.1540197898</v>
      </c>
      <c r="P115" s="8">
        <v>2983698.8583022007</v>
      </c>
      <c r="Q115" s="8">
        <v>1566662.3868307858</v>
      </c>
      <c r="R115" s="8">
        <v>1414379.6205992729</v>
      </c>
      <c r="S115" s="8">
        <v>2764986.3003373179</v>
      </c>
      <c r="T115" s="8">
        <v>1137472.7666221028</v>
      </c>
      <c r="U115" s="8">
        <v>592482.84255320171</v>
      </c>
      <c r="V115" s="8">
        <v>547112.44786302664</v>
      </c>
      <c r="W115" s="8">
        <v>1628701.1618140331</v>
      </c>
      <c r="X115" s="8">
        <v>173163.65902307219</v>
      </c>
      <c r="Y115" s="8">
        <v>1455496.7836445898</v>
      </c>
      <c r="Z115" s="23">
        <f t="shared" si="21"/>
        <v>10.670201754593629</v>
      </c>
      <c r="AA115" s="23">
        <f t="shared" si="22"/>
        <v>2.9118492450098383</v>
      </c>
      <c r="AB115" s="23">
        <f t="shared" si="23"/>
        <v>2.6288115837966601</v>
      </c>
      <c r="AC115" s="23">
        <f t="shared" si="24"/>
        <v>2.1141435733374538</v>
      </c>
      <c r="AD115" s="23">
        <f t="shared" si="25"/>
        <v>1.1012077217605167</v>
      </c>
      <c r="AE115" s="23">
        <f t="shared" si="26"/>
        <v>1.0168808427629079</v>
      </c>
      <c r="AF115" s="23">
        <f t="shared" si="27"/>
        <v>3.0271565132603619</v>
      </c>
      <c r="AG115" s="23">
        <f t="shared" si="28"/>
        <v>0.32184756207077753</v>
      </c>
      <c r="AH115" s="23">
        <f t="shared" si="29"/>
        <v>2.7052332692707393</v>
      </c>
      <c r="AI115" s="23"/>
      <c r="AK115" s="8">
        <v>53803004.723395035</v>
      </c>
      <c r="AL115" s="36">
        <v>10002429.23659013</v>
      </c>
      <c r="AM115" s="8">
        <v>9259451.7543197069</v>
      </c>
      <c r="AN115" s="8">
        <v>6961338.9662216958</v>
      </c>
      <c r="AO115" s="8">
        <v>1195576.9041232667</v>
      </c>
      <c r="AP115" s="8">
        <v>1094962.7433913017</v>
      </c>
      <c r="AQ115">
        <f t="shared" si="30"/>
        <v>18.590837608444566</v>
      </c>
      <c r="AR115">
        <f t="shared" si="31"/>
        <v>17.209915695086526</v>
      </c>
      <c r="AS115">
        <f t="shared" si="32"/>
        <v>12.9385691412783</v>
      </c>
      <c r="AT115">
        <f t="shared" si="33"/>
        <v>2.2221377974516665</v>
      </c>
      <c r="AU115">
        <f t="shared" si="34"/>
        <v>2.0351330729957944</v>
      </c>
    </row>
    <row r="116" spans="1:47" x14ac:dyDescent="0.45">
      <c r="A116" t="s">
        <v>722</v>
      </c>
      <c r="C116" s="2">
        <v>43373</v>
      </c>
      <c r="D116" s="3">
        <v>100.85093475563031</v>
      </c>
      <c r="E116" s="3">
        <v>101.11433881988131</v>
      </c>
      <c r="F116" s="3">
        <v>103.00052507580926</v>
      </c>
      <c r="G116" s="8">
        <v>0</v>
      </c>
      <c r="H116" s="3">
        <v>100</v>
      </c>
      <c r="I116">
        <f t="shared" si="35"/>
        <v>103.05630782025383</v>
      </c>
      <c r="J116">
        <f t="shared" si="36"/>
        <v>92.179216884876141</v>
      </c>
      <c r="K116">
        <f t="shared" si="37"/>
        <v>113.66585341482792</v>
      </c>
      <c r="L116">
        <v>0</v>
      </c>
      <c r="N116" s="8">
        <v>53382860.492992267</v>
      </c>
      <c r="O116" s="59">
        <v>5588243.1663992684</v>
      </c>
      <c r="P116" s="8">
        <v>2914749.5292466418</v>
      </c>
      <c r="Q116" s="8">
        <v>1512837.3850629707</v>
      </c>
      <c r="R116" s="8">
        <v>1393202.4065466071</v>
      </c>
      <c r="S116" s="8">
        <v>2685050.499305354</v>
      </c>
      <c r="T116" s="8">
        <v>1083613.1702944688</v>
      </c>
      <c r="U116" s="8">
        <v>583891.41356771509</v>
      </c>
      <c r="V116" s="8">
        <v>500652.99688583228</v>
      </c>
      <c r="W116" s="8">
        <v>1598634.6634552802</v>
      </c>
      <c r="X116" s="8">
        <v>165381.00334095454</v>
      </c>
      <c r="Y116" s="8">
        <v>1435453.9930459114</v>
      </c>
      <c r="Z116" s="23">
        <f t="shared" si="21"/>
        <v>10.468234775715802</v>
      </c>
      <c r="AA116" s="23">
        <f t="shared" si="22"/>
        <v>2.8339384047461555</v>
      </c>
      <c r="AB116" s="23">
        <f t="shared" si="23"/>
        <v>2.6098309338996493</v>
      </c>
      <c r="AC116" s="23">
        <f t="shared" si="24"/>
        <v>2.0298896692445285</v>
      </c>
      <c r="AD116" s="23">
        <f t="shared" si="25"/>
        <v>1.0937806782466524</v>
      </c>
      <c r="AE116" s="23">
        <f t="shared" si="26"/>
        <v>0.93785344633518564</v>
      </c>
      <c r="AF116" s="23">
        <f t="shared" si="27"/>
        <v>2.9946590510359372</v>
      </c>
      <c r="AG116" s="23">
        <f t="shared" si="28"/>
        <v>0.30980168880733661</v>
      </c>
      <c r="AH116" s="23">
        <f t="shared" si="29"/>
        <v>2.6889791588338507</v>
      </c>
      <c r="AI116" s="23"/>
      <c r="AK116" s="8">
        <v>53382860.492992267</v>
      </c>
      <c r="AL116" s="36">
        <v>9962264.3395585623</v>
      </c>
      <c r="AM116" s="8">
        <v>9246447.8081653137</v>
      </c>
      <c r="AN116" s="8">
        <v>6958958.8419006867</v>
      </c>
      <c r="AO116" s="8">
        <v>1177411.8851342478</v>
      </c>
      <c r="AP116" s="8">
        <v>1099581.9293069136</v>
      </c>
      <c r="AQ116">
        <f t="shared" si="30"/>
        <v>18.66191554284795</v>
      </c>
      <c r="AR116">
        <f t="shared" si="31"/>
        <v>17.321004762154182</v>
      </c>
      <c r="AS116">
        <f t="shared" si="32"/>
        <v>13.035942206233424</v>
      </c>
      <c r="AT116">
        <f t="shared" si="33"/>
        <v>2.2055990897842768</v>
      </c>
      <c r="AU116">
        <f t="shared" si="34"/>
        <v>2.0598033135584015</v>
      </c>
    </row>
    <row r="117" spans="1:47" x14ac:dyDescent="0.45">
      <c r="A117" t="s">
        <v>723</v>
      </c>
      <c r="C117" s="2">
        <v>43465</v>
      </c>
      <c r="D117" s="3">
        <v>96.878669072422554</v>
      </c>
      <c r="E117" s="3">
        <v>98.717144242584084</v>
      </c>
      <c r="F117" s="3">
        <v>97.333432076072128</v>
      </c>
      <c r="G117" s="8">
        <v>0</v>
      </c>
      <c r="H117" s="3">
        <v>100</v>
      </c>
      <c r="I117">
        <f t="shared" si="35"/>
        <v>98.997178016604366</v>
      </c>
      <c r="J117">
        <f t="shared" si="36"/>
        <v>89.993854042821141</v>
      </c>
      <c r="K117">
        <f t="shared" si="37"/>
        <v>107.41195362429562</v>
      </c>
      <c r="L117">
        <v>0</v>
      </c>
      <c r="N117" s="8">
        <v>52958279.865413032</v>
      </c>
      <c r="O117" s="59">
        <v>5395373.7831419911</v>
      </c>
      <c r="P117" s="8">
        <v>2813869.9274760596</v>
      </c>
      <c r="Q117" s="8">
        <v>1464985.4432655128</v>
      </c>
      <c r="R117" s="8">
        <v>1358407.2884779712</v>
      </c>
      <c r="S117" s="8">
        <v>2569623.7419007518</v>
      </c>
      <c r="T117" s="8">
        <v>1007505.6609489811</v>
      </c>
      <c r="U117" s="8">
        <v>500325.38727725064</v>
      </c>
      <c r="V117" s="8">
        <v>510211.45029957528</v>
      </c>
      <c r="W117" s="8">
        <v>1568062.3302694825</v>
      </c>
      <c r="X117" s="8">
        <v>166537.06277829752</v>
      </c>
      <c r="Y117" s="8">
        <v>1399490.5836961844</v>
      </c>
      <c r="Z117" s="23">
        <f t="shared" si="21"/>
        <v>10.18797022269921</v>
      </c>
      <c r="AA117" s="23">
        <f t="shared" si="22"/>
        <v>2.7663010335467724</v>
      </c>
      <c r="AB117" s="23">
        <f t="shared" si="23"/>
        <v>2.5650517575914411</v>
      </c>
      <c r="AC117" s="23">
        <f t="shared" si="24"/>
        <v>1.9024516345875149</v>
      </c>
      <c r="AD117" s="23">
        <f t="shared" si="25"/>
        <v>0.94475384878203417</v>
      </c>
      <c r="AE117" s="23">
        <f t="shared" si="26"/>
        <v>0.96342149253377385</v>
      </c>
      <c r="AF117" s="23">
        <f t="shared" si="27"/>
        <v>2.9609389395851231</v>
      </c>
      <c r="AG117" s="23">
        <f t="shared" si="28"/>
        <v>0.31446841400727332</v>
      </c>
      <c r="AH117" s="23">
        <f t="shared" si="29"/>
        <v>2.6426284751937148</v>
      </c>
      <c r="AI117" s="23"/>
      <c r="AK117" s="8">
        <v>52958279.865413032</v>
      </c>
      <c r="AL117" s="36">
        <v>10031965.807586128</v>
      </c>
      <c r="AM117" s="8">
        <v>9218271.6707303915</v>
      </c>
      <c r="AN117" s="8">
        <v>7033135.0046162708</v>
      </c>
      <c r="AO117" s="8">
        <v>1180450.4464246316</v>
      </c>
      <c r="AP117" s="8">
        <v>1044291.747198007</v>
      </c>
      <c r="AQ117">
        <f t="shared" si="30"/>
        <v>18.943148895849973</v>
      </c>
      <c r="AR117">
        <f t="shared" si="31"/>
        <v>17.40666746381774</v>
      </c>
      <c r="AS117">
        <f t="shared" si="32"/>
        <v>13.280520104675077</v>
      </c>
      <c r="AT117">
        <f t="shared" si="33"/>
        <v>2.229019615864793</v>
      </c>
      <c r="AU117">
        <f t="shared" si="34"/>
        <v>1.9719140233631951</v>
      </c>
    </row>
    <row r="118" spans="1:47" x14ac:dyDescent="0.45">
      <c r="A118" t="s">
        <v>724</v>
      </c>
      <c r="B118" t="str">
        <f>LEFT(A118,4)</f>
        <v>2019</v>
      </c>
      <c r="C118" s="2">
        <v>43555</v>
      </c>
      <c r="D118" s="3">
        <v>98.409849583865096</v>
      </c>
      <c r="E118" s="3">
        <v>97.463621742767074</v>
      </c>
      <c r="F118" s="3">
        <v>93.755224991764166</v>
      </c>
      <c r="G118" s="8">
        <v>0</v>
      </c>
      <c r="H118" s="3">
        <v>100</v>
      </c>
      <c r="I118">
        <f t="shared" si="35"/>
        <v>100.56184184939829</v>
      </c>
      <c r="J118">
        <f t="shared" si="36"/>
        <v>88.851100960228806</v>
      </c>
      <c r="K118">
        <f t="shared" si="37"/>
        <v>103.46323625966571</v>
      </c>
      <c r="L118">
        <v>0</v>
      </c>
      <c r="N118" s="8">
        <v>53273107.109919526</v>
      </c>
      <c r="O118" s="59">
        <v>5495528.805147619</v>
      </c>
      <c r="P118" s="8">
        <v>2931109.2550570727</v>
      </c>
      <c r="Q118" s="8">
        <v>1570522.4387457529</v>
      </c>
      <c r="R118" s="8">
        <v>1359719.1603833348</v>
      </c>
      <c r="S118" s="8">
        <v>2559109.7593423012</v>
      </c>
      <c r="T118" s="8">
        <v>1044636.9713532724</v>
      </c>
      <c r="U118" s="8">
        <v>555983.91860253736</v>
      </c>
      <c r="V118" s="8">
        <v>486788.60238927964</v>
      </c>
      <c r="W118" s="8">
        <v>1512957.2417828329</v>
      </c>
      <c r="X118" s="8">
        <v>164058.43567887269</v>
      </c>
      <c r="Y118" s="8">
        <v>1348379.6564008736</v>
      </c>
      <c r="Z118" s="23">
        <f t="shared" si="21"/>
        <v>10.315765502110809</v>
      </c>
      <c r="AA118" s="23">
        <f t="shared" si="22"/>
        <v>2.9480586433700231</v>
      </c>
      <c r="AB118" s="23">
        <f t="shared" si="23"/>
        <v>2.5523556521263111</v>
      </c>
      <c r="AC118" s="23">
        <f t="shared" si="24"/>
        <v>1.9609086610958339</v>
      </c>
      <c r="AD118" s="23">
        <f t="shared" si="25"/>
        <v>1.0436483786375816</v>
      </c>
      <c r="AE118" s="23">
        <f t="shared" si="26"/>
        <v>0.91376048591436276</v>
      </c>
      <c r="AF118" s="23">
        <f t="shared" si="27"/>
        <v>2.8400018768590241</v>
      </c>
      <c r="AG118" s="23">
        <f t="shared" si="28"/>
        <v>0.30795732514787894</v>
      </c>
      <c r="AH118" s="23">
        <f t="shared" si="29"/>
        <v>2.5310700455648916</v>
      </c>
      <c r="AI118" s="23"/>
      <c r="AK118" s="8">
        <v>53273107.109919526</v>
      </c>
      <c r="AL118" s="36">
        <v>9911837.2931295726</v>
      </c>
      <c r="AM118" s="8">
        <v>9168841.7590832356</v>
      </c>
      <c r="AN118" s="8">
        <v>6945407.4084370527</v>
      </c>
      <c r="AO118" s="8">
        <v>1195192.6759693348</v>
      </c>
      <c r="AP118" s="8">
        <v>1006980.7433102496</v>
      </c>
      <c r="AQ118">
        <f t="shared" si="30"/>
        <v>18.605705262653949</v>
      </c>
      <c r="AR118">
        <f t="shared" si="31"/>
        <v>17.211013692452685</v>
      </c>
      <c r="AS118">
        <f t="shared" si="32"/>
        <v>13.037361222626732</v>
      </c>
      <c r="AT118">
        <f t="shared" si="33"/>
        <v>2.2435197434669401</v>
      </c>
      <c r="AU118">
        <f t="shared" si="34"/>
        <v>1.8902234127859765</v>
      </c>
    </row>
    <row r="119" spans="1:47" x14ac:dyDescent="0.45">
      <c r="A119" t="s">
        <v>725</v>
      </c>
      <c r="C119" s="2">
        <v>43646</v>
      </c>
      <c r="D119" s="3">
        <v>96.62259631594452</v>
      </c>
      <c r="E119" s="3">
        <v>97.375977325834882</v>
      </c>
      <c r="F119" s="3">
        <v>89.688227130500195</v>
      </c>
      <c r="G119" s="8">
        <v>1000</v>
      </c>
      <c r="H119" s="3">
        <v>100</v>
      </c>
      <c r="I119">
        <f t="shared" si="35"/>
        <v>98.73550555040535</v>
      </c>
      <c r="J119">
        <f t="shared" si="36"/>
        <v>88.771201375150838</v>
      </c>
      <c r="K119">
        <f t="shared" si="37"/>
        <v>98.975115617595122</v>
      </c>
      <c r="L119">
        <v>0</v>
      </c>
      <c r="N119" s="8">
        <v>53353449.258071065</v>
      </c>
      <c r="O119" s="59">
        <v>5397308.3284701733</v>
      </c>
      <c r="P119" s="8">
        <v>2891202.8009427348</v>
      </c>
      <c r="Q119" s="8">
        <v>1539823.6486177361</v>
      </c>
      <c r="R119" s="8">
        <v>1348077.0368024013</v>
      </c>
      <c r="S119" s="8">
        <v>2510772.2299336377</v>
      </c>
      <c r="T119" s="8">
        <v>1046317.0044888111</v>
      </c>
      <c r="U119" s="8">
        <v>554026.07130635297</v>
      </c>
      <c r="V119" s="8">
        <v>494715.42632085993</v>
      </c>
      <c r="W119" s="8">
        <v>1463314.7652978406</v>
      </c>
      <c r="X119" s="8">
        <v>153746.88300484014</v>
      </c>
      <c r="Y119" s="8">
        <v>1309531.7843966733</v>
      </c>
      <c r="Z119" s="23">
        <f t="shared" si="21"/>
        <v>10.116137575966924</v>
      </c>
      <c r="AA119" s="23">
        <f t="shared" si="22"/>
        <v>2.8860807877098944</v>
      </c>
      <c r="AB119" s="23">
        <f t="shared" si="23"/>
        <v>2.5266914427251774</v>
      </c>
      <c r="AC119" s="23">
        <f t="shared" si="24"/>
        <v>1.9611047065162881</v>
      </c>
      <c r="AD119" s="23">
        <f t="shared" si="25"/>
        <v>1.0384072239200963</v>
      </c>
      <c r="AE119" s="23">
        <f t="shared" si="26"/>
        <v>0.92724169327444494</v>
      </c>
      <c r="AF119" s="23">
        <f t="shared" si="27"/>
        <v>2.7426807182039443</v>
      </c>
      <c r="AG119" s="23">
        <f t="shared" si="28"/>
        <v>0.28816671675933309</v>
      </c>
      <c r="AH119" s="23">
        <f t="shared" si="29"/>
        <v>2.4544463434078225</v>
      </c>
      <c r="AI119" s="23"/>
      <c r="AK119" s="8">
        <v>53353449.258071065</v>
      </c>
      <c r="AL119" s="36">
        <v>9898985.3121071756</v>
      </c>
      <c r="AM119" s="8">
        <v>9189528.9065476768</v>
      </c>
      <c r="AN119" s="8">
        <v>7007765.2144459942</v>
      </c>
      <c r="AO119" s="8">
        <v>1200903.6648274565</v>
      </c>
      <c r="AP119" s="8">
        <v>971834.35812591552</v>
      </c>
      <c r="AQ119">
        <f t="shared" si="30"/>
        <v>18.553599532479527</v>
      </c>
      <c r="AR119">
        <f t="shared" si="31"/>
        <v>17.223870310798183</v>
      </c>
      <c r="AS119">
        <f t="shared" si="32"/>
        <v>13.134605750697348</v>
      </c>
      <c r="AT119">
        <f t="shared" si="33"/>
        <v>2.2508454121094883</v>
      </c>
      <c r="AU119">
        <f t="shared" si="34"/>
        <v>1.8215023988892356</v>
      </c>
    </row>
    <row r="120" spans="1:47" x14ac:dyDescent="0.45">
      <c r="A120" t="s">
        <v>726</v>
      </c>
      <c r="C120" s="2">
        <v>43738</v>
      </c>
      <c r="D120" s="3">
        <v>94.466399929796353</v>
      </c>
      <c r="E120" s="3">
        <v>95.028468750396939</v>
      </c>
      <c r="F120" s="3">
        <v>90.768710748793993</v>
      </c>
      <c r="G120" s="8">
        <v>1000</v>
      </c>
      <c r="H120" s="3">
        <v>100</v>
      </c>
      <c r="I120">
        <f t="shared" si="35"/>
        <v>96.532158213762045</v>
      </c>
      <c r="J120">
        <f t="shared" si="36"/>
        <v>86.631133956029728</v>
      </c>
      <c r="K120">
        <f t="shared" si="37"/>
        <v>100.16747936995185</v>
      </c>
      <c r="L120">
        <v>300</v>
      </c>
      <c r="N120" s="8">
        <v>53277032.532818161</v>
      </c>
      <c r="O120" s="59">
        <v>5292747.1905333968</v>
      </c>
      <c r="P120" s="8">
        <v>2780123.6877587554</v>
      </c>
      <c r="Q120" s="8">
        <v>1465446.9985354084</v>
      </c>
      <c r="R120" s="8">
        <v>1309209.0781121494</v>
      </c>
      <c r="S120" s="8">
        <v>2522624.6748604532</v>
      </c>
      <c r="T120" s="8">
        <v>1052437.2120213415</v>
      </c>
      <c r="U120" s="8">
        <v>508429.67669137556</v>
      </c>
      <c r="V120" s="8">
        <v>543219.41483612231</v>
      </c>
      <c r="W120" s="8">
        <v>1472819.6970235957</v>
      </c>
      <c r="X120" s="8">
        <v>150454.43302458798</v>
      </c>
      <c r="Y120" s="8">
        <v>1325226.9745604272</v>
      </c>
      <c r="Z120" s="23">
        <f t="shared" si="21"/>
        <v>9.9343881198208877</v>
      </c>
      <c r="AA120" s="23">
        <f t="shared" si="22"/>
        <v>2.7506167833816693</v>
      </c>
      <c r="AB120" s="23">
        <f t="shared" si="23"/>
        <v>2.4573611101663531</v>
      </c>
      <c r="AC120" s="23">
        <f t="shared" si="24"/>
        <v>1.9754050891874468</v>
      </c>
      <c r="AD120" s="23">
        <f t="shared" si="25"/>
        <v>0.95431305483875728</v>
      </c>
      <c r="AE120" s="23">
        <f t="shared" si="26"/>
        <v>1.0196127468276395</v>
      </c>
      <c r="AF120" s="23">
        <f t="shared" si="27"/>
        <v>2.7644552014347874</v>
      </c>
      <c r="AG120" s="23">
        <f t="shared" si="28"/>
        <v>0.28240017484440305</v>
      </c>
      <c r="AH120" s="23">
        <f t="shared" si="29"/>
        <v>2.4874264041340886</v>
      </c>
      <c r="AI120" s="23"/>
      <c r="AK120" s="8">
        <v>53277032.532818161</v>
      </c>
      <c r="AL120" s="36">
        <v>9971030.8717873674</v>
      </c>
      <c r="AM120" s="8">
        <v>9213081.0963693094</v>
      </c>
      <c r="AN120" s="8">
        <v>7009568.5802851235</v>
      </c>
      <c r="AO120" s="8">
        <v>1222115.7048523664</v>
      </c>
      <c r="AP120" s="8">
        <v>969301.50775954907</v>
      </c>
      <c r="AQ120">
        <f t="shared" si="30"/>
        <v>18.715439651495799</v>
      </c>
      <c r="AR120">
        <f t="shared" si="31"/>
        <v>17.292782008258694</v>
      </c>
      <c r="AS120">
        <f t="shared" si="32"/>
        <v>13.156829964145045</v>
      </c>
      <c r="AT120">
        <f t="shared" si="33"/>
        <v>2.2938884670416924</v>
      </c>
      <c r="AU120">
        <f t="shared" si="34"/>
        <v>1.8193609172253884</v>
      </c>
    </row>
    <row r="121" spans="1:47" x14ac:dyDescent="0.45">
      <c r="A121" t="s">
        <v>727</v>
      </c>
      <c r="C121" s="2">
        <v>43830</v>
      </c>
      <c r="D121" s="3">
        <v>92.870072609300522</v>
      </c>
      <c r="E121" s="3">
        <v>87.951574305819307</v>
      </c>
      <c r="F121" s="3">
        <v>89.936102865858928</v>
      </c>
      <c r="G121" s="8">
        <v>1000</v>
      </c>
      <c r="H121" s="3">
        <v>100</v>
      </c>
      <c r="I121">
        <f t="shared" si="35"/>
        <v>94.900922964217514</v>
      </c>
      <c r="J121">
        <f t="shared" si="36"/>
        <v>80.179600024327527</v>
      </c>
      <c r="K121">
        <f t="shared" si="37"/>
        <v>99.248657980409675</v>
      </c>
      <c r="L121">
        <v>300</v>
      </c>
      <c r="N121" s="8">
        <v>51943269.579999492</v>
      </c>
      <c r="O121" s="59">
        <v>5162679.0681963749</v>
      </c>
      <c r="P121" s="8">
        <v>2685581.0489409436</v>
      </c>
      <c r="Q121" s="8">
        <v>1481257.2241728208</v>
      </c>
      <c r="R121" s="8">
        <v>1211180.5467448065</v>
      </c>
      <c r="S121" s="8">
        <v>2467500.0658792825</v>
      </c>
      <c r="T121" s="8">
        <v>1029146.9249849834</v>
      </c>
      <c r="U121" s="8">
        <v>509337.97358643706</v>
      </c>
      <c r="V121" s="8">
        <v>521782.42601753003</v>
      </c>
      <c r="W121" s="8">
        <v>1438228.7849629349</v>
      </c>
      <c r="X121" s="8">
        <v>142297.59160858288</v>
      </c>
      <c r="Y121" s="8">
        <v>1294186.6272377402</v>
      </c>
      <c r="Z121" s="23">
        <f t="shared" si="21"/>
        <v>9.9390722030794922</v>
      </c>
      <c r="AA121" s="23">
        <f t="shared" si="22"/>
        <v>2.8516826841088414</v>
      </c>
      <c r="AB121" s="23">
        <f t="shared" si="23"/>
        <v>2.3317372135757233</v>
      </c>
      <c r="AC121" s="23">
        <f t="shared" si="24"/>
        <v>1.9812902293336796</v>
      </c>
      <c r="AD121" s="23">
        <f t="shared" si="25"/>
        <v>0.98056587062158129</v>
      </c>
      <c r="AE121" s="23">
        <f t="shared" si="26"/>
        <v>1.0045236471183552</v>
      </c>
      <c r="AF121" s="23">
        <f t="shared" si="27"/>
        <v>2.7688453125729269</v>
      </c>
      <c r="AG121" s="23">
        <f t="shared" si="28"/>
        <v>0.27394808366736678</v>
      </c>
      <c r="AH121" s="23">
        <f t="shared" si="29"/>
        <v>2.4915386299364961</v>
      </c>
      <c r="AI121" s="23"/>
      <c r="AK121" s="8">
        <v>51943269.579999492</v>
      </c>
      <c r="AL121" s="36">
        <v>9615484.8085419629</v>
      </c>
      <c r="AM121" s="8">
        <v>8937495.4765380509</v>
      </c>
      <c r="AN121" s="8">
        <v>6759823.8536074068</v>
      </c>
      <c r="AO121" s="8">
        <v>1247583.1654176367</v>
      </c>
      <c r="AP121" s="8">
        <v>965568.63929206482</v>
      </c>
      <c r="AQ121">
        <f t="shared" si="30"/>
        <v>18.511512437107655</v>
      </c>
      <c r="AR121">
        <f t="shared" si="31"/>
        <v>17.206262810955959</v>
      </c>
      <c r="AS121">
        <f t="shared" si="32"/>
        <v>13.013858981665345</v>
      </c>
      <c r="AT121">
        <f t="shared" si="33"/>
        <v>2.401818706264137</v>
      </c>
      <c r="AU121">
        <f t="shared" si="34"/>
        <v>1.8588907612081709</v>
      </c>
    </row>
    <row r="122" spans="1:47" x14ac:dyDescent="0.45">
      <c r="A122" t="s">
        <v>728</v>
      </c>
      <c r="B122" t="str">
        <f>LEFT(A122,4)</f>
        <v>2020</v>
      </c>
      <c r="C122" s="2">
        <v>43921</v>
      </c>
      <c r="D122" s="3">
        <v>89.980127465146779</v>
      </c>
      <c r="E122" s="3">
        <v>87.249557232492563</v>
      </c>
      <c r="F122" s="3">
        <v>82.220946389692742</v>
      </c>
      <c r="G122" s="8">
        <v>1000</v>
      </c>
      <c r="H122" s="3">
        <v>100</v>
      </c>
      <c r="I122">
        <f t="shared" si="35"/>
        <v>91.947781507658746</v>
      </c>
      <c r="J122">
        <f t="shared" si="36"/>
        <v>79.539617754608656</v>
      </c>
      <c r="K122">
        <f t="shared" si="37"/>
        <v>90.734625217499755</v>
      </c>
      <c r="L122">
        <v>300</v>
      </c>
      <c r="N122" s="8">
        <v>52067014.854401723</v>
      </c>
      <c r="O122" s="59">
        <v>5017686.29363582</v>
      </c>
      <c r="P122" s="8">
        <v>2678786.4816379645</v>
      </c>
      <c r="Q122" s="8">
        <v>1464042.3112471846</v>
      </c>
      <c r="R122" s="8">
        <v>1217216.3730266937</v>
      </c>
      <c r="S122" s="8">
        <v>2335454.2543092761</v>
      </c>
      <c r="T122" s="8">
        <v>1005518.4416807431</v>
      </c>
      <c r="U122" s="8">
        <v>493203.05957237986</v>
      </c>
      <c r="V122" s="8">
        <v>509947.00234877993</v>
      </c>
      <c r="W122" s="8">
        <v>1328770.720815751</v>
      </c>
      <c r="X122" s="8">
        <v>139517.23961437924</v>
      </c>
      <c r="Y122" s="8">
        <v>1188420.6256223465</v>
      </c>
      <c r="Z122" s="23">
        <f t="shared" si="21"/>
        <v>9.6369770912872443</v>
      </c>
      <c r="AA122" s="23">
        <f t="shared" si="22"/>
        <v>2.8118422293676302</v>
      </c>
      <c r="AB122" s="23">
        <f t="shared" si="23"/>
        <v>2.3377878997489536</v>
      </c>
      <c r="AC122" s="23">
        <f t="shared" si="24"/>
        <v>1.9312004817109982</v>
      </c>
      <c r="AD122" s="23">
        <f t="shared" si="25"/>
        <v>0.94724666077276509</v>
      </c>
      <c r="AE122" s="23">
        <f t="shared" si="26"/>
        <v>0.97940510662033708</v>
      </c>
      <c r="AF122" s="23">
        <f t="shared" si="27"/>
        <v>2.5520393756613018</v>
      </c>
      <c r="AG122" s="23">
        <f t="shared" si="28"/>
        <v>0.26795705496948519</v>
      </c>
      <c r="AH122" s="23">
        <f t="shared" si="29"/>
        <v>2.2824827368067906</v>
      </c>
      <c r="AI122" s="23"/>
      <c r="AK122" s="8">
        <v>52067014.854401723</v>
      </c>
      <c r="AL122" s="36">
        <v>9625541.3963565491</v>
      </c>
      <c r="AM122" s="8">
        <v>8982075.5675722808</v>
      </c>
      <c r="AN122" s="8">
        <v>6936633.8684227783</v>
      </c>
      <c r="AO122" s="8">
        <v>1140522.2268568992</v>
      </c>
      <c r="AP122" s="8">
        <v>884232.9802176184</v>
      </c>
      <c r="AQ122">
        <f t="shared" si="30"/>
        <v>18.486831678891246</v>
      </c>
      <c r="AR122">
        <f t="shared" si="31"/>
        <v>17.250990080167696</v>
      </c>
      <c r="AS122">
        <f t="shared" si="32"/>
        <v>13.32251116723347</v>
      </c>
      <c r="AT122">
        <f t="shared" si="33"/>
        <v>2.190488988174593</v>
      </c>
      <c r="AU122">
        <f t="shared" si="34"/>
        <v>1.6982594118181247</v>
      </c>
    </row>
    <row r="123" spans="1:47" x14ac:dyDescent="0.45">
      <c r="A123" t="s">
        <v>729</v>
      </c>
      <c r="C123" s="2">
        <v>44012</v>
      </c>
      <c r="D123" s="3">
        <v>65.212827987991759</v>
      </c>
      <c r="E123" s="3">
        <v>75.676691204609725</v>
      </c>
      <c r="F123" s="3">
        <v>62.61707067428005</v>
      </c>
      <c r="G123" s="8">
        <v>1000</v>
      </c>
      <c r="H123" s="3">
        <v>100</v>
      </c>
      <c r="I123">
        <f t="shared" si="35"/>
        <v>66.638879364323856</v>
      </c>
      <c r="J123">
        <f t="shared" si="36"/>
        <v>68.989405588714774</v>
      </c>
      <c r="K123">
        <f t="shared" si="37"/>
        <v>69.100839741255214</v>
      </c>
      <c r="L123">
        <v>300</v>
      </c>
      <c r="N123" s="8">
        <v>41129904.75484167</v>
      </c>
      <c r="O123" s="59">
        <v>3658148.3767503169</v>
      </c>
      <c r="P123" s="8">
        <v>1979834.7515978538</v>
      </c>
      <c r="Q123" s="8">
        <v>935213.59708890214</v>
      </c>
      <c r="R123" s="8">
        <v>1046058.4994585463</v>
      </c>
      <c r="S123" s="8">
        <v>1680043.8460465341</v>
      </c>
      <c r="T123" s="8">
        <v>642932.39330016775</v>
      </c>
      <c r="U123" s="8">
        <v>262718.15836108662</v>
      </c>
      <c r="V123" s="8">
        <v>378933.36131061445</v>
      </c>
      <c r="W123" s="8">
        <v>1035049.1133842142</v>
      </c>
      <c r="X123" s="8">
        <v>57480.238051824381</v>
      </c>
      <c r="Y123" s="8">
        <v>977197.66633803735</v>
      </c>
      <c r="Z123" s="23">
        <f t="shared" si="21"/>
        <v>8.8941328664751964</v>
      </c>
      <c r="AA123" s="23">
        <f t="shared" si="22"/>
        <v>2.273804431746981</v>
      </c>
      <c r="AB123" s="23">
        <f t="shared" si="23"/>
        <v>2.5433039674992388</v>
      </c>
      <c r="AC123" s="23">
        <f t="shared" si="24"/>
        <v>1.5631750113024125</v>
      </c>
      <c r="AD123" s="23">
        <f t="shared" si="25"/>
        <v>0.63875216810503399</v>
      </c>
      <c r="AE123" s="23">
        <f t="shared" si="26"/>
        <v>0.92130862828221771</v>
      </c>
      <c r="AF123" s="23">
        <f t="shared" si="27"/>
        <v>2.5165366162496929</v>
      </c>
      <c r="AG123" s="23">
        <f t="shared" si="28"/>
        <v>0.13975290824143716</v>
      </c>
      <c r="AH123" s="23">
        <f t="shared" si="29"/>
        <v>2.3758811797953534</v>
      </c>
      <c r="AI123" s="23"/>
      <c r="AK123" s="8">
        <v>41129904.75484167</v>
      </c>
      <c r="AL123" s="36">
        <v>7183576.2240997283</v>
      </c>
      <c r="AM123" s="8">
        <v>6708587.5182754109</v>
      </c>
      <c r="AN123" s="8">
        <v>5182496.2530955942</v>
      </c>
      <c r="AO123" s="8">
        <v>842984.32779618434</v>
      </c>
      <c r="AP123" s="8">
        <v>675541.66126540757</v>
      </c>
      <c r="AQ123">
        <f t="shared" si="30"/>
        <v>17.465579526424996</v>
      </c>
      <c r="AR123">
        <f t="shared" si="31"/>
        <v>16.31072952456983</v>
      </c>
      <c r="AS123">
        <f t="shared" si="32"/>
        <v>12.600311826604774</v>
      </c>
      <c r="AT123">
        <f t="shared" si="33"/>
        <v>2.0495654750986292</v>
      </c>
      <c r="AU123">
        <f t="shared" si="34"/>
        <v>1.642458608382469</v>
      </c>
    </row>
    <row r="124" spans="1:47" x14ac:dyDescent="0.45">
      <c r="A124" t="s">
        <v>730</v>
      </c>
      <c r="C124" s="2">
        <v>44104</v>
      </c>
      <c r="D124" s="3">
        <v>77.316392748200897</v>
      </c>
      <c r="E124" s="3">
        <v>75.61195413529417</v>
      </c>
      <c r="F124" s="3">
        <v>70.870040390890793</v>
      </c>
      <c r="G124" s="8">
        <v>0</v>
      </c>
      <c r="H124" s="3">
        <v>100</v>
      </c>
      <c r="I124">
        <f t="shared" si="35"/>
        <v>79.007120657009068</v>
      </c>
      <c r="J124">
        <f t="shared" si="36"/>
        <v>68.930389108732058</v>
      </c>
      <c r="K124">
        <f t="shared" si="37"/>
        <v>78.208374342218221</v>
      </c>
      <c r="L124">
        <v>0</v>
      </c>
      <c r="N124" s="8">
        <v>47951720.145119779</v>
      </c>
      <c r="O124" s="59">
        <v>4349895.7554051448</v>
      </c>
      <c r="P124" s="8">
        <v>2281760.7419016943</v>
      </c>
      <c r="Q124" s="8">
        <v>1238838.3267757525</v>
      </c>
      <c r="R124" s="8">
        <v>1041629.5808225649</v>
      </c>
      <c r="S124" s="8">
        <v>2075625.0106610782</v>
      </c>
      <c r="T124" s="8">
        <v>908652.39976215747</v>
      </c>
      <c r="U124" s="8">
        <v>416445.77724556113</v>
      </c>
      <c r="V124" s="8">
        <v>491380.05847680662</v>
      </c>
      <c r="W124" s="8">
        <v>1172889.1990201452</v>
      </c>
      <c r="X124" s="8">
        <v>110964.8311904466</v>
      </c>
      <c r="Y124" s="8">
        <v>1064005.5613663585</v>
      </c>
      <c r="Z124" s="23">
        <f t="shared" si="21"/>
        <v>9.0714071199964028</v>
      </c>
      <c r="AA124" s="23">
        <f t="shared" si="22"/>
        <v>2.5835117552124633</v>
      </c>
      <c r="AB124" s="23">
        <f t="shared" si="23"/>
        <v>2.1722465381225233</v>
      </c>
      <c r="AC124" s="23">
        <f t="shared" si="24"/>
        <v>1.8949318126904242</v>
      </c>
      <c r="AD124" s="23">
        <f t="shared" si="25"/>
        <v>0.86846890160611745</v>
      </c>
      <c r="AE124" s="23">
        <f t="shared" si="26"/>
        <v>1.024739168875918</v>
      </c>
      <c r="AF124" s="23">
        <f t="shared" si="27"/>
        <v>2.4459794048483459</v>
      </c>
      <c r="AG124" s="23">
        <f t="shared" si="28"/>
        <v>0.23140949032615651</v>
      </c>
      <c r="AH124" s="23">
        <f t="shared" si="29"/>
        <v>2.2189100998802154</v>
      </c>
      <c r="AI124" s="23"/>
      <c r="AK124" s="8">
        <v>47951720.145119779</v>
      </c>
      <c r="AL124" s="36">
        <v>8452677.1007676497</v>
      </c>
      <c r="AM124" s="8">
        <v>7931032.6652824357</v>
      </c>
      <c r="AN124" s="8">
        <v>6126640.1298306817</v>
      </c>
      <c r="AO124" s="8">
        <v>1042520.4433269043</v>
      </c>
      <c r="AP124" s="8">
        <v>756478.57734673284</v>
      </c>
      <c r="AQ124">
        <f t="shared" si="30"/>
        <v>17.627474207779613</v>
      </c>
      <c r="AR124">
        <f t="shared" si="31"/>
        <v>16.539620771226087</v>
      </c>
      <c r="AS124">
        <f t="shared" si="32"/>
        <v>12.776684780627651</v>
      </c>
      <c r="AT124">
        <f t="shared" si="33"/>
        <v>2.1741043703371825</v>
      </c>
      <c r="AU124">
        <f t="shared" si="34"/>
        <v>1.5775838177595023</v>
      </c>
    </row>
    <row r="125" spans="1:47" x14ac:dyDescent="0.45">
      <c r="A125" t="s">
        <v>731</v>
      </c>
      <c r="C125" s="2">
        <v>44196</v>
      </c>
      <c r="D125" s="3">
        <v>82.331187381086636</v>
      </c>
      <c r="E125" s="3">
        <v>77.818820052583433</v>
      </c>
      <c r="F125" s="3">
        <v>77.175707208285687</v>
      </c>
      <c r="G125" s="8">
        <v>0</v>
      </c>
      <c r="H125" s="3">
        <v>100</v>
      </c>
      <c r="I125">
        <f t="shared" si="35"/>
        <v>84.131577069776014</v>
      </c>
      <c r="J125">
        <f t="shared" si="36"/>
        <v>70.942241971539374</v>
      </c>
      <c r="K125">
        <f t="shared" si="37"/>
        <v>85.166969937932194</v>
      </c>
      <c r="L125">
        <v>0</v>
      </c>
      <c r="N125" s="8">
        <v>50343331.850345157</v>
      </c>
      <c r="O125" s="59">
        <v>4628073.2794884322</v>
      </c>
      <c r="P125" s="8">
        <v>2424604.8554977058</v>
      </c>
      <c r="Q125" s="8">
        <v>1353563.4413342585</v>
      </c>
      <c r="R125" s="8">
        <v>1073075.5192640799</v>
      </c>
      <c r="S125" s="8">
        <v>2196919.8705646675</v>
      </c>
      <c r="T125" s="8">
        <v>909904.53717843839</v>
      </c>
      <c r="U125" s="8">
        <v>420688.7228952318</v>
      </c>
      <c r="V125" s="8">
        <v>491759.26743880217</v>
      </c>
      <c r="W125" s="8">
        <v>1286316.6579743947</v>
      </c>
      <c r="X125" s="8">
        <v>109870.72133888445</v>
      </c>
      <c r="Y125" s="8">
        <v>1175748.912462356</v>
      </c>
      <c r="Z125" s="23">
        <f t="shared" si="21"/>
        <v>9.1930214179034362</v>
      </c>
      <c r="AA125" s="23">
        <f t="shared" si="22"/>
        <v>2.6886647974710449</v>
      </c>
      <c r="AB125" s="23">
        <f t="shared" si="23"/>
        <v>2.1315147008028688</v>
      </c>
      <c r="AC125" s="23">
        <f t="shared" si="24"/>
        <v>1.8073983261244957</v>
      </c>
      <c r="AD125" s="23">
        <f t="shared" si="25"/>
        <v>0.83563941327087099</v>
      </c>
      <c r="AE125" s="23">
        <f t="shared" si="26"/>
        <v>0.97681112744116216</v>
      </c>
      <c r="AF125" s="23">
        <f t="shared" si="27"/>
        <v>2.5550884510350018</v>
      </c>
      <c r="AG125" s="23">
        <f t="shared" si="28"/>
        <v>0.21824284825941884</v>
      </c>
      <c r="AH125" s="23">
        <f t="shared" si="29"/>
        <v>2.3354610615711464</v>
      </c>
      <c r="AI125" s="23"/>
      <c r="AK125" s="8">
        <v>50343331.850345157</v>
      </c>
      <c r="AL125" s="36">
        <v>9428233.779252762</v>
      </c>
      <c r="AM125" s="8">
        <v>8890904.9724736884</v>
      </c>
      <c r="AN125" s="8">
        <v>6899786.3443214018</v>
      </c>
      <c r="AO125" s="8">
        <v>1187393.1658346113</v>
      </c>
      <c r="AP125" s="8">
        <v>829037.27931336185</v>
      </c>
      <c r="AQ125">
        <f t="shared" si="30"/>
        <v>18.727870072803139</v>
      </c>
      <c r="AR125">
        <f t="shared" si="31"/>
        <v>17.660541417686744</v>
      </c>
      <c r="AS125">
        <f t="shared" si="32"/>
        <v>13.705462254330504</v>
      </c>
      <c r="AT125">
        <f t="shared" si="33"/>
        <v>2.3585907451742698</v>
      </c>
      <c r="AU125">
        <f t="shared" si="34"/>
        <v>1.6467668087162528</v>
      </c>
    </row>
    <row r="126" spans="1:47" x14ac:dyDescent="0.45">
      <c r="A126" t="s">
        <v>732</v>
      </c>
      <c r="B126" t="str">
        <f>LEFT(A126,4)</f>
        <v>2021</v>
      </c>
      <c r="C126" s="2">
        <v>44286</v>
      </c>
      <c r="D126" s="3">
        <v>85.590719063115557</v>
      </c>
      <c r="E126" s="3">
        <v>82.504006090269314</v>
      </c>
      <c r="F126" s="3">
        <v>83.944205058024991</v>
      </c>
      <c r="G126" s="8">
        <v>0</v>
      </c>
      <c r="H126" s="3">
        <v>100</v>
      </c>
      <c r="I126">
        <f t="shared" si="35"/>
        <v>87.462387053709136</v>
      </c>
      <c r="J126">
        <f t="shared" si="36"/>
        <v>75.213414437821925</v>
      </c>
      <c r="K126">
        <f t="shared" si="37"/>
        <v>92.636321029694102</v>
      </c>
      <c r="L126">
        <v>0</v>
      </c>
      <c r="N126" s="8">
        <v>51529235.7056721</v>
      </c>
      <c r="O126" s="59">
        <v>4794560.7253206242</v>
      </c>
      <c r="P126" s="8">
        <v>2489576.6902475436</v>
      </c>
      <c r="Q126" s="8">
        <v>1345202.4472993636</v>
      </c>
      <c r="R126" s="8">
        <v>1150750.1689892896</v>
      </c>
      <c r="S126" s="8">
        <v>2302453.2282050368</v>
      </c>
      <c r="T126" s="8">
        <v>933901.59969052416</v>
      </c>
      <c r="U126" s="8">
        <v>431876.86861321097</v>
      </c>
      <c r="V126" s="8">
        <v>500031.24812691839</v>
      </c>
      <c r="W126" s="8">
        <v>1366363.4072006061</v>
      </c>
      <c r="X126" s="8">
        <v>120277.7340988309</v>
      </c>
      <c r="Y126" s="8">
        <v>1244649.0851340992</v>
      </c>
      <c r="Z126" s="23">
        <f t="shared" si="21"/>
        <v>9.304544613676196</v>
      </c>
      <c r="AA126" s="23">
        <f t="shared" si="22"/>
        <v>2.6105616139602281</v>
      </c>
      <c r="AB126" s="23">
        <f t="shared" si="23"/>
        <v>2.2331985973209774</v>
      </c>
      <c r="AC126" s="23">
        <f t="shared" si="24"/>
        <v>1.8123723104003358</v>
      </c>
      <c r="AD126" s="23">
        <f t="shared" si="25"/>
        <v>0.83812007435940294</v>
      </c>
      <c r="AE126" s="23">
        <f t="shared" si="26"/>
        <v>0.97038359152662002</v>
      </c>
      <c r="AF126" s="23">
        <f t="shared" si="27"/>
        <v>2.6516275440316752</v>
      </c>
      <c r="AG126" s="23">
        <f t="shared" si="28"/>
        <v>0.23341649153471003</v>
      </c>
      <c r="AH126" s="23">
        <f t="shared" si="29"/>
        <v>2.4154231439475708</v>
      </c>
      <c r="AI126" s="23"/>
      <c r="AK126" s="8">
        <v>51529235.7056721</v>
      </c>
      <c r="AL126" s="36">
        <v>9741575.838967137</v>
      </c>
      <c r="AM126" s="8">
        <v>9212329.8980377298</v>
      </c>
      <c r="AN126" s="8">
        <v>6987968.3563140603</v>
      </c>
      <c r="AO126" s="8">
        <v>1298775.0808286387</v>
      </c>
      <c r="AP126" s="8">
        <v>909281.05837611237</v>
      </c>
      <c r="AQ126">
        <f t="shared" si="30"/>
        <v>18.904949210987095</v>
      </c>
      <c r="AR126">
        <f t="shared" si="31"/>
        <v>17.877870245654893</v>
      </c>
      <c r="AS126">
        <f t="shared" si="32"/>
        <v>13.561172139692452</v>
      </c>
      <c r="AT126">
        <f t="shared" si="33"/>
        <v>2.5204625355731318</v>
      </c>
      <c r="AU126">
        <f t="shared" si="34"/>
        <v>1.764592557843863</v>
      </c>
    </row>
    <row r="127" spans="1:47" x14ac:dyDescent="0.45">
      <c r="A127" t="s">
        <v>733</v>
      </c>
      <c r="C127" s="2">
        <v>44377</v>
      </c>
      <c r="D127" s="3">
        <v>87.074695983851029</v>
      </c>
      <c r="E127" s="3">
        <v>84.882988166863569</v>
      </c>
      <c r="F127" s="3">
        <v>84.175282360794725</v>
      </c>
      <c r="G127" s="8">
        <v>0</v>
      </c>
      <c r="H127" s="3">
        <v>100</v>
      </c>
      <c r="I127">
        <f t="shared" si="35"/>
        <v>88.978815064138956</v>
      </c>
      <c r="J127">
        <f t="shared" si="36"/>
        <v>77.382174154425982</v>
      </c>
      <c r="K127">
        <f t="shared" si="37"/>
        <v>92.891325543552512</v>
      </c>
      <c r="L127">
        <v>0</v>
      </c>
      <c r="N127" s="8">
        <v>52270880.047382727</v>
      </c>
      <c r="O127" s="59">
        <v>4869216.5144182313</v>
      </c>
      <c r="P127" s="8">
        <v>2527712.7013862478</v>
      </c>
      <c r="Q127" s="8">
        <v>1350165.9851126105</v>
      </c>
      <c r="R127" s="8">
        <v>1170667.9093083043</v>
      </c>
      <c r="S127" s="8">
        <v>2343591.379343654</v>
      </c>
      <c r="T127" s="8">
        <v>964094.76614608278</v>
      </c>
      <c r="U127" s="8">
        <v>438152.82491362368</v>
      </c>
      <c r="V127" s="8">
        <v>526137.77932203282</v>
      </c>
      <c r="W127" s="8">
        <v>1377189.9915176746</v>
      </c>
      <c r="X127" s="8">
        <v>112672.54714846145</v>
      </c>
      <c r="Y127" s="8">
        <v>1264571.5132317515</v>
      </c>
      <c r="Z127" s="23">
        <f t="shared" si="21"/>
        <v>9.3153520851463831</v>
      </c>
      <c r="AA127" s="23">
        <f t="shared" si="22"/>
        <v>2.583017511640719</v>
      </c>
      <c r="AB127" s="23">
        <f t="shared" si="23"/>
        <v>2.2396177532253376</v>
      </c>
      <c r="AC127" s="23">
        <f t="shared" si="24"/>
        <v>1.8444203833418265</v>
      </c>
      <c r="AD127" s="23">
        <f t="shared" si="25"/>
        <v>0.83823502591968047</v>
      </c>
      <c r="AE127" s="23">
        <f t="shared" si="26"/>
        <v>1.0065600174420197</v>
      </c>
      <c r="AF127" s="23">
        <f t="shared" si="27"/>
        <v>2.6347174378339786</v>
      </c>
      <c r="AG127" s="23">
        <f t="shared" si="28"/>
        <v>0.21555509883576776</v>
      </c>
      <c r="AH127" s="23">
        <f t="shared" si="29"/>
        <v>2.4192657787384437</v>
      </c>
      <c r="AI127" s="23"/>
      <c r="AK127" s="8">
        <v>52270880.047382727</v>
      </c>
      <c r="AL127" s="36">
        <v>9976430.9713816196</v>
      </c>
      <c r="AM127" s="8">
        <v>9367524.4313409589</v>
      </c>
      <c r="AN127" s="8">
        <v>7100642.1007298976</v>
      </c>
      <c r="AO127" s="8">
        <v>1365618.0025992815</v>
      </c>
      <c r="AP127" s="8">
        <v>904388.49356489966</v>
      </c>
      <c r="AQ127">
        <f t="shared" si="30"/>
        <v>19.08602067219481</v>
      </c>
      <c r="AR127">
        <f t="shared" si="31"/>
        <v>17.921114821195751</v>
      </c>
      <c r="AS127">
        <f t="shared" si="32"/>
        <v>13.5843171079065</v>
      </c>
      <c r="AT127">
        <f t="shared" si="33"/>
        <v>2.6125789375678585</v>
      </c>
      <c r="AU127">
        <f t="shared" si="34"/>
        <v>1.7301956514699692</v>
      </c>
    </row>
    <row r="128" spans="1:47" x14ac:dyDescent="0.45">
      <c r="A128" t="s">
        <v>734</v>
      </c>
      <c r="C128" s="2">
        <v>44469</v>
      </c>
      <c r="D128" s="3">
        <v>87.484427500401864</v>
      </c>
      <c r="E128" s="3">
        <v>88.215959911392588</v>
      </c>
      <c r="F128" s="3">
        <v>86.634213905286117</v>
      </c>
      <c r="G128" s="8">
        <v>0</v>
      </c>
      <c r="H128" s="3">
        <v>100</v>
      </c>
      <c r="I128">
        <f t="shared" si="35"/>
        <v>89.397506446580167</v>
      </c>
      <c r="J128">
        <f t="shared" si="36"/>
        <v>80.420622794805141</v>
      </c>
      <c r="K128">
        <f t="shared" si="37"/>
        <v>95.604870472450145</v>
      </c>
      <c r="L128">
        <v>0</v>
      </c>
      <c r="N128" s="8">
        <v>51918140.374692619</v>
      </c>
      <c r="O128" s="59">
        <v>4925980.499934948</v>
      </c>
      <c r="P128" s="8">
        <v>2588073.4551975164</v>
      </c>
      <c r="Q128" s="8">
        <v>1370477.4244395143</v>
      </c>
      <c r="R128" s="8">
        <v>1217464.5592909681</v>
      </c>
      <c r="S128" s="8">
        <v>2345060.2417908404</v>
      </c>
      <c r="T128" s="8">
        <v>929669.22425417765</v>
      </c>
      <c r="U128" s="8">
        <v>414524.52971999411</v>
      </c>
      <c r="V128" s="8">
        <v>514186.27887986094</v>
      </c>
      <c r="W128" s="8">
        <v>1420137.093392876</v>
      </c>
      <c r="X128" s="8">
        <v>112592.94686103977</v>
      </c>
      <c r="Y128" s="8">
        <v>1309867.9821535929</v>
      </c>
      <c r="Z128" s="23">
        <f t="shared" si="21"/>
        <v>9.4879756177401653</v>
      </c>
      <c r="AA128" s="23">
        <f t="shared" si="22"/>
        <v>2.6396889691132897</v>
      </c>
      <c r="AB128" s="23">
        <f t="shared" si="23"/>
        <v>2.3449695048870018</v>
      </c>
      <c r="AC128" s="23">
        <f t="shared" si="24"/>
        <v>1.7906443057181278</v>
      </c>
      <c r="AD128" s="23">
        <f t="shared" si="25"/>
        <v>0.79841944786229901</v>
      </c>
      <c r="AE128" s="23">
        <f t="shared" si="26"/>
        <v>0.99037884479102012</v>
      </c>
      <c r="AF128" s="23">
        <f t="shared" si="27"/>
        <v>2.7353389068710148</v>
      </c>
      <c r="AG128" s="23">
        <f t="shared" si="28"/>
        <v>0.21686629383960554</v>
      </c>
      <c r="AH128" s="23">
        <f t="shared" si="29"/>
        <v>2.5229485738516262</v>
      </c>
      <c r="AI128" s="23"/>
      <c r="AK128" s="8">
        <v>51918140.374692619</v>
      </c>
      <c r="AL128" s="36">
        <v>10170101.608829929</v>
      </c>
      <c r="AM128" s="8">
        <v>9541504.543870043</v>
      </c>
      <c r="AN128" s="8">
        <v>7240801.4630337181</v>
      </c>
      <c r="AO128" s="8">
        <v>1373045.5783114748</v>
      </c>
      <c r="AP128" s="8">
        <v>928292.73118544905</v>
      </c>
      <c r="AQ128">
        <f t="shared" si="30"/>
        <v>19.588724741357112</v>
      </c>
      <c r="AR128">
        <f t="shared" si="31"/>
        <v>18.377978246156573</v>
      </c>
      <c r="AS128">
        <f t="shared" si="32"/>
        <v>13.946573222339895</v>
      </c>
      <c r="AT128">
        <f t="shared" si="33"/>
        <v>2.6446355135261403</v>
      </c>
      <c r="AU128">
        <f t="shared" si="34"/>
        <v>1.7879930299621118</v>
      </c>
    </row>
    <row r="129" spans="1:47" x14ac:dyDescent="0.45">
      <c r="A129" t="s">
        <v>735</v>
      </c>
      <c r="C129" s="2">
        <v>44561</v>
      </c>
      <c r="D129" s="3">
        <v>88.079745501374262</v>
      </c>
      <c r="E129" s="3">
        <v>91.302531203571064</v>
      </c>
      <c r="F129" s="3">
        <v>90.186798759569797</v>
      </c>
      <c r="G129" s="8">
        <v>0</v>
      </c>
      <c r="H129" s="3">
        <v>100</v>
      </c>
      <c r="I129">
        <f t="shared" si="35"/>
        <v>90.00584265395203</v>
      </c>
      <c r="J129">
        <f t="shared" si="36"/>
        <v>83.234444532582359</v>
      </c>
      <c r="K129">
        <f t="shared" si="37"/>
        <v>99.525312518677964</v>
      </c>
      <c r="L129">
        <v>0</v>
      </c>
      <c r="N129" s="8">
        <v>52467042.815985069</v>
      </c>
      <c r="O129" s="59">
        <v>4921861.8982460611</v>
      </c>
      <c r="P129" s="8">
        <v>2547810.0687642838</v>
      </c>
      <c r="Q129" s="8">
        <v>1285043.4462530599</v>
      </c>
      <c r="R129" s="8">
        <v>1260790.5272291785</v>
      </c>
      <c r="S129" s="8">
        <v>2367683.2378621339</v>
      </c>
      <c r="T129" s="8">
        <v>909954.12609745329</v>
      </c>
      <c r="U129" s="8">
        <v>391391.99010645458</v>
      </c>
      <c r="V129" s="8">
        <v>521289.91747915198</v>
      </c>
      <c r="W129" s="8">
        <v>1457853.5371490326</v>
      </c>
      <c r="X129" s="8">
        <v>114022.4831008257</v>
      </c>
      <c r="Y129" s="8">
        <v>1343179.5322875271</v>
      </c>
      <c r="Z129" s="23">
        <f t="shared" si="21"/>
        <v>9.3808639368303091</v>
      </c>
      <c r="AA129" s="23">
        <f t="shared" si="22"/>
        <v>2.4492393267903929</v>
      </c>
      <c r="AB129" s="23">
        <f t="shared" si="23"/>
        <v>2.4030142725045196</v>
      </c>
      <c r="AC129" s="23">
        <f t="shared" si="24"/>
        <v>1.7343346932833399</v>
      </c>
      <c r="AD129" s="23">
        <f t="shared" si="25"/>
        <v>0.74597684393832397</v>
      </c>
      <c r="AE129" s="23">
        <f t="shared" si="26"/>
        <v>0.99355688733486469</v>
      </c>
      <c r="AF129" s="23">
        <f t="shared" si="27"/>
        <v>2.7786081679161652</v>
      </c>
      <c r="AG129" s="23">
        <f t="shared" si="28"/>
        <v>0.21732210732884416</v>
      </c>
      <c r="AH129" s="23">
        <f t="shared" si="29"/>
        <v>2.5600442872269182</v>
      </c>
      <c r="AI129" s="23"/>
      <c r="AK129" s="8">
        <v>52467042.815985069</v>
      </c>
      <c r="AL129" s="36">
        <v>10260286.115036806</v>
      </c>
      <c r="AM129" s="8">
        <v>9671144.0592024997</v>
      </c>
      <c r="AN129" s="8">
        <v>7352340.3605359197</v>
      </c>
      <c r="AO129" s="8">
        <v>1354405.3097146996</v>
      </c>
      <c r="AP129" s="8">
        <v>969433.21079142718</v>
      </c>
      <c r="AQ129">
        <f t="shared" si="30"/>
        <v>19.555678316047224</v>
      </c>
      <c r="AR129">
        <f t="shared" si="31"/>
        <v>18.432798076921546</v>
      </c>
      <c r="AS129">
        <f t="shared" si="32"/>
        <v>14.013254732732699</v>
      </c>
      <c r="AT129">
        <f t="shared" si="33"/>
        <v>2.5814401518014556</v>
      </c>
      <c r="AU129">
        <f t="shared" si="34"/>
        <v>1.8476993532710999</v>
      </c>
    </row>
    <row r="130" spans="1:47" x14ac:dyDescent="0.45">
      <c r="A130" t="s">
        <v>736</v>
      </c>
      <c r="B130" t="str">
        <f>LEFT(A130,4)</f>
        <v>2022</v>
      </c>
      <c r="C130" s="2">
        <v>44651</v>
      </c>
      <c r="D130" s="3">
        <v>92.030506343898892</v>
      </c>
      <c r="E130" s="3">
        <v>99.037457553810597</v>
      </c>
      <c r="F130" s="3">
        <v>91.776383013524082</v>
      </c>
      <c r="G130" s="8">
        <v>0</v>
      </c>
      <c r="H130" s="3">
        <v>100</v>
      </c>
      <c r="I130">
        <f t="shared" si="35"/>
        <v>94.042997356563191</v>
      </c>
      <c r="J130">
        <f t="shared" si="36"/>
        <v>90.285862382402499</v>
      </c>
      <c r="K130">
        <f t="shared" si="37"/>
        <v>101.27949241890181</v>
      </c>
      <c r="L130">
        <v>0</v>
      </c>
      <c r="N130" s="8">
        <v>53800276.391236357</v>
      </c>
      <c r="O130" s="59">
        <v>5157327.3331946917</v>
      </c>
      <c r="P130" s="8">
        <v>2678997.3498217845</v>
      </c>
      <c r="Q130" s="8">
        <v>1310216.2443109832</v>
      </c>
      <c r="R130" s="8">
        <v>1379311.2348092524</v>
      </c>
      <c r="S130" s="8">
        <v>2474676.1973961717</v>
      </c>
      <c r="T130" s="8">
        <v>981929.0396234158</v>
      </c>
      <c r="U130" s="8">
        <v>430618.64812879398</v>
      </c>
      <c r="V130" s="8">
        <v>549740.21055977838</v>
      </c>
      <c r="W130" s="8">
        <v>1490405.1673779488</v>
      </c>
      <c r="X130" s="8">
        <v>117424.39061570338</v>
      </c>
      <c r="Y130" s="8">
        <v>1370945.5018644326</v>
      </c>
      <c r="Z130" s="23">
        <f t="shared" si="21"/>
        <v>9.5860610374759698</v>
      </c>
      <c r="AA130" s="23">
        <f t="shared" si="22"/>
        <v>2.435333667773512</v>
      </c>
      <c r="AB130" s="23">
        <f t="shared" si="23"/>
        <v>2.5637623583545963</v>
      </c>
      <c r="AC130" s="23">
        <f t="shared" si="24"/>
        <v>1.8251375373665633</v>
      </c>
      <c r="AD130" s="23">
        <f t="shared" si="25"/>
        <v>0.80040229718771183</v>
      </c>
      <c r="AE130" s="23">
        <f t="shared" si="26"/>
        <v>1.0218167032489944</v>
      </c>
      <c r="AF130" s="23">
        <f t="shared" si="27"/>
        <v>2.7702555959744548</v>
      </c>
      <c r="AG130" s="23">
        <f t="shared" si="28"/>
        <v>0.21825982781536579</v>
      </c>
      <c r="AH130" s="23">
        <f t="shared" si="29"/>
        <v>2.5482127487503932</v>
      </c>
      <c r="AI130" s="23"/>
      <c r="AK130" s="8">
        <v>53800276.391236357</v>
      </c>
      <c r="AL130" s="36">
        <v>10365180.143002344</v>
      </c>
      <c r="AM130" s="8">
        <v>9771440.7047363427</v>
      </c>
      <c r="AN130" s="8">
        <v>7457933.2770167561</v>
      </c>
      <c r="AO130" s="8">
        <v>1310799.7911823844</v>
      </c>
      <c r="AP130" s="8">
        <v>994516.4417560281</v>
      </c>
      <c r="AQ130">
        <f t="shared" si="30"/>
        <v>19.266035117787521</v>
      </c>
      <c r="AR130">
        <f t="shared" si="31"/>
        <v>18.162435883559947</v>
      </c>
      <c r="AS130">
        <f t="shared" si="32"/>
        <v>13.862258295445477</v>
      </c>
      <c r="AT130">
        <f t="shared" si="33"/>
        <v>2.4364183218134978</v>
      </c>
      <c r="AU130">
        <f t="shared" si="34"/>
        <v>1.8485340754086292</v>
      </c>
    </row>
    <row r="131" spans="1:47" x14ac:dyDescent="0.45">
      <c r="A131" t="s">
        <v>737</v>
      </c>
      <c r="C131" s="2">
        <v>44742</v>
      </c>
      <c r="D131" s="3">
        <v>94.041022914220775</v>
      </c>
      <c r="E131" s="3">
        <v>93.035322978254428</v>
      </c>
      <c r="F131" s="3">
        <v>99.869835190584055</v>
      </c>
      <c r="G131" s="8">
        <v>0</v>
      </c>
      <c r="H131" s="3">
        <v>100</v>
      </c>
      <c r="I131">
        <f t="shared" si="35"/>
        <v>96.097479201980548</v>
      </c>
      <c r="J131">
        <f t="shared" si="36"/>
        <v>84.814115533540928</v>
      </c>
      <c r="K131">
        <f t="shared" si="37"/>
        <v>110.2109920214575</v>
      </c>
      <c r="L131">
        <v>0</v>
      </c>
      <c r="N131" s="8">
        <v>54897712.437492028</v>
      </c>
      <c r="O131" s="59">
        <v>5236077.9812453259</v>
      </c>
      <c r="P131" s="8">
        <v>2629445.5022129747</v>
      </c>
      <c r="Q131" s="8">
        <v>1340456.0840665975</v>
      </c>
      <c r="R131" s="8">
        <v>1281483.8745639285</v>
      </c>
      <c r="S131" s="8">
        <v>2609256.8201536769</v>
      </c>
      <c r="T131" s="8">
        <v>1010519.2240479658</v>
      </c>
      <c r="U131" s="8">
        <v>456323.77540130069</v>
      </c>
      <c r="V131" s="8">
        <v>554410.76245747716</v>
      </c>
      <c r="W131" s="8">
        <v>1596970.0220509092</v>
      </c>
      <c r="X131" s="8">
        <v>136555.65401576384</v>
      </c>
      <c r="Y131" s="8">
        <v>1461014.030048385</v>
      </c>
      <c r="Z131" s="23">
        <f t="shared" si="21"/>
        <v>9.5378800841788465</v>
      </c>
      <c r="AA131" s="23">
        <f t="shared" si="22"/>
        <v>2.4417339531093867</v>
      </c>
      <c r="AB131" s="23">
        <f t="shared" si="23"/>
        <v>2.334311973423409</v>
      </c>
      <c r="AC131" s="23">
        <f t="shared" si="24"/>
        <v>1.8407310235350325</v>
      </c>
      <c r="AD131" s="23">
        <f t="shared" si="25"/>
        <v>0.83122548306704569</v>
      </c>
      <c r="AE131" s="23">
        <f t="shared" si="26"/>
        <v>1.0098977495441979</v>
      </c>
      <c r="AF131" s="23">
        <f t="shared" si="27"/>
        <v>2.9089919254272405</v>
      </c>
      <c r="AG131" s="23">
        <f t="shared" si="28"/>
        <v>0.24874561790028987</v>
      </c>
      <c r="AH131" s="23">
        <f t="shared" si="29"/>
        <v>2.6613386335759142</v>
      </c>
      <c r="AI131" s="23"/>
      <c r="AK131" s="8">
        <v>54897712.437492028</v>
      </c>
      <c r="AL131" s="36">
        <v>10845448.433632715</v>
      </c>
      <c r="AM131" s="8">
        <v>10215737.010257717</v>
      </c>
      <c r="AN131" s="8">
        <v>7735634.5877733519</v>
      </c>
      <c r="AO131" s="8">
        <v>1420536.3738256181</v>
      </c>
      <c r="AP131" s="8">
        <v>1064660.2372263987</v>
      </c>
      <c r="AQ131">
        <f t="shared" si="30"/>
        <v>19.755738357917238</v>
      </c>
      <c r="AR131">
        <f t="shared" si="31"/>
        <v>18.608675219189912</v>
      </c>
      <c r="AS131">
        <f t="shared" si="32"/>
        <v>14.090996226083824</v>
      </c>
      <c r="AT131">
        <f t="shared" si="33"/>
        <v>2.5876057685337579</v>
      </c>
      <c r="AU131">
        <f t="shared" si="34"/>
        <v>1.9393526432247037</v>
      </c>
    </row>
    <row r="132" spans="1:47" x14ac:dyDescent="0.45">
      <c r="A132" t="s">
        <v>738</v>
      </c>
      <c r="C132" s="2">
        <v>44834</v>
      </c>
      <c r="D132" s="3">
        <v>92.492279315958911</v>
      </c>
      <c r="E132" s="3">
        <v>93.045498181632297</v>
      </c>
      <c r="F132" s="3">
        <v>102.95754258832382</v>
      </c>
      <c r="G132" s="8">
        <v>0</v>
      </c>
      <c r="H132" s="3">
        <v>100</v>
      </c>
      <c r="I132">
        <f t="shared" si="35"/>
        <v>94.514868218910692</v>
      </c>
      <c r="J132">
        <f t="shared" si="36"/>
        <v>84.823391589637069</v>
      </c>
      <c r="K132">
        <f t="shared" si="37"/>
        <v>113.61842024768308</v>
      </c>
      <c r="L132">
        <v>0</v>
      </c>
      <c r="N132" s="8">
        <v>55340927.557310745</v>
      </c>
      <c r="O132" s="59">
        <v>5184827.6397367399</v>
      </c>
      <c r="P132" s="8">
        <v>2557927.0784135661</v>
      </c>
      <c r="Q132" s="8">
        <v>1271791.0595433938</v>
      </c>
      <c r="R132" s="8">
        <v>1285184.0499326845</v>
      </c>
      <c r="S132" s="8">
        <v>2636785.1380071878</v>
      </c>
      <c r="T132" s="8">
        <v>1000060.4231980436</v>
      </c>
      <c r="U132" s="8">
        <v>459700.87274437334</v>
      </c>
      <c r="V132" s="8">
        <v>539521.23180499859</v>
      </c>
      <c r="W132" s="8">
        <v>1639958.2820215158</v>
      </c>
      <c r="X132" s="8">
        <v>159050.19494189188</v>
      </c>
      <c r="Y132" s="8">
        <v>1483602.9779945037</v>
      </c>
      <c r="Z132" s="23">
        <f t="shared" si="21"/>
        <v>9.3688846005831081</v>
      </c>
      <c r="AA132" s="23">
        <f t="shared" si="22"/>
        <v>2.298102174428382</v>
      </c>
      <c r="AB132" s="23">
        <f t="shared" si="23"/>
        <v>2.3223030524773103</v>
      </c>
      <c r="AC132" s="23">
        <f t="shared" si="24"/>
        <v>1.8070901001115074</v>
      </c>
      <c r="AD132" s="23">
        <f t="shared" si="25"/>
        <v>0.83067070436849788</v>
      </c>
      <c r="AE132" s="23">
        <f t="shared" si="26"/>
        <v>0.97490456994287544</v>
      </c>
      <c r="AF132" s="23">
        <f t="shared" si="27"/>
        <v>2.9633733195439929</v>
      </c>
      <c r="AG132" s="23">
        <f t="shared" si="28"/>
        <v>0.2874006670328762</v>
      </c>
      <c r="AH132" s="23">
        <f t="shared" si="29"/>
        <v>2.6808422689664768</v>
      </c>
      <c r="AI132" s="23"/>
      <c r="AK132" s="8">
        <v>55340927.557310745</v>
      </c>
      <c r="AL132" s="36">
        <v>11093556.392539736</v>
      </c>
      <c r="AM132" s="8">
        <v>10451973.10382065</v>
      </c>
      <c r="AN132" s="8">
        <v>7897746.2220727317</v>
      </c>
      <c r="AO132" s="8">
        <v>1464599.6482066277</v>
      </c>
      <c r="AP132" s="8">
        <v>1103485.5462237629</v>
      </c>
      <c r="AQ132">
        <f t="shared" si="30"/>
        <v>20.045844697943149</v>
      </c>
      <c r="AR132">
        <f t="shared" si="31"/>
        <v>18.886515938853115</v>
      </c>
      <c r="AS132">
        <f t="shared" si="32"/>
        <v>14.271076707006529</v>
      </c>
      <c r="AT132">
        <f t="shared" si="33"/>
        <v>2.6465036146889602</v>
      </c>
      <c r="AU132">
        <f t="shared" si="34"/>
        <v>1.9939773237103764</v>
      </c>
    </row>
    <row r="133" spans="1:47" x14ac:dyDescent="0.45">
      <c r="A133" t="s">
        <v>739</v>
      </c>
      <c r="C133" s="2">
        <v>44926</v>
      </c>
      <c r="D133" s="3">
        <v>96.504190226622384</v>
      </c>
      <c r="E133" s="3">
        <v>101.34884335708777</v>
      </c>
      <c r="F133" s="3">
        <v>104.78518146019719</v>
      </c>
      <c r="G133" s="8">
        <v>0</v>
      </c>
      <c r="H133" s="3">
        <v>100</v>
      </c>
      <c r="I133">
        <f t="shared" si="35"/>
        <v>98.614510198021719</v>
      </c>
      <c r="J133">
        <f t="shared" si="36"/>
        <v>92.392999072921185</v>
      </c>
      <c r="K133">
        <f t="shared" si="37"/>
        <v>115.63530445242576</v>
      </c>
      <c r="L133">
        <v>0</v>
      </c>
      <c r="N133" s="8">
        <v>55426914.099252962</v>
      </c>
      <c r="O133" s="59">
        <v>5386354.3086107047</v>
      </c>
      <c r="P133" s="8">
        <v>2648311.5179230524</v>
      </c>
      <c r="Q133" s="8">
        <v>1242316.6952186595</v>
      </c>
      <c r="R133" s="8">
        <v>1401643.8667523512</v>
      </c>
      <c r="S133" s="8">
        <v>2729837.0221408666</v>
      </c>
      <c r="T133" s="8">
        <v>1053505.4567183151</v>
      </c>
      <c r="U133" s="8">
        <v>486883.12339717097</v>
      </c>
      <c r="V133" s="8">
        <v>567968.12573760725</v>
      </c>
      <c r="W133" s="8">
        <v>1675740.7278208933</v>
      </c>
      <c r="X133" s="8">
        <v>166773.37742880126</v>
      </c>
      <c r="Y133" s="8">
        <v>1506800.8248121166</v>
      </c>
      <c r="Z133" s="23">
        <f t="shared" si="21"/>
        <v>9.7179400948884904</v>
      </c>
      <c r="AA133" s="23">
        <f t="shared" si="22"/>
        <v>2.2413600241103868</v>
      </c>
      <c r="AB133" s="23">
        <f t="shared" si="23"/>
        <v>2.5288145471032863</v>
      </c>
      <c r="AC133" s="23">
        <f t="shared" si="24"/>
        <v>1.9007110062663839</v>
      </c>
      <c r="AD133" s="23">
        <f t="shared" si="25"/>
        <v>0.87842365267766753</v>
      </c>
      <c r="AE133" s="23">
        <f t="shared" si="26"/>
        <v>1.024715402197111</v>
      </c>
      <c r="AF133" s="23">
        <f t="shared" si="27"/>
        <v>3.0233339796261158</v>
      </c>
      <c r="AG133" s="23">
        <f t="shared" si="28"/>
        <v>0.30088880129635254</v>
      </c>
      <c r="AH133" s="23">
        <f t="shared" si="29"/>
        <v>2.7185363812856127</v>
      </c>
      <c r="AI133" s="23"/>
      <c r="AK133" s="8">
        <v>55426914.099252962</v>
      </c>
      <c r="AL133" s="36">
        <v>10906064.481123248</v>
      </c>
      <c r="AM133" s="8">
        <v>10204063.258559825</v>
      </c>
      <c r="AN133" s="8">
        <v>7641976.3761564055</v>
      </c>
      <c r="AO133" s="8">
        <v>1414775.4190087416</v>
      </c>
      <c r="AP133" s="8">
        <v>1124301.3455173445</v>
      </c>
      <c r="AQ133">
        <f t="shared" si="30"/>
        <v>19.676477859824129</v>
      </c>
      <c r="AR133">
        <f t="shared" si="31"/>
        <v>18.409942939070017</v>
      </c>
      <c r="AS133">
        <f t="shared" si="32"/>
        <v>13.787483031207403</v>
      </c>
      <c r="AT133">
        <f t="shared" si="33"/>
        <v>2.5525062002825987</v>
      </c>
      <c r="AU133">
        <f t="shared" si="34"/>
        <v>2.0284393670267451</v>
      </c>
    </row>
    <row r="134" spans="1:47" x14ac:dyDescent="0.45">
      <c r="A134" t="s">
        <v>740</v>
      </c>
      <c r="B134" t="str">
        <f>LEFT(A134,4)</f>
        <v>2023</v>
      </c>
      <c r="C134" s="2">
        <v>45016</v>
      </c>
      <c r="D134" s="3">
        <v>102.695066485884</v>
      </c>
      <c r="E134" s="3">
        <v>111.53817067283074</v>
      </c>
      <c r="F134" s="3">
        <v>110.20478192323144</v>
      </c>
      <c r="G134" s="8">
        <v>0</v>
      </c>
      <c r="H134" s="3">
        <v>100</v>
      </c>
      <c r="I134">
        <f t="shared" si="35"/>
        <v>104.94076637995511</v>
      </c>
      <c r="J134">
        <f t="shared" si="36"/>
        <v>101.68193102372962</v>
      </c>
      <c r="K134">
        <f t="shared" si="37"/>
        <v>121.61608475762114</v>
      </c>
      <c r="L134">
        <v>0</v>
      </c>
      <c r="N134" s="8">
        <v>56370896.401492096</v>
      </c>
      <c r="O134" s="59">
        <v>5792194.1854801653</v>
      </c>
      <c r="P134" s="8">
        <v>2835687.4353955085</v>
      </c>
      <c r="Q134" s="8">
        <v>1298006.6327546299</v>
      </c>
      <c r="R134" s="8">
        <v>1552083.4233160084</v>
      </c>
      <c r="S134" s="8">
        <v>2951264.9349978557</v>
      </c>
      <c r="T134" s="8">
        <v>1139181.1306328585</v>
      </c>
      <c r="U134" s="8">
        <v>549211.74089692393</v>
      </c>
      <c r="V134" s="8">
        <v>589402.12977264682</v>
      </c>
      <c r="W134" s="8">
        <v>1810033.0565917639</v>
      </c>
      <c r="X134" s="8">
        <v>192711.61972613228</v>
      </c>
      <c r="Y134" s="8">
        <v>1616377.2998607752</v>
      </c>
      <c r="Z134" s="23">
        <f t="shared" si="21"/>
        <v>10.275150042366278</v>
      </c>
      <c r="AA134" s="23">
        <f t="shared" si="22"/>
        <v>2.3026183999448921</v>
      </c>
      <c r="AB134" s="23">
        <f t="shared" si="23"/>
        <v>2.7533417461761811</v>
      </c>
      <c r="AC134" s="23">
        <f t="shared" si="24"/>
        <v>2.0208675102826734</v>
      </c>
      <c r="AD134" s="23">
        <f t="shared" si="25"/>
        <v>0.97428243288035898</v>
      </c>
      <c r="AE134" s="23">
        <f t="shared" si="26"/>
        <v>1.0455787780537154</v>
      </c>
      <c r="AF134" s="23">
        <f t="shared" si="27"/>
        <v>3.2109353800232516</v>
      </c>
      <c r="AG134" s="23">
        <f t="shared" si="28"/>
        <v>0.34186367794043332</v>
      </c>
      <c r="AH134" s="23">
        <f t="shared" si="29"/>
        <v>2.8673968360346862</v>
      </c>
      <c r="AI134" s="23"/>
      <c r="AK134" s="8">
        <v>56370896.401492096</v>
      </c>
      <c r="AL134" s="36">
        <v>11376979.692962568</v>
      </c>
      <c r="AM134" s="8">
        <v>10616688.077250492</v>
      </c>
      <c r="AN134" s="8">
        <v>7657474.3941224739</v>
      </c>
      <c r="AO134" s="8">
        <v>1757428.9462812764</v>
      </c>
      <c r="AP134" s="8">
        <v>1194237.3354969113</v>
      </c>
      <c r="AQ134">
        <f t="shared" si="30"/>
        <v>20.182364339094363</v>
      </c>
      <c r="AR134">
        <f t="shared" si="31"/>
        <v>18.833633585733569</v>
      </c>
      <c r="AS134">
        <f t="shared" si="32"/>
        <v>13.584091939186878</v>
      </c>
      <c r="AT134">
        <f t="shared" si="33"/>
        <v>3.1176175268959505</v>
      </c>
      <c r="AU134">
        <f t="shared" si="34"/>
        <v>2.118535293444971</v>
      </c>
    </row>
    <row r="135" spans="1:47" x14ac:dyDescent="0.45">
      <c r="A135" t="s">
        <v>741</v>
      </c>
      <c r="C135" s="2">
        <v>45107</v>
      </c>
      <c r="D135" s="3">
        <v>111.32190567379125</v>
      </c>
      <c r="E135" s="3">
        <v>134.94331375019712</v>
      </c>
      <c r="F135" s="3">
        <v>119.42970601445633</v>
      </c>
      <c r="G135" s="8">
        <v>0</v>
      </c>
      <c r="H135" s="3">
        <v>100</v>
      </c>
      <c r="I135">
        <f t="shared" si="35"/>
        <v>113.75625427819855</v>
      </c>
      <c r="J135">
        <f t="shared" si="36"/>
        <v>123.01884312868131</v>
      </c>
      <c r="K135">
        <f t="shared" si="37"/>
        <v>131.79621606029494</v>
      </c>
      <c r="L135">
        <v>0</v>
      </c>
      <c r="N135" s="8">
        <v>57258779.075522169</v>
      </c>
      <c r="O135" s="59">
        <v>6168908.3861801373</v>
      </c>
      <c r="P135" s="8">
        <v>3153766.1402935698</v>
      </c>
      <c r="Q135" s="8">
        <v>1299158.8576504476</v>
      </c>
      <c r="R135" s="8">
        <v>1855744.4812004329</v>
      </c>
      <c r="S135" s="8">
        <v>3019853.8057539244</v>
      </c>
      <c r="T135" s="8">
        <v>1134191.021493772</v>
      </c>
      <c r="U135" s="8">
        <v>564896.03578243521</v>
      </c>
      <c r="V135" s="8">
        <v>569933.84593564773</v>
      </c>
      <c r="W135" s="8">
        <v>1884282.9389494732</v>
      </c>
      <c r="X135" s="8">
        <v>228991.09491119999</v>
      </c>
      <c r="Y135" s="8">
        <v>1656237.4457544871</v>
      </c>
      <c r="Z135" s="23">
        <f t="shared" si="21"/>
        <v>10.773733715215233</v>
      </c>
      <c r="AA135" s="23">
        <f t="shared" si="22"/>
        <v>2.2689251825242485</v>
      </c>
      <c r="AB135" s="23">
        <f t="shared" si="23"/>
        <v>3.2409780843436704</v>
      </c>
      <c r="AC135" s="23">
        <f t="shared" si="24"/>
        <v>1.9808159374090335</v>
      </c>
      <c r="AD135" s="23">
        <f t="shared" si="25"/>
        <v>0.98656668008474069</v>
      </c>
      <c r="AE135" s="23">
        <f t="shared" si="26"/>
        <v>0.99536499928495936</v>
      </c>
      <c r="AF135" s="23">
        <f t="shared" si="27"/>
        <v>3.2908192758776345</v>
      </c>
      <c r="AG135" s="23">
        <f t="shared" si="28"/>
        <v>0.3999231185302945</v>
      </c>
      <c r="AH135" s="23">
        <f t="shared" si="29"/>
        <v>2.8925476101576884</v>
      </c>
      <c r="AI135" s="23"/>
      <c r="AK135" s="8">
        <v>57258779.075522169</v>
      </c>
      <c r="AL135" s="36">
        <v>11588765.462775415</v>
      </c>
      <c r="AM135" s="8">
        <v>10865603.479682067</v>
      </c>
      <c r="AN135" s="8">
        <v>7795921.5202720091</v>
      </c>
      <c r="AO135" s="8">
        <v>1822481.585283627</v>
      </c>
      <c r="AP135" s="8">
        <v>1269862.1786916808</v>
      </c>
      <c r="AQ135">
        <f t="shared" si="30"/>
        <v>20.239281468943425</v>
      </c>
      <c r="AR135">
        <f t="shared" si="31"/>
        <v>18.976310104954816</v>
      </c>
      <c r="AS135">
        <f t="shared" si="32"/>
        <v>13.61524231941705</v>
      </c>
      <c r="AT135">
        <f t="shared" si="33"/>
        <v>3.1828858643315505</v>
      </c>
      <c r="AU135">
        <f t="shared" si="34"/>
        <v>2.2177597901917894</v>
      </c>
    </row>
    <row r="136" spans="1:47" x14ac:dyDescent="0.45">
      <c r="A136" t="s">
        <v>742</v>
      </c>
      <c r="C136" s="2">
        <v>45199</v>
      </c>
      <c r="D136" s="3">
        <v>114.87253434103378</v>
      </c>
      <c r="E136" s="3">
        <v>148.31737237966948</v>
      </c>
      <c r="F136" s="3">
        <v>117.51884279565995</v>
      </c>
      <c r="G136" s="8">
        <v>0</v>
      </c>
      <c r="H136" s="3">
        <v>100</v>
      </c>
      <c r="I136">
        <f t="shared" si="35"/>
        <v>117.38452685468388</v>
      </c>
      <c r="J136">
        <f t="shared" si="36"/>
        <v>135.21108277960988</v>
      </c>
      <c r="K136">
        <f t="shared" si="37"/>
        <v>129.68748993133943</v>
      </c>
      <c r="L136">
        <v>0</v>
      </c>
      <c r="N136" s="8">
        <v>57238238.038464218</v>
      </c>
      <c r="O136" s="59">
        <v>6427854.8147419104</v>
      </c>
      <c r="P136" s="8">
        <v>3378333.0078114648</v>
      </c>
      <c r="Q136" s="8">
        <v>1308377.2548724173</v>
      </c>
      <c r="R136" s="8">
        <v>2056924.6130810454</v>
      </c>
      <c r="S136" s="8">
        <v>3055647.876506147</v>
      </c>
      <c r="T136" s="8">
        <v>1192541.0076692705</v>
      </c>
      <c r="U136" s="8">
        <v>609324.69197129796</v>
      </c>
      <c r="V136" s="8">
        <v>582552.16030446335</v>
      </c>
      <c r="W136" s="8">
        <v>1867551.2785301865</v>
      </c>
      <c r="X136" s="8">
        <v>228371.98343492634</v>
      </c>
      <c r="Y136" s="8">
        <v>1641921.2530105473</v>
      </c>
      <c r="Z136" s="23">
        <f t="shared" si="21"/>
        <v>11.230001193297353</v>
      </c>
      <c r="AA136" s="23">
        <f t="shared" si="22"/>
        <v>2.2858447424485444</v>
      </c>
      <c r="AB136" s="23">
        <f t="shared" si="23"/>
        <v>3.5936197262025917</v>
      </c>
      <c r="AC136" s="23">
        <f t="shared" si="24"/>
        <v>2.0834691083046275</v>
      </c>
      <c r="AD136" s="23">
        <f t="shared" si="25"/>
        <v>1.064541315128936</v>
      </c>
      <c r="AE136" s="23">
        <f t="shared" si="26"/>
        <v>1.0177674580286469</v>
      </c>
      <c r="AF136" s="23">
        <f t="shared" si="27"/>
        <v>3.2627686360212347</v>
      </c>
      <c r="AG136" s="23">
        <f t="shared" si="28"/>
        <v>0.39898499894678779</v>
      </c>
      <c r="AH136" s="23">
        <f t="shared" si="29"/>
        <v>2.868574067404333</v>
      </c>
      <c r="AI136" s="23"/>
      <c r="AK136" s="8">
        <v>57238238.038464218</v>
      </c>
      <c r="AL136" s="36">
        <v>11222449.789077267</v>
      </c>
      <c r="AM136" s="8">
        <v>10530839.680719955</v>
      </c>
      <c r="AN136" s="8">
        <v>7439328.9237636309</v>
      </c>
      <c r="AO136" s="8">
        <v>1861550.0879323226</v>
      </c>
      <c r="AP136" s="8">
        <v>1261173.2228604693</v>
      </c>
      <c r="AQ136">
        <f t="shared" si="30"/>
        <v>19.606560533075385</v>
      </c>
      <c r="AR136">
        <f t="shared" si="31"/>
        <v>18.398259697727259</v>
      </c>
      <c r="AS136">
        <f t="shared" si="32"/>
        <v>12.997131251252677</v>
      </c>
      <c r="AT136">
        <f t="shared" si="33"/>
        <v>3.2522840529810804</v>
      </c>
      <c r="AU136">
        <f t="shared" si="34"/>
        <v>2.2033753415207471</v>
      </c>
    </row>
    <row r="137" spans="1:47" x14ac:dyDescent="0.45">
      <c r="A137" t="s">
        <v>743</v>
      </c>
      <c r="C137" s="2">
        <v>45291</v>
      </c>
      <c r="D137" s="3">
        <v>113.88717467952996</v>
      </c>
      <c r="E137" s="3">
        <v>141.87666378064966</v>
      </c>
      <c r="F137" s="3">
        <v>116.23544528758138</v>
      </c>
      <c r="G137" s="8">
        <v>0</v>
      </c>
      <c r="H137" s="3">
        <v>100</v>
      </c>
      <c r="I137">
        <f t="shared" si="35"/>
        <v>116.37761969179385</v>
      </c>
      <c r="J137">
        <f t="shared" si="36"/>
        <v>129.33951716616198</v>
      </c>
      <c r="K137">
        <f t="shared" si="37"/>
        <v>128.27120129670533</v>
      </c>
      <c r="L137">
        <v>0</v>
      </c>
      <c r="N137" s="8">
        <v>56872428.100728832</v>
      </c>
      <c r="O137" s="59">
        <v>6328830.217325856</v>
      </c>
      <c r="P137" s="8">
        <v>3316329.4711217084</v>
      </c>
      <c r="Q137" s="8">
        <v>1343888.7426124096</v>
      </c>
      <c r="R137" s="8">
        <v>1963323.795629919</v>
      </c>
      <c r="S137" s="8">
        <v>3006643.2968995925</v>
      </c>
      <c r="T137" s="8">
        <v>1156860.0692935931</v>
      </c>
      <c r="U137" s="8">
        <v>603285.75878623431</v>
      </c>
      <c r="V137" s="8">
        <v>553102.84162278706</v>
      </c>
      <c r="W137" s="8">
        <v>1848743.2472211181</v>
      </c>
      <c r="X137" s="8">
        <v>228953.54647991143</v>
      </c>
      <c r="Y137" s="8">
        <v>1616142.696224336</v>
      </c>
      <c r="Z137" s="23">
        <f t="shared" si="21"/>
        <v>11.128116784668721</v>
      </c>
      <c r="AA137" s="23">
        <f t="shared" si="22"/>
        <v>2.3629881605058238</v>
      </c>
      <c r="AB137" s="23">
        <f t="shared" si="23"/>
        <v>3.4521539895441156</v>
      </c>
      <c r="AC137" s="23">
        <f t="shared" si="24"/>
        <v>2.0341316661293867</v>
      </c>
      <c r="AD137" s="23">
        <f t="shared" si="25"/>
        <v>1.0607701814976722</v>
      </c>
      <c r="AE137" s="23">
        <f t="shared" si="26"/>
        <v>0.9725324908638795</v>
      </c>
      <c r="AF137" s="23">
        <f t="shared" si="27"/>
        <v>3.2506845741608599</v>
      </c>
      <c r="AG137" s="23">
        <f t="shared" si="28"/>
        <v>0.40257389059317716</v>
      </c>
      <c r="AH137" s="23">
        <f t="shared" si="29"/>
        <v>2.8416980779542711</v>
      </c>
      <c r="AI137" s="23"/>
      <c r="AK137" s="8">
        <v>56872428.100728832</v>
      </c>
      <c r="AL137" s="36">
        <v>11174936.298870683</v>
      </c>
      <c r="AM137" s="8">
        <v>10484232.641462496</v>
      </c>
      <c r="AN137" s="8">
        <v>7425330.9556168159</v>
      </c>
      <c r="AO137" s="8">
        <v>1759370.4085873913</v>
      </c>
      <c r="AP137" s="8">
        <v>1248378.5462990229</v>
      </c>
      <c r="AQ137">
        <f t="shared" si="30"/>
        <v>19.649128184009211</v>
      </c>
      <c r="AR137">
        <f t="shared" si="31"/>
        <v>18.434649251995165</v>
      </c>
      <c r="AS137">
        <f t="shared" si="32"/>
        <v>13.056117355259637</v>
      </c>
      <c r="AT137">
        <f t="shared" si="33"/>
        <v>3.0935384110404187</v>
      </c>
      <c r="AU137">
        <f t="shared" si="34"/>
        <v>2.1950505508362927</v>
      </c>
    </row>
    <row r="138" spans="1:47" x14ac:dyDescent="0.45">
      <c r="A138" t="s">
        <v>744</v>
      </c>
      <c r="B138" t="str">
        <f>LEFT(A138,4)</f>
        <v>2024</v>
      </c>
      <c r="C138" s="2">
        <v>45382</v>
      </c>
      <c r="D138" s="3">
        <v>112.87049532945106</v>
      </c>
      <c r="E138" s="3">
        <v>138.22581103701816</v>
      </c>
      <c r="F138" s="3">
        <v>120.47807049073175</v>
      </c>
      <c r="G138" s="8">
        <v>0</v>
      </c>
      <c r="H138" s="3">
        <v>100</v>
      </c>
      <c r="I138">
        <f t="shared" si="35"/>
        <v>115.33870795230324</v>
      </c>
      <c r="J138">
        <f t="shared" si="36"/>
        <v>126.01127756337496</v>
      </c>
      <c r="K138">
        <f t="shared" si="37"/>
        <v>132.95313485073731</v>
      </c>
      <c r="L138">
        <v>0</v>
      </c>
      <c r="N138" s="8">
        <v>57823512.35832227</v>
      </c>
      <c r="O138" s="59">
        <v>6295793.344376049</v>
      </c>
      <c r="P138" s="8">
        <v>3222732.2850189181</v>
      </c>
      <c r="Q138" s="8">
        <v>1320615.7036058765</v>
      </c>
      <c r="R138" s="8">
        <v>1921389.9661342485</v>
      </c>
      <c r="S138" s="8">
        <v>3067214.8524024533</v>
      </c>
      <c r="T138" s="8">
        <v>1156231.5952133189</v>
      </c>
      <c r="U138" s="8">
        <v>606917.37481910875</v>
      </c>
      <c r="V138" s="8">
        <v>549817.7618454909</v>
      </c>
      <c r="W138" s="8">
        <v>1909869.0982443772</v>
      </c>
      <c r="X138" s="8">
        <v>261245.8574354435</v>
      </c>
      <c r="Y138" s="8">
        <v>1649801.2792734208</v>
      </c>
      <c r="Z138" s="23">
        <f t="shared" si="21"/>
        <v>10.887946939926636</v>
      </c>
      <c r="AA138" s="23">
        <f t="shared" si="22"/>
        <v>2.2838732026900237</v>
      </c>
      <c r="AB138" s="23">
        <f t="shared" si="23"/>
        <v>3.3228523964918084</v>
      </c>
      <c r="AC138" s="23">
        <f t="shared" si="24"/>
        <v>1.9995872752390973</v>
      </c>
      <c r="AD138" s="23">
        <f t="shared" si="25"/>
        <v>1.0496030940807386</v>
      </c>
      <c r="AE138" s="23">
        <f t="shared" si="26"/>
        <v>0.9508550058985793</v>
      </c>
      <c r="AF138" s="23">
        <f t="shared" si="27"/>
        <v>3.3029282040310002</v>
      </c>
      <c r="AG138" s="23">
        <f t="shared" si="28"/>
        <v>0.45179866594154344</v>
      </c>
      <c r="AH138" s="23">
        <f t="shared" si="29"/>
        <v>2.8531668381711035</v>
      </c>
      <c r="AI138" s="23"/>
      <c r="AK138" s="8">
        <v>57823512.35832227</v>
      </c>
      <c r="AL138" s="36">
        <v>11947509.611484449</v>
      </c>
      <c r="AM138" s="8">
        <v>11255448.808521103</v>
      </c>
      <c r="AN138" s="8">
        <v>7829351.5536190663</v>
      </c>
      <c r="AO138" s="8">
        <v>2120613.5870211367</v>
      </c>
      <c r="AP138" s="8">
        <v>1296662.826923534</v>
      </c>
      <c r="AQ138">
        <f t="shared" si="30"/>
        <v>20.662026784965612</v>
      </c>
      <c r="AR138">
        <f t="shared" si="31"/>
        <v>19.465176620148981</v>
      </c>
      <c r="AS138">
        <f t="shared" si="32"/>
        <v>13.540082977149389</v>
      </c>
      <c r="AT138">
        <f t="shared" si="33"/>
        <v>3.6673897875315187</v>
      </c>
      <c r="AU138">
        <f t="shared" si="34"/>
        <v>2.2424490904121139</v>
      </c>
    </row>
    <row r="139" spans="1:47" x14ac:dyDescent="0.45">
      <c r="A139" t="s">
        <v>745</v>
      </c>
      <c r="C139" s="2">
        <v>45473</v>
      </c>
      <c r="D139" s="3">
        <v>119.20564405419891</v>
      </c>
      <c r="E139" s="3">
        <v>146.20047653019785</v>
      </c>
      <c r="F139" s="3">
        <v>127.22717523352027</v>
      </c>
      <c r="G139" s="8">
        <v>0</v>
      </c>
      <c r="H139" s="3">
        <v>100</v>
      </c>
      <c r="I139">
        <f t="shared" si="35"/>
        <v>121.81239149967615</v>
      </c>
      <c r="J139">
        <f t="shared" si="36"/>
        <v>133.28124964309757</v>
      </c>
      <c r="K139">
        <f t="shared" si="37"/>
        <v>140.40108475012369</v>
      </c>
      <c r="L139">
        <v>0</v>
      </c>
      <c r="N139" s="8">
        <v>58358965.450470708</v>
      </c>
      <c r="O139" s="59">
        <v>6561812.6195561877</v>
      </c>
      <c r="P139" s="8">
        <v>3414165.9880115674</v>
      </c>
      <c r="Q139" s="8">
        <v>1407459.6462642527</v>
      </c>
      <c r="R139" s="8">
        <v>2005856.6932648954</v>
      </c>
      <c r="S139" s="8">
        <v>3153751.746558262</v>
      </c>
      <c r="T139" s="8">
        <v>1185101.4311855114</v>
      </c>
      <c r="U139" s="8">
        <v>629119.33649749903</v>
      </c>
      <c r="V139" s="8">
        <v>556453.62275905465</v>
      </c>
      <c r="W139" s="8">
        <v>1968027.7767369796</v>
      </c>
      <c r="X139" s="8">
        <v>286976.13642302528</v>
      </c>
      <c r="Y139" s="8">
        <v>1681639.4303650847</v>
      </c>
      <c r="Z139" s="23">
        <f t="shared" si="21"/>
        <v>11.243880985390671</v>
      </c>
      <c r="AA139" s="23">
        <f t="shared" si="22"/>
        <v>2.411728233014625</v>
      </c>
      <c r="AB139" s="23">
        <f t="shared" si="23"/>
        <v>3.4371011853650271</v>
      </c>
      <c r="AC139" s="23">
        <f t="shared" si="24"/>
        <v>2.0307101437418518</v>
      </c>
      <c r="AD139" s="23">
        <f t="shared" si="25"/>
        <v>1.0780166023186841</v>
      </c>
      <c r="AE139" s="23">
        <f t="shared" si="26"/>
        <v>0.95350152022711443</v>
      </c>
      <c r="AF139" s="23">
        <f t="shared" si="27"/>
        <v>3.3722800970610862</v>
      </c>
      <c r="AG139" s="23">
        <f t="shared" si="28"/>
        <v>0.49174301533254922</v>
      </c>
      <c r="AH139" s="23">
        <f t="shared" si="29"/>
        <v>2.8815442792458223</v>
      </c>
      <c r="AI139" s="23"/>
      <c r="AK139" s="8">
        <v>58358965.450470708</v>
      </c>
      <c r="AL139" s="36">
        <v>11784126.445413658</v>
      </c>
      <c r="AM139" s="8">
        <v>11137423.519940004</v>
      </c>
      <c r="AN139" s="8">
        <v>7737215.5527555039</v>
      </c>
      <c r="AO139" s="8">
        <v>2085061.8835281776</v>
      </c>
      <c r="AP139" s="8">
        <v>1348764.1616170534</v>
      </c>
      <c r="AQ139">
        <f t="shared" si="30"/>
        <v>20.192486886037852</v>
      </c>
      <c r="AR139">
        <f t="shared" si="31"/>
        <v>19.084340227710758</v>
      </c>
      <c r="AS139">
        <f t="shared" si="32"/>
        <v>13.257972434967312</v>
      </c>
      <c r="AT139">
        <f t="shared" si="33"/>
        <v>3.5728218748116278</v>
      </c>
      <c r="AU139">
        <f t="shared" si="34"/>
        <v>2.3111515963416975</v>
      </c>
    </row>
    <row r="140" spans="1:47" x14ac:dyDescent="0.45">
      <c r="C140" s="2"/>
      <c r="D140" s="3"/>
      <c r="E140" s="3"/>
      <c r="F140" s="3"/>
    </row>
    <row r="141" spans="1:47" x14ac:dyDescent="0.45">
      <c r="C141" s="2"/>
      <c r="D141" s="3"/>
      <c r="E141" s="3"/>
      <c r="F141" s="3"/>
      <c r="AA141" s="23"/>
      <c r="AB141" s="23"/>
      <c r="AC141" s="23"/>
    </row>
    <row r="142" spans="1:47" x14ac:dyDescent="0.45">
      <c r="C142" s="2"/>
      <c r="D142" s="3"/>
      <c r="E142" s="3"/>
      <c r="F142" s="3"/>
    </row>
    <row r="143" spans="1:47" x14ac:dyDescent="0.45">
      <c r="C143" s="2"/>
      <c r="D143" s="3"/>
      <c r="E143" s="3"/>
      <c r="F143" s="3"/>
    </row>
    <row r="144" spans="1:47" x14ac:dyDescent="0.45">
      <c r="C144" s="2"/>
      <c r="D144" s="3"/>
      <c r="E144" s="3"/>
      <c r="F144" s="3"/>
    </row>
    <row r="145" spans="3:6" x14ac:dyDescent="0.45">
      <c r="C145" s="2"/>
      <c r="D145" s="3"/>
      <c r="E145" s="3"/>
      <c r="F145" s="3"/>
    </row>
    <row r="146" spans="3:6" x14ac:dyDescent="0.45">
      <c r="C146" s="2"/>
      <c r="D146" s="3"/>
      <c r="E146" s="3"/>
      <c r="F146" s="3"/>
    </row>
    <row r="147" spans="3:6" x14ac:dyDescent="0.45">
      <c r="C147" s="2"/>
      <c r="D147" s="3"/>
      <c r="E147" s="3"/>
      <c r="F147" s="3"/>
    </row>
    <row r="148" spans="3:6" x14ac:dyDescent="0.45">
      <c r="C148" s="2"/>
      <c r="D148" s="3"/>
      <c r="E148" s="3"/>
      <c r="F148" s="3"/>
    </row>
    <row r="149" spans="3:6" x14ac:dyDescent="0.45">
      <c r="C149" s="2"/>
      <c r="D149" s="3"/>
      <c r="E149" s="3"/>
      <c r="F149" s="3"/>
    </row>
    <row r="150" spans="3:6" x14ac:dyDescent="0.45">
      <c r="C150" s="2"/>
      <c r="D150" s="3"/>
      <c r="E150" s="3"/>
      <c r="F150" s="3"/>
    </row>
    <row r="151" spans="3:6" x14ac:dyDescent="0.45">
      <c r="C151" s="2"/>
      <c r="D151" s="3"/>
      <c r="E151" s="3"/>
      <c r="F151" s="3"/>
    </row>
    <row r="152" spans="3:6" x14ac:dyDescent="0.45">
      <c r="C152" s="2"/>
      <c r="D152" s="3"/>
      <c r="E152" s="3"/>
      <c r="F152" s="3"/>
    </row>
    <row r="153" spans="3:6" x14ac:dyDescent="0.45">
      <c r="C153" s="2"/>
      <c r="D153" s="3"/>
      <c r="E153" s="3"/>
      <c r="F153" s="3"/>
    </row>
    <row r="154" spans="3:6" x14ac:dyDescent="0.45">
      <c r="C154" s="2"/>
      <c r="D154" s="3"/>
      <c r="E154" s="3"/>
      <c r="F154" s="3"/>
    </row>
    <row r="155" spans="3:6" x14ac:dyDescent="0.45">
      <c r="C155" s="2"/>
      <c r="D155" s="3"/>
      <c r="E155" s="3"/>
      <c r="F155" s="3"/>
    </row>
    <row r="156" spans="3:6" x14ac:dyDescent="0.45">
      <c r="C156" s="2"/>
      <c r="D156" s="3"/>
      <c r="E156" s="3"/>
      <c r="F156" s="3"/>
    </row>
    <row r="157" spans="3:6" x14ac:dyDescent="0.45">
      <c r="C157" s="2"/>
      <c r="D157" s="3"/>
      <c r="E157" s="3"/>
      <c r="F157" s="3"/>
    </row>
    <row r="158" spans="3:6" x14ac:dyDescent="0.45">
      <c r="C158" s="2"/>
      <c r="D158" s="3"/>
      <c r="E158" s="3"/>
      <c r="F158" s="3"/>
    </row>
    <row r="159" spans="3:6" x14ac:dyDescent="0.45">
      <c r="C159" s="2"/>
      <c r="D159" s="3"/>
      <c r="E159" s="3"/>
      <c r="F159" s="3"/>
    </row>
    <row r="160" spans="3:6" x14ac:dyDescent="0.45">
      <c r="C160" s="2"/>
      <c r="D160" s="3"/>
      <c r="E160" s="3"/>
      <c r="F160" s="3"/>
    </row>
    <row r="161" spans="3:6" x14ac:dyDescent="0.45">
      <c r="C161" s="2"/>
      <c r="D161" s="3"/>
      <c r="E161" s="3"/>
      <c r="F161" s="3"/>
    </row>
    <row r="162" spans="3:6" x14ac:dyDescent="0.45">
      <c r="C162" s="2"/>
      <c r="D162" s="3"/>
      <c r="E162" s="3"/>
      <c r="F162" s="3"/>
    </row>
    <row r="163" spans="3:6" x14ac:dyDescent="0.45">
      <c r="C163" s="2"/>
      <c r="D163" s="3"/>
      <c r="E163" s="3"/>
      <c r="F163" s="3"/>
    </row>
    <row r="164" spans="3:6" x14ac:dyDescent="0.45">
      <c r="C164" s="2"/>
      <c r="D164" s="3"/>
      <c r="E164" s="3"/>
      <c r="F164" s="3"/>
    </row>
    <row r="165" spans="3:6" x14ac:dyDescent="0.45">
      <c r="C165" s="2"/>
      <c r="D165" s="3"/>
      <c r="E165" s="3"/>
      <c r="F165" s="3"/>
    </row>
    <row r="166" spans="3:6" x14ac:dyDescent="0.45">
      <c r="C166" s="2"/>
      <c r="D166" s="3"/>
      <c r="E166" s="3"/>
      <c r="F166" s="3"/>
    </row>
    <row r="167" spans="3:6" x14ac:dyDescent="0.45">
      <c r="C167" s="2"/>
      <c r="D167" s="3"/>
      <c r="E167" s="3"/>
      <c r="F167" s="3"/>
    </row>
    <row r="168" spans="3:6" x14ac:dyDescent="0.45">
      <c r="C168" s="2"/>
      <c r="D168" s="3"/>
      <c r="E168" s="3"/>
      <c r="F168" s="3"/>
    </row>
    <row r="169" spans="3:6" x14ac:dyDescent="0.45">
      <c r="C169" s="2"/>
      <c r="D169" s="3"/>
      <c r="E169" s="3"/>
      <c r="F169" s="3"/>
    </row>
    <row r="170" spans="3:6" x14ac:dyDescent="0.45">
      <c r="C170" s="2"/>
      <c r="D170" s="3"/>
      <c r="E170" s="3"/>
      <c r="F170" s="3"/>
    </row>
    <row r="171" spans="3:6" x14ac:dyDescent="0.45">
      <c r="C171" s="2"/>
      <c r="D171" s="3"/>
      <c r="E171" s="3"/>
      <c r="F171" s="3"/>
    </row>
    <row r="172" spans="3:6" x14ac:dyDescent="0.45">
      <c r="C172" s="2"/>
      <c r="D172" s="3"/>
      <c r="E172" s="3"/>
      <c r="F172" s="3"/>
    </row>
    <row r="173" spans="3:6" x14ac:dyDescent="0.45">
      <c r="C173" s="2"/>
      <c r="D173" s="3"/>
      <c r="E173" s="3"/>
      <c r="F173" s="3"/>
    </row>
    <row r="174" spans="3:6" x14ac:dyDescent="0.45">
      <c r="C174" s="2"/>
      <c r="D174" s="3"/>
      <c r="E174" s="3"/>
      <c r="F174" s="3"/>
    </row>
    <row r="175" spans="3:6" x14ac:dyDescent="0.45">
      <c r="C175" s="2"/>
      <c r="D175" s="3"/>
      <c r="E175" s="3"/>
      <c r="F175" s="3"/>
    </row>
    <row r="176" spans="3:6" x14ac:dyDescent="0.45">
      <c r="C176" s="2"/>
      <c r="D176" s="3"/>
      <c r="E176" s="3"/>
      <c r="F176" s="3"/>
    </row>
    <row r="177" spans="3:6" x14ac:dyDescent="0.45">
      <c r="C177" s="2"/>
      <c r="D177" s="3"/>
      <c r="E177" s="3"/>
      <c r="F177" s="3"/>
    </row>
    <row r="178" spans="3:6" x14ac:dyDescent="0.45">
      <c r="C178" s="2"/>
      <c r="D178" s="3"/>
      <c r="E178" s="3"/>
      <c r="F178" s="3"/>
    </row>
    <row r="179" spans="3:6" x14ac:dyDescent="0.45">
      <c r="C179" s="2"/>
      <c r="D179" s="3"/>
      <c r="E179" s="3"/>
      <c r="F179" s="3"/>
    </row>
    <row r="180" spans="3:6" x14ac:dyDescent="0.45">
      <c r="C180" s="2"/>
      <c r="D180" s="3"/>
      <c r="E180" s="3"/>
      <c r="F180" s="3"/>
    </row>
    <row r="181" spans="3:6" x14ac:dyDescent="0.45">
      <c r="C181" s="2"/>
      <c r="D181" s="3"/>
      <c r="E181" s="3"/>
      <c r="F181" s="3"/>
    </row>
    <row r="182" spans="3:6" x14ac:dyDescent="0.45">
      <c r="C182" s="2"/>
      <c r="D182" s="3"/>
      <c r="E182" s="3"/>
      <c r="F182" s="3"/>
    </row>
    <row r="183" spans="3:6" x14ac:dyDescent="0.45">
      <c r="C183" s="2"/>
      <c r="D183" s="3"/>
      <c r="E183" s="3"/>
      <c r="F183" s="3"/>
    </row>
    <row r="184" spans="3:6" x14ac:dyDescent="0.45">
      <c r="C184" s="2"/>
      <c r="D184" s="3"/>
      <c r="E184" s="3"/>
      <c r="F184" s="3"/>
    </row>
    <row r="185" spans="3:6" x14ac:dyDescent="0.45">
      <c r="C185" s="2"/>
      <c r="D185" s="3"/>
      <c r="E185" s="3"/>
      <c r="F185" s="3"/>
    </row>
    <row r="186" spans="3:6" x14ac:dyDescent="0.45">
      <c r="C186" s="2"/>
      <c r="D186" s="3"/>
      <c r="E186" s="3"/>
      <c r="F186" s="3"/>
    </row>
    <row r="187" spans="3:6" x14ac:dyDescent="0.45">
      <c r="C187" s="2"/>
      <c r="D187" s="3"/>
      <c r="E187" s="3"/>
      <c r="F187" s="3"/>
    </row>
    <row r="188" spans="3:6" x14ac:dyDescent="0.45">
      <c r="C188" s="2"/>
      <c r="D188" s="3"/>
      <c r="E188" s="3"/>
      <c r="F188" s="3"/>
    </row>
    <row r="189" spans="3:6" x14ac:dyDescent="0.45">
      <c r="C189" s="2"/>
      <c r="D189" s="3"/>
      <c r="E189" s="3"/>
      <c r="F189" s="3"/>
    </row>
    <row r="190" spans="3:6" x14ac:dyDescent="0.45">
      <c r="C190" s="2"/>
      <c r="D190" s="3"/>
      <c r="E190" s="3"/>
      <c r="F190" s="3"/>
    </row>
    <row r="191" spans="3:6" x14ac:dyDescent="0.45">
      <c r="C191" s="2"/>
      <c r="D191" s="3"/>
      <c r="E191" s="3"/>
      <c r="F191" s="3"/>
    </row>
    <row r="192" spans="3:6" x14ac:dyDescent="0.45">
      <c r="C192" s="2"/>
      <c r="D192" s="3"/>
      <c r="E192" s="3"/>
      <c r="F192" s="3"/>
    </row>
    <row r="193" spans="3:6" x14ac:dyDescent="0.45">
      <c r="C193" s="2"/>
      <c r="D193" s="3"/>
      <c r="E193" s="3"/>
      <c r="F193" s="3"/>
    </row>
    <row r="194" spans="3:6" x14ac:dyDescent="0.45">
      <c r="C194" s="2"/>
      <c r="D194" s="3"/>
      <c r="E194" s="3"/>
      <c r="F194" s="3"/>
    </row>
    <row r="195" spans="3:6" x14ac:dyDescent="0.45">
      <c r="C195" s="2"/>
      <c r="D195" s="3"/>
      <c r="E195" s="3"/>
      <c r="F195" s="3"/>
    </row>
    <row r="196" spans="3:6" x14ac:dyDescent="0.45">
      <c r="C196" s="2"/>
      <c r="D196" s="3"/>
      <c r="E196" s="3"/>
      <c r="F196" s="3"/>
    </row>
    <row r="197" spans="3:6" x14ac:dyDescent="0.45">
      <c r="C197" s="2"/>
      <c r="D197" s="3"/>
      <c r="E197" s="3"/>
      <c r="F197" s="3"/>
    </row>
    <row r="198" spans="3:6" x14ac:dyDescent="0.45">
      <c r="C198" s="2"/>
      <c r="D198" s="3"/>
      <c r="E198" s="3"/>
      <c r="F198" s="3"/>
    </row>
    <row r="199" spans="3:6" x14ac:dyDescent="0.45">
      <c r="C199" s="2"/>
      <c r="D199" s="3"/>
      <c r="E199" s="3"/>
      <c r="F199" s="3"/>
    </row>
    <row r="200" spans="3:6" x14ac:dyDescent="0.45">
      <c r="C200" s="2"/>
      <c r="D200" s="3"/>
      <c r="E200" s="3"/>
      <c r="F200" s="3"/>
    </row>
    <row r="201" spans="3:6" x14ac:dyDescent="0.45">
      <c r="C201" s="2"/>
      <c r="D201" s="3"/>
      <c r="E201" s="3"/>
      <c r="F201" s="3"/>
    </row>
    <row r="202" spans="3:6" x14ac:dyDescent="0.45">
      <c r="C202" s="2"/>
      <c r="D202" s="3"/>
      <c r="E202" s="3"/>
      <c r="F202" s="3"/>
    </row>
    <row r="203" spans="3:6" x14ac:dyDescent="0.45">
      <c r="C203" s="2"/>
      <c r="D203" s="3"/>
      <c r="E203" s="3"/>
      <c r="F203" s="3"/>
    </row>
    <row r="204" spans="3:6" x14ac:dyDescent="0.45">
      <c r="C204" s="2"/>
      <c r="D204" s="3"/>
      <c r="E204" s="3"/>
      <c r="F204" s="3"/>
    </row>
    <row r="205" spans="3:6" x14ac:dyDescent="0.45">
      <c r="C205" s="2"/>
      <c r="D205" s="3"/>
      <c r="E205" s="3"/>
      <c r="F205" s="3"/>
    </row>
    <row r="206" spans="3:6" x14ac:dyDescent="0.45">
      <c r="C206" s="2"/>
      <c r="D206" s="3"/>
      <c r="E206" s="3"/>
      <c r="F206" s="3"/>
    </row>
    <row r="207" spans="3:6" x14ac:dyDescent="0.45">
      <c r="C207" s="2"/>
      <c r="D207" s="3"/>
      <c r="E207" s="3"/>
      <c r="F207" s="3"/>
    </row>
    <row r="208" spans="3:6" x14ac:dyDescent="0.45">
      <c r="C208" s="2"/>
      <c r="D208" s="3"/>
      <c r="E208" s="3"/>
      <c r="F208" s="3"/>
    </row>
    <row r="209" spans="3:6" x14ac:dyDescent="0.45">
      <c r="C209" s="2"/>
      <c r="D209" s="3"/>
      <c r="E209" s="3"/>
      <c r="F209" s="3"/>
    </row>
    <row r="210" spans="3:6" x14ac:dyDescent="0.45">
      <c r="C210" s="2"/>
      <c r="D210" s="3"/>
      <c r="E210" s="3"/>
      <c r="F210" s="3"/>
    </row>
    <row r="211" spans="3:6" x14ac:dyDescent="0.45">
      <c r="C211" s="2"/>
      <c r="D211" s="3"/>
      <c r="E211" s="3"/>
      <c r="F211" s="3"/>
    </row>
    <row r="212" spans="3:6" x14ac:dyDescent="0.45">
      <c r="C212" s="2"/>
      <c r="D212" s="3"/>
      <c r="E212" s="3"/>
      <c r="F212" s="3"/>
    </row>
    <row r="213" spans="3:6" x14ac:dyDescent="0.45">
      <c r="C213" s="2"/>
      <c r="D213" s="3"/>
      <c r="E213" s="3"/>
      <c r="F213" s="3"/>
    </row>
    <row r="214" spans="3:6" x14ac:dyDescent="0.45">
      <c r="C214" s="2"/>
      <c r="D214" s="3"/>
      <c r="E214" s="3"/>
      <c r="F214" s="3"/>
    </row>
    <row r="215" spans="3:6" x14ac:dyDescent="0.45">
      <c r="C215" s="2"/>
      <c r="D215" s="3"/>
      <c r="E215" s="3"/>
      <c r="F215" s="3"/>
    </row>
    <row r="216" spans="3:6" x14ac:dyDescent="0.45">
      <c r="C216" s="2"/>
      <c r="D216" s="3"/>
      <c r="E216" s="3"/>
      <c r="F216" s="3"/>
    </row>
    <row r="217" spans="3:6" x14ac:dyDescent="0.45">
      <c r="C217" s="2"/>
      <c r="D217" s="3"/>
      <c r="E217" s="3"/>
      <c r="F217" s="3"/>
    </row>
    <row r="218" spans="3:6" x14ac:dyDescent="0.45">
      <c r="C218" s="2"/>
      <c r="D218" s="3"/>
      <c r="E218" s="3"/>
      <c r="F218" s="3"/>
    </row>
    <row r="219" spans="3:6" x14ac:dyDescent="0.45">
      <c r="C219" s="2"/>
      <c r="D219" s="3"/>
      <c r="E219" s="3"/>
      <c r="F219" s="3"/>
    </row>
    <row r="220" spans="3:6" x14ac:dyDescent="0.45">
      <c r="C220" s="2"/>
      <c r="D220" s="3"/>
      <c r="E220" s="3"/>
      <c r="F220" s="3"/>
    </row>
    <row r="221" spans="3:6" x14ac:dyDescent="0.45">
      <c r="C221" s="2"/>
      <c r="D221" s="3"/>
      <c r="E221" s="3"/>
      <c r="F221" s="3"/>
    </row>
    <row r="222" spans="3:6" x14ac:dyDescent="0.45">
      <c r="C222" s="2"/>
      <c r="D222" s="3"/>
      <c r="E222" s="3"/>
      <c r="F222" s="3"/>
    </row>
    <row r="223" spans="3:6" x14ac:dyDescent="0.45">
      <c r="C223" s="2"/>
      <c r="D223" s="3"/>
      <c r="E223" s="3"/>
      <c r="F223" s="3"/>
    </row>
    <row r="224" spans="3:6" x14ac:dyDescent="0.45">
      <c r="C224" s="2"/>
      <c r="D224" s="3"/>
      <c r="E224" s="3"/>
      <c r="F224" s="3"/>
    </row>
    <row r="225" spans="3:6" x14ac:dyDescent="0.45">
      <c r="C225" s="2"/>
      <c r="D225" s="3"/>
      <c r="E225" s="3"/>
      <c r="F225" s="3"/>
    </row>
    <row r="226" spans="3:6" x14ac:dyDescent="0.45">
      <c r="C226" s="2"/>
      <c r="D226" s="3"/>
      <c r="E226" s="3"/>
      <c r="F226" s="3"/>
    </row>
    <row r="227" spans="3:6" x14ac:dyDescent="0.45">
      <c r="C227" s="2"/>
      <c r="D227" s="3"/>
      <c r="E227" s="3"/>
      <c r="F227" s="3"/>
    </row>
    <row r="228" spans="3:6" x14ac:dyDescent="0.45">
      <c r="C228" s="2"/>
      <c r="D228" s="3"/>
      <c r="E228" s="3"/>
      <c r="F228" s="3"/>
    </row>
    <row r="229" spans="3:6" x14ac:dyDescent="0.45">
      <c r="C229" s="2"/>
      <c r="D229" s="3"/>
      <c r="E229" s="3"/>
      <c r="F229" s="3"/>
    </row>
    <row r="230" spans="3:6" x14ac:dyDescent="0.45">
      <c r="C230" s="2"/>
      <c r="D230" s="3"/>
      <c r="E230" s="3"/>
      <c r="F230" s="3"/>
    </row>
    <row r="231" spans="3:6" x14ac:dyDescent="0.45">
      <c r="C231" s="2"/>
      <c r="D231" s="3"/>
      <c r="E231" s="3"/>
      <c r="F231" s="3"/>
    </row>
    <row r="232" spans="3:6" x14ac:dyDescent="0.45">
      <c r="C232" s="2"/>
      <c r="D232" s="3"/>
      <c r="E232" s="3"/>
      <c r="F232" s="3"/>
    </row>
    <row r="233" spans="3:6" x14ac:dyDescent="0.45">
      <c r="C233" s="2"/>
      <c r="D233" s="3"/>
      <c r="E233" s="3"/>
      <c r="F233" s="3"/>
    </row>
    <row r="234" spans="3:6" x14ac:dyDescent="0.45">
      <c r="C234" s="2"/>
      <c r="D234" s="3"/>
      <c r="E234" s="3"/>
      <c r="F234" s="3"/>
    </row>
    <row r="235" spans="3:6" x14ac:dyDescent="0.45">
      <c r="C235" s="2"/>
      <c r="D235" s="3"/>
      <c r="E235" s="3"/>
      <c r="F235" s="3"/>
    </row>
    <row r="236" spans="3:6" x14ac:dyDescent="0.45">
      <c r="C236" s="2"/>
      <c r="D236" s="3"/>
      <c r="E236" s="3"/>
      <c r="F236" s="3"/>
    </row>
    <row r="237" spans="3:6" x14ac:dyDescent="0.45">
      <c r="C237" s="2"/>
      <c r="D237" s="3"/>
      <c r="E237" s="3"/>
      <c r="F237" s="3"/>
    </row>
    <row r="238" spans="3:6" x14ac:dyDescent="0.45">
      <c r="C238" s="2"/>
      <c r="D238" s="3"/>
      <c r="E238" s="3"/>
      <c r="F238" s="3"/>
    </row>
    <row r="239" spans="3:6" x14ac:dyDescent="0.45">
      <c r="C239" s="2"/>
      <c r="D239" s="3"/>
      <c r="E239" s="3"/>
      <c r="F239" s="3"/>
    </row>
    <row r="240" spans="3:6" x14ac:dyDescent="0.45">
      <c r="C240" s="2"/>
      <c r="D240" s="3"/>
      <c r="E240" s="3"/>
      <c r="F240" s="3"/>
    </row>
    <row r="241" spans="3:6" x14ac:dyDescent="0.45">
      <c r="C241" s="2"/>
      <c r="D241" s="3"/>
      <c r="E241" s="3"/>
      <c r="F241" s="3"/>
    </row>
    <row r="242" spans="3:6" x14ac:dyDescent="0.45">
      <c r="C242" s="2"/>
      <c r="D242" s="3"/>
      <c r="E242" s="3"/>
      <c r="F242" s="3"/>
    </row>
    <row r="243" spans="3:6" x14ac:dyDescent="0.45">
      <c r="C243" s="2"/>
      <c r="D243" s="3"/>
      <c r="E243" s="3"/>
      <c r="F243" s="3"/>
    </row>
    <row r="244" spans="3:6" x14ac:dyDescent="0.45">
      <c r="C244" s="2"/>
      <c r="D244" s="3"/>
      <c r="E244" s="3"/>
      <c r="F244" s="3"/>
    </row>
    <row r="245" spans="3:6" x14ac:dyDescent="0.45">
      <c r="C245" s="2"/>
      <c r="D245" s="3"/>
      <c r="E245" s="3"/>
      <c r="F245" s="3"/>
    </row>
    <row r="246" spans="3:6" x14ac:dyDescent="0.45">
      <c r="C246" s="2"/>
      <c r="D246" s="3"/>
      <c r="E246" s="3"/>
      <c r="F246" s="3"/>
    </row>
    <row r="247" spans="3:6" x14ac:dyDescent="0.45">
      <c r="C247" s="2"/>
      <c r="D247" s="3"/>
      <c r="E247" s="3"/>
      <c r="F247" s="3"/>
    </row>
    <row r="248" spans="3:6" x14ac:dyDescent="0.45">
      <c r="C248" s="2"/>
      <c r="D248" s="3"/>
      <c r="E248" s="3"/>
      <c r="F248" s="3"/>
    </row>
    <row r="249" spans="3:6" x14ac:dyDescent="0.45">
      <c r="C249" s="2"/>
      <c r="D249" s="3"/>
      <c r="E249" s="3"/>
      <c r="F249" s="3"/>
    </row>
    <row r="250" spans="3:6" x14ac:dyDescent="0.45">
      <c r="C250" s="2"/>
      <c r="D250" s="3"/>
      <c r="E250" s="3"/>
      <c r="F250" s="3"/>
    </row>
    <row r="251" spans="3:6" x14ac:dyDescent="0.45">
      <c r="C251" s="2"/>
      <c r="D251" s="3"/>
      <c r="E251" s="3"/>
      <c r="F251" s="3"/>
    </row>
    <row r="252" spans="3:6" x14ac:dyDescent="0.45">
      <c r="C252" s="2"/>
      <c r="D252" s="3"/>
      <c r="E252" s="3"/>
      <c r="F252" s="3"/>
    </row>
    <row r="253" spans="3:6" x14ac:dyDescent="0.45">
      <c r="C253" s="2"/>
      <c r="D253" s="3"/>
      <c r="E253" s="3"/>
      <c r="F253" s="3"/>
    </row>
    <row r="254" spans="3:6" x14ac:dyDescent="0.45">
      <c r="C254" s="2"/>
      <c r="D254" s="3"/>
      <c r="E254" s="3"/>
      <c r="F254" s="3"/>
    </row>
    <row r="255" spans="3:6" x14ac:dyDescent="0.45">
      <c r="C255" s="2"/>
      <c r="D255" s="3"/>
      <c r="E255" s="3"/>
      <c r="F255" s="3"/>
    </row>
    <row r="256" spans="3:6" x14ac:dyDescent="0.45">
      <c r="C256" s="2"/>
      <c r="D256" s="3"/>
      <c r="E256" s="3"/>
      <c r="F256" s="3"/>
    </row>
    <row r="257" spans="3:6" x14ac:dyDescent="0.45">
      <c r="C257" s="2"/>
      <c r="D257" s="3"/>
      <c r="E257" s="3"/>
      <c r="F257" s="3"/>
    </row>
    <row r="258" spans="3:6" x14ac:dyDescent="0.45">
      <c r="C258" s="2"/>
      <c r="D258" s="3"/>
      <c r="E258" s="3"/>
      <c r="F258" s="3"/>
    </row>
    <row r="259" spans="3:6" x14ac:dyDescent="0.45">
      <c r="C259" s="2"/>
      <c r="D259" s="3"/>
      <c r="E259" s="3"/>
      <c r="F259" s="3"/>
    </row>
    <row r="260" spans="3:6" x14ac:dyDescent="0.45">
      <c r="C260" s="2"/>
      <c r="D260" s="3"/>
      <c r="E260" s="3"/>
      <c r="F260" s="3"/>
    </row>
    <row r="261" spans="3:6" x14ac:dyDescent="0.45">
      <c r="C261" s="2"/>
      <c r="D261" s="3"/>
      <c r="E261" s="3"/>
      <c r="F261" s="3"/>
    </row>
    <row r="262" spans="3:6" x14ac:dyDescent="0.45">
      <c r="C262" s="2"/>
      <c r="D262" s="3"/>
      <c r="E262" s="3"/>
      <c r="F262" s="3"/>
    </row>
    <row r="263" spans="3:6" x14ac:dyDescent="0.45">
      <c r="C263" s="2"/>
      <c r="D263" s="3"/>
      <c r="E263" s="3"/>
      <c r="F263" s="3"/>
    </row>
    <row r="264" spans="3:6" x14ac:dyDescent="0.45">
      <c r="C264" s="2"/>
      <c r="D264" s="3"/>
      <c r="E264" s="3"/>
      <c r="F264" s="3"/>
    </row>
    <row r="265" spans="3:6" x14ac:dyDescent="0.45">
      <c r="C265" s="2"/>
      <c r="D265" s="3"/>
      <c r="E265" s="3"/>
      <c r="F265" s="3"/>
    </row>
    <row r="266" spans="3:6" x14ac:dyDescent="0.45">
      <c r="C266" s="2"/>
      <c r="D266" s="3"/>
      <c r="E266" s="3"/>
      <c r="F266" s="3"/>
    </row>
    <row r="267" spans="3:6" x14ac:dyDescent="0.45">
      <c r="C267" s="2"/>
      <c r="D267" s="3"/>
      <c r="E267" s="3"/>
      <c r="F267" s="3"/>
    </row>
    <row r="268" spans="3:6" x14ac:dyDescent="0.45">
      <c r="C268" s="2"/>
      <c r="D268" s="3"/>
      <c r="E268" s="3"/>
      <c r="F268" s="3"/>
    </row>
    <row r="269" spans="3:6" x14ac:dyDescent="0.45">
      <c r="C269" s="2"/>
      <c r="D269" s="3"/>
      <c r="E269" s="3"/>
      <c r="F269" s="3"/>
    </row>
    <row r="270" spans="3:6" x14ac:dyDescent="0.45">
      <c r="C270" s="2"/>
      <c r="D270" s="3"/>
      <c r="E270" s="3"/>
      <c r="F270" s="3"/>
    </row>
    <row r="271" spans="3:6" x14ac:dyDescent="0.45">
      <c r="C271" s="2"/>
      <c r="D271" s="3"/>
      <c r="E271" s="3"/>
      <c r="F271" s="3"/>
    </row>
    <row r="272" spans="3:6" x14ac:dyDescent="0.45">
      <c r="C272" s="2"/>
      <c r="D272" s="3"/>
      <c r="E272" s="3"/>
      <c r="F272" s="3"/>
    </row>
    <row r="273" spans="3:6" x14ac:dyDescent="0.45">
      <c r="C273" s="2"/>
      <c r="D273" s="3"/>
      <c r="E273" s="3"/>
      <c r="F273" s="3"/>
    </row>
    <row r="274" spans="3:6" x14ac:dyDescent="0.45">
      <c r="C274" s="2"/>
      <c r="D274" s="3"/>
      <c r="E274" s="3"/>
      <c r="F274" s="3"/>
    </row>
    <row r="275" spans="3:6" x14ac:dyDescent="0.45">
      <c r="C275" s="2"/>
      <c r="D275" s="3"/>
      <c r="E275" s="3"/>
      <c r="F275" s="3"/>
    </row>
    <row r="276" spans="3:6" x14ac:dyDescent="0.45">
      <c r="C276" s="2"/>
      <c r="D276" s="3"/>
      <c r="E276" s="3"/>
      <c r="F276" s="3"/>
    </row>
    <row r="277" spans="3:6" x14ac:dyDescent="0.45">
      <c r="C277" s="2"/>
      <c r="D277" s="3"/>
      <c r="E277" s="3"/>
      <c r="F277" s="3"/>
    </row>
    <row r="278" spans="3:6" x14ac:dyDescent="0.45">
      <c r="C278" s="2"/>
      <c r="D278" s="3"/>
      <c r="E278" s="3"/>
      <c r="F278" s="3"/>
    </row>
    <row r="279" spans="3:6" x14ac:dyDescent="0.45">
      <c r="C279" s="2"/>
      <c r="D279" s="3"/>
      <c r="E279" s="3"/>
      <c r="F279" s="3"/>
    </row>
    <row r="280" spans="3:6" x14ac:dyDescent="0.45">
      <c r="C280" s="2"/>
      <c r="D280" s="3"/>
      <c r="E280" s="3"/>
      <c r="F280" s="3"/>
    </row>
    <row r="281" spans="3:6" x14ac:dyDescent="0.45">
      <c r="C281" s="2"/>
      <c r="D281" s="3"/>
      <c r="E281" s="3"/>
      <c r="F281" s="3"/>
    </row>
    <row r="282" spans="3:6" x14ac:dyDescent="0.45">
      <c r="C282" s="2"/>
      <c r="D282" s="3"/>
      <c r="E282" s="3"/>
      <c r="F282" s="3"/>
    </row>
    <row r="283" spans="3:6" x14ac:dyDescent="0.45">
      <c r="C283" s="2"/>
      <c r="D283" s="3"/>
      <c r="E283" s="3"/>
      <c r="F283" s="3"/>
    </row>
    <row r="284" spans="3:6" x14ac:dyDescent="0.45">
      <c r="C284" s="2"/>
      <c r="D284" s="3"/>
      <c r="E284" s="3"/>
      <c r="F284" s="3"/>
    </row>
    <row r="285" spans="3:6" x14ac:dyDescent="0.45">
      <c r="C285" s="2"/>
      <c r="D285" s="3"/>
      <c r="E285" s="3"/>
      <c r="F285" s="3"/>
    </row>
    <row r="286" spans="3:6" x14ac:dyDescent="0.45">
      <c r="C286" s="2"/>
      <c r="D286" s="3"/>
      <c r="E286" s="3"/>
      <c r="F286" s="3"/>
    </row>
    <row r="287" spans="3:6" x14ac:dyDescent="0.45">
      <c r="C287" s="2"/>
      <c r="D287" s="3"/>
      <c r="E287" s="3"/>
      <c r="F287" s="3"/>
    </row>
    <row r="288" spans="3:6" x14ac:dyDescent="0.45">
      <c r="C288" s="2"/>
      <c r="D288" s="3"/>
      <c r="E288" s="3"/>
      <c r="F288" s="3"/>
    </row>
    <row r="289" spans="3:6" x14ac:dyDescent="0.45">
      <c r="C289" s="2"/>
      <c r="D289" s="3"/>
      <c r="E289" s="3"/>
      <c r="F289" s="3"/>
    </row>
    <row r="290" spans="3:6" x14ac:dyDescent="0.45">
      <c r="C290" s="2"/>
      <c r="D290" s="3"/>
      <c r="E290" s="3"/>
      <c r="F290" s="3"/>
    </row>
    <row r="291" spans="3:6" x14ac:dyDescent="0.45">
      <c r="C291" s="2"/>
      <c r="D291" s="3"/>
      <c r="E291" s="3"/>
      <c r="F291" s="3"/>
    </row>
    <row r="292" spans="3:6" x14ac:dyDescent="0.45">
      <c r="C292" s="2"/>
      <c r="D292" s="3"/>
      <c r="E292" s="3"/>
      <c r="F292" s="3"/>
    </row>
    <row r="293" spans="3:6" x14ac:dyDescent="0.45">
      <c r="C293" s="2"/>
      <c r="D293" s="3"/>
      <c r="E293" s="3"/>
      <c r="F293" s="3"/>
    </row>
    <row r="294" spans="3:6" x14ac:dyDescent="0.45">
      <c r="C294" s="2"/>
      <c r="D294" s="3"/>
      <c r="E294" s="3"/>
      <c r="F294" s="3"/>
    </row>
    <row r="295" spans="3:6" x14ac:dyDescent="0.45">
      <c r="C295" s="2"/>
      <c r="D295" s="3"/>
      <c r="E295" s="3"/>
      <c r="F295" s="3"/>
    </row>
    <row r="296" spans="3:6" x14ac:dyDescent="0.45">
      <c r="C296" s="2"/>
      <c r="D296" s="3"/>
      <c r="E296" s="3"/>
      <c r="F296" s="3"/>
    </row>
    <row r="297" spans="3:6" x14ac:dyDescent="0.45">
      <c r="C297" s="2"/>
      <c r="D297" s="3"/>
      <c r="E297" s="3"/>
      <c r="F297" s="3"/>
    </row>
    <row r="298" spans="3:6" x14ac:dyDescent="0.45">
      <c r="C298" s="2"/>
      <c r="D298" s="3"/>
      <c r="E298" s="3"/>
      <c r="F298" s="3"/>
    </row>
    <row r="299" spans="3:6" x14ac:dyDescent="0.45">
      <c r="C299" s="2"/>
      <c r="D299" s="3"/>
      <c r="E299" s="3"/>
      <c r="F299" s="3"/>
    </row>
    <row r="300" spans="3:6" x14ac:dyDescent="0.45">
      <c r="C300" s="2"/>
      <c r="D300" s="3"/>
      <c r="E300" s="3"/>
      <c r="F300" s="3"/>
    </row>
    <row r="301" spans="3:6" x14ac:dyDescent="0.45">
      <c r="C301" s="2"/>
      <c r="D301" s="3"/>
      <c r="E301" s="3"/>
      <c r="F301" s="3"/>
    </row>
    <row r="302" spans="3:6" x14ac:dyDescent="0.45">
      <c r="C302" s="2"/>
      <c r="D302" s="3"/>
      <c r="E302" s="3"/>
      <c r="F302" s="3"/>
    </row>
    <row r="303" spans="3:6" x14ac:dyDescent="0.45">
      <c r="C303" s="2"/>
      <c r="D303" s="3"/>
      <c r="E303" s="3"/>
      <c r="F303" s="3"/>
    </row>
    <row r="304" spans="3:6" x14ac:dyDescent="0.45">
      <c r="C304" s="2"/>
      <c r="D304" s="3"/>
      <c r="E304" s="3"/>
      <c r="F304" s="3"/>
    </row>
    <row r="305" spans="3:6" x14ac:dyDescent="0.45">
      <c r="C305" s="2"/>
      <c r="D305" s="3"/>
      <c r="E305" s="3"/>
      <c r="F305" s="3"/>
    </row>
    <row r="306" spans="3:6" x14ac:dyDescent="0.45">
      <c r="C306" s="2"/>
      <c r="D306" s="3"/>
      <c r="E306" s="3"/>
      <c r="F306" s="3"/>
    </row>
    <row r="307" spans="3:6" x14ac:dyDescent="0.45">
      <c r="C307" s="2"/>
      <c r="D307" s="3"/>
      <c r="E307" s="3"/>
      <c r="F307" s="3"/>
    </row>
    <row r="308" spans="3:6" x14ac:dyDescent="0.45">
      <c r="C308" s="2"/>
      <c r="D308" s="3"/>
      <c r="E308" s="3"/>
      <c r="F308" s="3"/>
    </row>
    <row r="309" spans="3:6" x14ac:dyDescent="0.45">
      <c r="C309" s="2"/>
      <c r="D309" s="3"/>
      <c r="E309" s="3"/>
      <c r="F309" s="3"/>
    </row>
    <row r="310" spans="3:6" x14ac:dyDescent="0.45">
      <c r="C310" s="2"/>
      <c r="D310" s="3"/>
      <c r="E310" s="3"/>
      <c r="F310" s="3"/>
    </row>
    <row r="311" spans="3:6" x14ac:dyDescent="0.45">
      <c r="C311" s="2"/>
      <c r="D311" s="3"/>
      <c r="E311" s="3"/>
      <c r="F311" s="3"/>
    </row>
    <row r="312" spans="3:6" x14ac:dyDescent="0.45">
      <c r="C312" s="2"/>
      <c r="D312" s="3"/>
      <c r="E312" s="3"/>
      <c r="F312" s="3"/>
    </row>
    <row r="313" spans="3:6" x14ac:dyDescent="0.45">
      <c r="C313" s="2"/>
      <c r="D313" s="3"/>
      <c r="E313" s="3"/>
      <c r="F313" s="3"/>
    </row>
    <row r="314" spans="3:6" x14ac:dyDescent="0.45">
      <c r="C314" s="2"/>
      <c r="D314" s="3"/>
      <c r="E314" s="3"/>
      <c r="F314" s="3"/>
    </row>
    <row r="315" spans="3:6" x14ac:dyDescent="0.45">
      <c r="C315" s="2"/>
      <c r="D315" s="3"/>
      <c r="E315" s="3"/>
      <c r="F315" s="3"/>
    </row>
    <row r="316" spans="3:6" x14ac:dyDescent="0.45">
      <c r="C316" s="2"/>
      <c r="D316" s="3"/>
      <c r="E316" s="3"/>
      <c r="F316" s="3"/>
    </row>
    <row r="317" spans="3:6" x14ac:dyDescent="0.45">
      <c r="C317" s="2"/>
      <c r="D317" s="3"/>
      <c r="E317" s="3"/>
      <c r="F317" s="3"/>
    </row>
    <row r="318" spans="3:6" x14ac:dyDescent="0.45">
      <c r="C318" s="2"/>
      <c r="D318" s="3"/>
      <c r="E318" s="3"/>
      <c r="F318" s="3"/>
    </row>
    <row r="319" spans="3:6" x14ac:dyDescent="0.45">
      <c r="C319" s="2"/>
      <c r="D319" s="3"/>
      <c r="E319" s="3"/>
      <c r="F319" s="3"/>
    </row>
    <row r="320" spans="3:6" x14ac:dyDescent="0.45">
      <c r="C320" s="2"/>
      <c r="D320" s="3"/>
      <c r="E320" s="3"/>
      <c r="F320" s="3"/>
    </row>
    <row r="321" spans="3:6" x14ac:dyDescent="0.45">
      <c r="C321" s="2"/>
      <c r="D321" s="3"/>
      <c r="E321" s="3"/>
      <c r="F321" s="3"/>
    </row>
    <row r="322" spans="3:6" x14ac:dyDescent="0.45">
      <c r="C322" s="2"/>
      <c r="D322" s="3"/>
      <c r="E322" s="3"/>
      <c r="F322" s="3"/>
    </row>
    <row r="323" spans="3:6" x14ac:dyDescent="0.45">
      <c r="C323" s="2"/>
      <c r="D323" s="3"/>
      <c r="E323" s="3"/>
      <c r="F323" s="3"/>
    </row>
    <row r="324" spans="3:6" x14ac:dyDescent="0.45">
      <c r="C324" s="2"/>
      <c r="D324" s="3"/>
      <c r="E324" s="3"/>
      <c r="F324" s="3"/>
    </row>
    <row r="325" spans="3:6" x14ac:dyDescent="0.45">
      <c r="C325" s="2"/>
      <c r="D325" s="3"/>
      <c r="E325" s="3"/>
      <c r="F325" s="3"/>
    </row>
    <row r="326" spans="3:6" x14ac:dyDescent="0.45">
      <c r="C326" s="2"/>
      <c r="D326" s="3"/>
      <c r="E326" s="3"/>
      <c r="F326" s="3"/>
    </row>
    <row r="327" spans="3:6" x14ac:dyDescent="0.45">
      <c r="C327" s="2"/>
      <c r="D327" s="3"/>
      <c r="E327" s="3"/>
      <c r="F327" s="3"/>
    </row>
    <row r="328" spans="3:6" x14ac:dyDescent="0.45">
      <c r="C328" s="2"/>
      <c r="D328" s="3"/>
      <c r="E328" s="3"/>
      <c r="F328" s="3"/>
    </row>
    <row r="329" spans="3:6" x14ac:dyDescent="0.45">
      <c r="C329" s="2"/>
      <c r="D329" s="3"/>
      <c r="E329" s="3"/>
      <c r="F329" s="3"/>
    </row>
    <row r="330" spans="3:6" x14ac:dyDescent="0.45">
      <c r="C330" s="2"/>
      <c r="D330" s="3"/>
      <c r="E330" s="3"/>
      <c r="F330" s="3"/>
    </row>
    <row r="331" spans="3:6" x14ac:dyDescent="0.45">
      <c r="C331" s="2"/>
      <c r="D331" s="3"/>
      <c r="E331" s="3"/>
      <c r="F331" s="3"/>
    </row>
    <row r="332" spans="3:6" x14ac:dyDescent="0.45">
      <c r="C332" s="2"/>
      <c r="D332" s="3"/>
      <c r="E332" s="3"/>
      <c r="F332" s="3"/>
    </row>
    <row r="333" spans="3:6" x14ac:dyDescent="0.45">
      <c r="C333" s="2"/>
      <c r="D333" s="3"/>
      <c r="E333" s="3"/>
      <c r="F333" s="3"/>
    </row>
    <row r="334" spans="3:6" x14ac:dyDescent="0.45">
      <c r="C334" s="2"/>
      <c r="D334" s="3"/>
      <c r="E334" s="3"/>
      <c r="F334" s="3"/>
    </row>
    <row r="335" spans="3:6" x14ac:dyDescent="0.45">
      <c r="C335" s="2"/>
      <c r="D335" s="3"/>
      <c r="E335" s="3"/>
      <c r="F335" s="3"/>
    </row>
    <row r="336" spans="3:6" x14ac:dyDescent="0.45">
      <c r="C336" s="2"/>
      <c r="D336" s="3"/>
      <c r="E336" s="3"/>
      <c r="F336" s="3"/>
    </row>
    <row r="337" spans="3:6" x14ac:dyDescent="0.45">
      <c r="C337" s="2"/>
      <c r="D337" s="3"/>
      <c r="E337" s="3"/>
      <c r="F337" s="3"/>
    </row>
    <row r="338" spans="3:6" x14ac:dyDescent="0.45">
      <c r="C338" s="2"/>
      <c r="D338" s="3"/>
      <c r="E338" s="3"/>
      <c r="F338" s="3"/>
    </row>
    <row r="339" spans="3:6" x14ac:dyDescent="0.45">
      <c r="C339" s="2"/>
      <c r="D339" s="3"/>
      <c r="E339" s="3"/>
      <c r="F339" s="3"/>
    </row>
    <row r="340" spans="3:6" x14ac:dyDescent="0.45">
      <c r="C340" s="2"/>
      <c r="D340" s="3"/>
      <c r="E340" s="3"/>
      <c r="F340" s="3"/>
    </row>
    <row r="341" spans="3:6" x14ac:dyDescent="0.45">
      <c r="C341" s="2"/>
      <c r="D341" s="3"/>
      <c r="E341" s="3"/>
      <c r="F341" s="3"/>
    </row>
    <row r="342" spans="3:6" x14ac:dyDescent="0.45">
      <c r="C342" s="2"/>
      <c r="D342" s="3"/>
      <c r="E342" s="3"/>
      <c r="F342" s="3"/>
    </row>
    <row r="343" spans="3:6" x14ac:dyDescent="0.45">
      <c r="C343" s="2"/>
      <c r="D343" s="3"/>
      <c r="E343" s="3"/>
      <c r="F343" s="3"/>
    </row>
    <row r="344" spans="3:6" x14ac:dyDescent="0.45">
      <c r="C344" s="2"/>
      <c r="D344" s="3"/>
      <c r="E344" s="3"/>
      <c r="F344" s="3"/>
    </row>
    <row r="345" spans="3:6" x14ac:dyDescent="0.45">
      <c r="C345" s="2"/>
      <c r="D345" s="3"/>
      <c r="E345" s="3"/>
      <c r="F345" s="3"/>
    </row>
    <row r="346" spans="3:6" x14ac:dyDescent="0.45">
      <c r="C346" s="2"/>
      <c r="D346" s="3"/>
      <c r="E346" s="3"/>
      <c r="F346" s="3"/>
    </row>
    <row r="347" spans="3:6" x14ac:dyDescent="0.45">
      <c r="C347" s="2"/>
      <c r="D347" s="3"/>
      <c r="E347" s="3"/>
      <c r="F347" s="3"/>
    </row>
    <row r="348" spans="3:6" x14ac:dyDescent="0.45">
      <c r="C348" s="2"/>
      <c r="D348" s="3"/>
      <c r="E348" s="3"/>
      <c r="F348" s="3"/>
    </row>
    <row r="349" spans="3:6" x14ac:dyDescent="0.45">
      <c r="C349" s="2"/>
      <c r="D349" s="3"/>
      <c r="E349" s="3"/>
      <c r="F349" s="3"/>
    </row>
    <row r="350" spans="3:6" x14ac:dyDescent="0.45">
      <c r="C350" s="2"/>
      <c r="D350" s="3"/>
      <c r="E350" s="3"/>
      <c r="F350" s="3"/>
    </row>
    <row r="351" spans="3:6" x14ac:dyDescent="0.45">
      <c r="C351" s="2"/>
      <c r="D351" s="3"/>
      <c r="E351" s="3"/>
      <c r="F351" s="3"/>
    </row>
    <row r="352" spans="3:6" x14ac:dyDescent="0.45">
      <c r="C352" s="2"/>
      <c r="D352" s="3"/>
      <c r="E352" s="3"/>
      <c r="F352" s="3"/>
    </row>
    <row r="353" spans="3:6" x14ac:dyDescent="0.45">
      <c r="C353" s="2"/>
      <c r="D353" s="3"/>
      <c r="E353" s="3"/>
      <c r="F353" s="3"/>
    </row>
    <row r="354" spans="3:6" x14ac:dyDescent="0.45">
      <c r="C354" s="2"/>
      <c r="D354" s="3"/>
      <c r="E354" s="3"/>
      <c r="F354" s="3"/>
    </row>
    <row r="355" spans="3:6" x14ac:dyDescent="0.45">
      <c r="C355" s="2"/>
      <c r="D355" s="3"/>
      <c r="E355" s="3"/>
      <c r="F355" s="3"/>
    </row>
    <row r="356" spans="3:6" x14ac:dyDescent="0.45">
      <c r="C356" s="2"/>
      <c r="D356" s="3"/>
      <c r="E356" s="3"/>
      <c r="F356" s="3"/>
    </row>
    <row r="357" spans="3:6" x14ac:dyDescent="0.45">
      <c r="C357" s="2"/>
      <c r="D357" s="3"/>
      <c r="E357" s="3"/>
      <c r="F357" s="3"/>
    </row>
    <row r="358" spans="3:6" x14ac:dyDescent="0.45">
      <c r="C358" s="2"/>
      <c r="D358" s="3"/>
      <c r="E358" s="3"/>
      <c r="F358" s="3"/>
    </row>
    <row r="359" spans="3:6" x14ac:dyDescent="0.45">
      <c r="C359" s="2"/>
      <c r="D359" s="3"/>
      <c r="E359" s="3"/>
      <c r="F359" s="3"/>
    </row>
    <row r="360" spans="3:6" x14ac:dyDescent="0.45">
      <c r="C360" s="2"/>
      <c r="D360" s="3"/>
      <c r="E360" s="3"/>
      <c r="F360" s="3"/>
    </row>
    <row r="361" spans="3:6" x14ac:dyDescent="0.45">
      <c r="C361" s="2"/>
      <c r="D361" s="3"/>
      <c r="E361" s="3"/>
      <c r="F361" s="3"/>
    </row>
    <row r="362" spans="3:6" x14ac:dyDescent="0.45">
      <c r="C362" s="2"/>
      <c r="D362" s="3"/>
      <c r="E362" s="3"/>
      <c r="F362" s="3"/>
    </row>
    <row r="363" spans="3:6" x14ac:dyDescent="0.45">
      <c r="C363" s="2"/>
      <c r="D363" s="3"/>
      <c r="E363" s="3"/>
      <c r="F363" s="3"/>
    </row>
    <row r="364" spans="3:6" x14ac:dyDescent="0.45">
      <c r="C364" s="2"/>
      <c r="D364" s="3"/>
      <c r="E364" s="3"/>
      <c r="F364" s="3"/>
    </row>
    <row r="365" spans="3:6" x14ac:dyDescent="0.45">
      <c r="C365" s="2"/>
      <c r="D365" s="3"/>
      <c r="E365" s="3"/>
      <c r="F365" s="3"/>
    </row>
    <row r="366" spans="3:6" x14ac:dyDescent="0.45">
      <c r="C366" s="2"/>
      <c r="D366" s="3"/>
      <c r="E366" s="3"/>
      <c r="F366" s="3"/>
    </row>
    <row r="367" spans="3:6" x14ac:dyDescent="0.45">
      <c r="C367" s="2"/>
      <c r="D367" s="3"/>
      <c r="E367" s="3"/>
      <c r="F367" s="3"/>
    </row>
    <row r="368" spans="3:6" x14ac:dyDescent="0.45">
      <c r="C368" s="2"/>
      <c r="D368" s="3"/>
      <c r="E368" s="3"/>
      <c r="F368" s="3"/>
    </row>
    <row r="369" spans="3:6" x14ac:dyDescent="0.45">
      <c r="C369" s="2"/>
      <c r="D369" s="3"/>
      <c r="E369" s="3"/>
      <c r="F369" s="3"/>
    </row>
    <row r="370" spans="3:6" x14ac:dyDescent="0.45">
      <c r="C370" s="2"/>
      <c r="D370" s="3"/>
      <c r="E370" s="3"/>
      <c r="F370" s="3"/>
    </row>
    <row r="371" spans="3:6" x14ac:dyDescent="0.45">
      <c r="C371" s="2"/>
      <c r="D371" s="3"/>
      <c r="E371" s="3"/>
      <c r="F371" s="3"/>
    </row>
    <row r="372" spans="3:6" x14ac:dyDescent="0.45">
      <c r="C372" s="2"/>
      <c r="D372" s="3"/>
      <c r="E372" s="3"/>
      <c r="F372" s="3"/>
    </row>
    <row r="373" spans="3:6" x14ac:dyDescent="0.45">
      <c r="C373" s="2"/>
      <c r="D373" s="3"/>
      <c r="E373" s="3"/>
      <c r="F373" s="3"/>
    </row>
    <row r="374" spans="3:6" x14ac:dyDescent="0.45">
      <c r="C374" s="2"/>
      <c r="D374" s="3"/>
      <c r="E374" s="3"/>
      <c r="F374" s="3"/>
    </row>
    <row r="375" spans="3:6" x14ac:dyDescent="0.45">
      <c r="C375" s="2"/>
      <c r="D375" s="3"/>
      <c r="E375" s="3"/>
      <c r="F375" s="3"/>
    </row>
    <row r="376" spans="3:6" x14ac:dyDescent="0.45">
      <c r="C376" s="2"/>
      <c r="D376" s="3"/>
      <c r="E376" s="3"/>
      <c r="F376" s="3"/>
    </row>
    <row r="377" spans="3:6" x14ac:dyDescent="0.45">
      <c r="C377" s="2"/>
      <c r="D377" s="3"/>
      <c r="E377" s="3"/>
      <c r="F377" s="3"/>
    </row>
    <row r="378" spans="3:6" x14ac:dyDescent="0.45">
      <c r="C378" s="2"/>
      <c r="D378" s="3"/>
      <c r="E378" s="3"/>
      <c r="F378" s="3"/>
    </row>
    <row r="379" spans="3:6" x14ac:dyDescent="0.45">
      <c r="C379" s="2"/>
      <c r="D379" s="3"/>
      <c r="E379" s="3"/>
      <c r="F379" s="3"/>
    </row>
    <row r="380" spans="3:6" x14ac:dyDescent="0.45">
      <c r="C380" s="2"/>
      <c r="D380" s="3"/>
      <c r="E380" s="3"/>
      <c r="F380" s="3"/>
    </row>
    <row r="381" spans="3:6" x14ac:dyDescent="0.45">
      <c r="C381" s="2"/>
      <c r="D381" s="3"/>
      <c r="E381" s="3"/>
      <c r="F381" s="3"/>
    </row>
    <row r="382" spans="3:6" x14ac:dyDescent="0.45">
      <c r="C382" s="2"/>
      <c r="D382" s="3"/>
      <c r="E382" s="3"/>
      <c r="F382" s="3"/>
    </row>
    <row r="383" spans="3:6" x14ac:dyDescent="0.45">
      <c r="C383" s="2"/>
      <c r="D383" s="3"/>
      <c r="E383" s="3"/>
      <c r="F383" s="3"/>
    </row>
    <row r="384" spans="3:6" x14ac:dyDescent="0.45">
      <c r="C384" s="2"/>
      <c r="D384" s="3"/>
      <c r="E384" s="3"/>
      <c r="F384" s="3"/>
    </row>
    <row r="385" spans="3:6" x14ac:dyDescent="0.45">
      <c r="C385" s="2"/>
      <c r="D385" s="3"/>
      <c r="E385" s="3"/>
      <c r="F385" s="3"/>
    </row>
    <row r="386" spans="3:6" x14ac:dyDescent="0.45">
      <c r="C386" s="2"/>
      <c r="D386" s="3"/>
      <c r="E386" s="3"/>
      <c r="F386" s="3"/>
    </row>
    <row r="387" spans="3:6" x14ac:dyDescent="0.45">
      <c r="C387" s="2"/>
      <c r="D387" s="3"/>
      <c r="E387" s="3"/>
      <c r="F387" s="3"/>
    </row>
    <row r="388" spans="3:6" x14ac:dyDescent="0.45">
      <c r="C388" s="2"/>
      <c r="D388" s="3"/>
      <c r="E388" s="3"/>
      <c r="F388" s="3"/>
    </row>
    <row r="389" spans="3:6" x14ac:dyDescent="0.45">
      <c r="C389" s="2"/>
      <c r="D389" s="3"/>
      <c r="E389" s="3"/>
      <c r="F389" s="3"/>
    </row>
    <row r="390" spans="3:6" x14ac:dyDescent="0.45">
      <c r="C390" s="2"/>
      <c r="D390" s="3"/>
      <c r="E390" s="3"/>
      <c r="F390" s="3"/>
    </row>
    <row r="391" spans="3:6" x14ac:dyDescent="0.45">
      <c r="C391" s="2"/>
      <c r="D391" s="3"/>
      <c r="E391" s="3"/>
      <c r="F391" s="3"/>
    </row>
    <row r="392" spans="3:6" x14ac:dyDescent="0.45">
      <c r="C392" s="2"/>
      <c r="D392" s="3"/>
      <c r="E392" s="3"/>
      <c r="F392" s="3"/>
    </row>
  </sheetData>
  <pageMargins left="0.7" right="0.7" top="0.75" bottom="0.75" header="0.3" footer="0.3"/>
  <headerFooter>
    <oddHeader>&amp;L&amp;"Calibri"&amp;11&amp;K000000 NONCONFIDENTIAL // EXTERNAL&amp;1#_x000D_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4D2E-1E19-4CA4-ADB7-8F259E7A31CF}">
  <sheetPr>
    <tabColor rgb="FFC00000"/>
  </sheetPr>
  <dimension ref="A1:M75"/>
  <sheetViews>
    <sheetView workbookViewId="0">
      <pane xSplit="2" ySplit="13" topLeftCell="C14" activePane="bottomRight" state="frozen"/>
      <selection pane="topRight" activeCell="C1" sqref="C1"/>
      <selection pane="bottomLeft" activeCell="A14" sqref="A14"/>
      <selection pane="bottomRight" activeCell="J59" sqref="J59"/>
    </sheetView>
  </sheetViews>
  <sheetFormatPr defaultRowHeight="14.25" x14ac:dyDescent="0.45"/>
  <cols>
    <col min="4" max="4" width="9.265625" style="4" bestFit="1" customWidth="1"/>
    <col min="5" max="5" width="9" style="4"/>
  </cols>
  <sheetData>
    <row r="1" spans="1:13" x14ac:dyDescent="0.45">
      <c r="A1" s="1" t="s">
        <v>746</v>
      </c>
      <c r="B1" s="1" t="s">
        <v>1</v>
      </c>
      <c r="C1" s="1" t="s">
        <v>747</v>
      </c>
      <c r="D1" s="4" t="s">
        <v>748</v>
      </c>
      <c r="E1" s="4" t="s">
        <v>749</v>
      </c>
      <c r="F1" t="s">
        <v>750</v>
      </c>
    </row>
    <row r="2" spans="1:13" x14ac:dyDescent="0.45">
      <c r="A2" t="s">
        <v>4</v>
      </c>
      <c r="C2" t="s">
        <v>751</v>
      </c>
      <c r="D2" s="4" t="s">
        <v>752</v>
      </c>
      <c r="E2" s="4" t="s">
        <v>753</v>
      </c>
      <c r="F2" t="s">
        <v>5</v>
      </c>
    </row>
    <row r="3" spans="1:13" x14ac:dyDescent="0.45">
      <c r="A3" t="s">
        <v>7</v>
      </c>
      <c r="C3" t="s">
        <v>582</v>
      </c>
      <c r="D3" s="4" t="s">
        <v>754</v>
      </c>
      <c r="E3" s="4" t="s">
        <v>754</v>
      </c>
      <c r="F3" t="s">
        <v>582</v>
      </c>
    </row>
    <row r="4" spans="1:13" x14ac:dyDescent="0.45">
      <c r="A4" t="s">
        <v>9</v>
      </c>
      <c r="C4" t="s">
        <v>585</v>
      </c>
      <c r="D4" s="4" t="s">
        <v>585</v>
      </c>
      <c r="E4" s="4" t="s">
        <v>585</v>
      </c>
      <c r="F4" t="s">
        <v>585</v>
      </c>
    </row>
    <row r="5" spans="1:13" x14ac:dyDescent="0.45">
      <c r="A5" t="s">
        <v>11</v>
      </c>
      <c r="C5" t="s">
        <v>755</v>
      </c>
      <c r="D5" s="4" t="s">
        <v>756</v>
      </c>
      <c r="E5" s="4" t="s">
        <v>756</v>
      </c>
      <c r="F5" t="s">
        <v>12</v>
      </c>
    </row>
    <row r="6" spans="1:13" x14ac:dyDescent="0.45">
      <c r="A6" t="s">
        <v>13</v>
      </c>
      <c r="C6" t="s">
        <v>757</v>
      </c>
      <c r="D6" s="4" t="s">
        <v>758</v>
      </c>
      <c r="E6" s="4" t="s">
        <v>758</v>
      </c>
      <c r="F6" t="s">
        <v>14</v>
      </c>
    </row>
    <row r="7" spans="1:13" x14ac:dyDescent="0.45">
      <c r="A7" t="s">
        <v>15</v>
      </c>
      <c r="C7" t="s">
        <v>759</v>
      </c>
      <c r="D7" s="4" t="s">
        <v>760</v>
      </c>
      <c r="E7" s="4" t="s">
        <v>760</v>
      </c>
      <c r="F7" t="s">
        <v>16</v>
      </c>
    </row>
    <row r="8" spans="1:13" x14ac:dyDescent="0.45">
      <c r="A8" t="s">
        <v>17</v>
      </c>
      <c r="C8" t="s">
        <v>591</v>
      </c>
      <c r="D8" s="4" t="s">
        <v>591</v>
      </c>
      <c r="E8" s="4" t="s">
        <v>591</v>
      </c>
      <c r="F8" t="s">
        <v>591</v>
      </c>
    </row>
    <row r="9" spans="1:13" x14ac:dyDescent="0.45">
      <c r="A9" t="s">
        <v>19</v>
      </c>
      <c r="C9" t="s">
        <v>761</v>
      </c>
      <c r="D9" s="4" t="s">
        <v>761</v>
      </c>
      <c r="E9" s="4" t="s">
        <v>761</v>
      </c>
      <c r="F9" t="s">
        <v>20</v>
      </c>
    </row>
    <row r="10" spans="1:13" x14ac:dyDescent="0.45">
      <c r="A10" t="s">
        <v>21</v>
      </c>
      <c r="C10" t="s">
        <v>762</v>
      </c>
      <c r="D10" s="4" t="s">
        <v>594</v>
      </c>
      <c r="E10" s="4" t="s">
        <v>594</v>
      </c>
      <c r="F10" t="s">
        <v>22</v>
      </c>
    </row>
    <row r="11" spans="1:13" x14ac:dyDescent="0.45">
      <c r="A11" t="s">
        <v>24</v>
      </c>
      <c r="C11" t="s">
        <v>763</v>
      </c>
      <c r="D11" s="4" t="s">
        <v>764</v>
      </c>
      <c r="E11" s="4" t="s">
        <v>764</v>
      </c>
      <c r="F11" t="s">
        <v>596</v>
      </c>
    </row>
    <row r="12" spans="1:13" x14ac:dyDescent="0.45">
      <c r="A12" t="s">
        <v>26</v>
      </c>
      <c r="C12" t="s">
        <v>765</v>
      </c>
      <c r="D12" s="4" t="s">
        <v>766</v>
      </c>
      <c r="E12" s="4" t="s">
        <v>766</v>
      </c>
      <c r="F12" t="s">
        <v>599</v>
      </c>
    </row>
    <row r="13" spans="1:13" x14ac:dyDescent="0.45">
      <c r="A13" t="s">
        <v>32</v>
      </c>
      <c r="C13" t="s">
        <v>33</v>
      </c>
      <c r="D13" s="4" t="s">
        <v>33</v>
      </c>
      <c r="E13" s="4" t="s">
        <v>33</v>
      </c>
      <c r="F13" t="s">
        <v>33</v>
      </c>
      <c r="H13" t="s">
        <v>767</v>
      </c>
      <c r="I13" t="s">
        <v>768</v>
      </c>
      <c r="J13" t="s">
        <v>769</v>
      </c>
      <c r="L13" t="s">
        <v>770</v>
      </c>
      <c r="M13" t="s">
        <v>771</v>
      </c>
    </row>
    <row r="14" spans="1:13" x14ac:dyDescent="0.45">
      <c r="A14" t="s">
        <v>684</v>
      </c>
      <c r="B14" s="2">
        <v>39903</v>
      </c>
      <c r="C14" s="3">
        <v>219.85136695022783</v>
      </c>
      <c r="D14" s="7">
        <v>539464.09554158617</v>
      </c>
      <c r="E14" s="7">
        <v>246483.8926137533</v>
      </c>
      <c r="F14" s="8">
        <v>1</v>
      </c>
      <c r="H14">
        <f>100*D14/($C14*1000)</f>
        <v>245.37673020869389</v>
      </c>
      <c r="I14">
        <f>100*E14/($C14*1000)</f>
        <v>112.11387767698294</v>
      </c>
      <c r="J14">
        <f>F14*300</f>
        <v>300</v>
      </c>
      <c r="L14">
        <v>2009</v>
      </c>
      <c r="M14">
        <v>0</v>
      </c>
    </row>
    <row r="15" spans="1:13" x14ac:dyDescent="0.45">
      <c r="A15" t="s">
        <v>685</v>
      </c>
      <c r="B15" s="2">
        <v>39994</v>
      </c>
      <c r="C15" s="3">
        <v>228.49688335008301</v>
      </c>
      <c r="D15" s="7">
        <v>572399.68785776547</v>
      </c>
      <c r="E15" s="7">
        <v>279004.92378129833</v>
      </c>
      <c r="F15" s="8">
        <v>1</v>
      </c>
      <c r="H15">
        <f t="shared" ref="H15:H75" si="0">100*D15/($C15*1000)</f>
        <v>250.50656248154795</v>
      </c>
      <c r="I15">
        <f t="shared" ref="I15:I75" si="1">100*E15/($C15*1000)</f>
        <v>122.1044767397686</v>
      </c>
      <c r="J15">
        <f t="shared" ref="J15:J75" si="2">F15*300</f>
        <v>300</v>
      </c>
      <c r="M15">
        <v>0</v>
      </c>
    </row>
    <row r="16" spans="1:13" x14ac:dyDescent="0.45">
      <c r="A16" t="s">
        <v>686</v>
      </c>
      <c r="B16" s="2">
        <v>40086</v>
      </c>
      <c r="C16" s="3">
        <v>241.55979610353546</v>
      </c>
      <c r="D16" s="7">
        <v>610503.58413356461</v>
      </c>
      <c r="E16" s="7">
        <v>297403.9428135808</v>
      </c>
      <c r="F16" s="8">
        <v>0</v>
      </c>
      <c r="H16">
        <f t="shared" si="0"/>
        <v>252.73393750998838</v>
      </c>
      <c r="I16">
        <f t="shared" si="1"/>
        <v>123.11814615297565</v>
      </c>
      <c r="J16">
        <f t="shared" si="2"/>
        <v>0</v>
      </c>
      <c r="M16">
        <v>0</v>
      </c>
    </row>
    <row r="17" spans="1:13" x14ac:dyDescent="0.45">
      <c r="A17" t="s">
        <v>687</v>
      </c>
      <c r="B17" s="2">
        <v>40178</v>
      </c>
      <c r="C17" s="3">
        <v>255.2471617112534</v>
      </c>
      <c r="D17" s="7">
        <v>648156.12330424518</v>
      </c>
      <c r="E17" s="7">
        <v>316572.63045067037</v>
      </c>
      <c r="F17" s="8">
        <v>0</v>
      </c>
      <c r="H17">
        <f t="shared" si="0"/>
        <v>253.93274462243281</v>
      </c>
      <c r="I17">
        <f t="shared" si="1"/>
        <v>124.02591602910398</v>
      </c>
      <c r="J17">
        <f t="shared" si="2"/>
        <v>0</v>
      </c>
      <c r="M17">
        <v>0</v>
      </c>
    </row>
    <row r="18" spans="1:13" x14ac:dyDescent="0.45">
      <c r="A18" t="s">
        <v>688</v>
      </c>
      <c r="B18" s="2">
        <v>40268</v>
      </c>
      <c r="C18" s="3">
        <v>270.60744051266454</v>
      </c>
      <c r="D18" s="7">
        <v>674383.14269804908</v>
      </c>
      <c r="E18" s="7">
        <v>333225.13898306509</v>
      </c>
      <c r="F18" s="8">
        <v>0</v>
      </c>
      <c r="H18">
        <f t="shared" si="0"/>
        <v>249.21086479382581</v>
      </c>
      <c r="I18">
        <f t="shared" si="1"/>
        <v>123.13968099020913</v>
      </c>
      <c r="J18">
        <f t="shared" si="2"/>
        <v>0</v>
      </c>
      <c r="M18">
        <v>0</v>
      </c>
    </row>
    <row r="19" spans="1:13" x14ac:dyDescent="0.45">
      <c r="A19" t="s">
        <v>689</v>
      </c>
      <c r="B19" s="2">
        <v>40359</v>
      </c>
      <c r="C19" s="3">
        <v>270.22920617505969</v>
      </c>
      <c r="D19" s="7">
        <v>701051.36239198991</v>
      </c>
      <c r="E19" s="7">
        <v>340952.33033466176</v>
      </c>
      <c r="F19" s="8">
        <v>0</v>
      </c>
      <c r="H19">
        <f t="shared" si="0"/>
        <v>259.42842090052824</v>
      </c>
      <c r="I19">
        <f t="shared" si="1"/>
        <v>126.17153236715143</v>
      </c>
      <c r="J19">
        <f t="shared" si="2"/>
        <v>0</v>
      </c>
      <c r="M19">
        <v>0</v>
      </c>
    </row>
    <row r="20" spans="1:13" x14ac:dyDescent="0.45">
      <c r="A20" t="s">
        <v>690</v>
      </c>
      <c r="B20" s="2">
        <v>40451</v>
      </c>
      <c r="C20" s="3">
        <v>273.07234270481558</v>
      </c>
      <c r="D20" s="7">
        <v>749697.9207024785</v>
      </c>
      <c r="E20" s="7">
        <v>369993.44727665547</v>
      </c>
      <c r="F20" s="8">
        <v>0</v>
      </c>
      <c r="H20">
        <f t="shared" si="0"/>
        <v>274.54187168009298</v>
      </c>
      <c r="I20">
        <f t="shared" si="1"/>
        <v>135.49283080513547</v>
      </c>
      <c r="J20">
        <f t="shared" si="2"/>
        <v>0</v>
      </c>
      <c r="M20">
        <v>0</v>
      </c>
    </row>
    <row r="21" spans="1:13" x14ac:dyDescent="0.45">
      <c r="A21" t="s">
        <v>691</v>
      </c>
      <c r="B21" s="2">
        <v>40543</v>
      </c>
      <c r="C21" s="3">
        <v>292.22510202498154</v>
      </c>
      <c r="D21" s="7">
        <v>804810.56848615699</v>
      </c>
      <c r="E21" s="7">
        <v>387879.66960722615</v>
      </c>
      <c r="F21" s="8">
        <v>0</v>
      </c>
      <c r="H21">
        <f t="shared" si="0"/>
        <v>275.40774659986465</v>
      </c>
      <c r="I21">
        <f t="shared" si="1"/>
        <v>132.73317963426271</v>
      </c>
      <c r="J21">
        <f t="shared" si="2"/>
        <v>0</v>
      </c>
      <c r="M21">
        <v>0</v>
      </c>
    </row>
    <row r="22" spans="1:13" x14ac:dyDescent="0.45">
      <c r="A22" t="s">
        <v>692</v>
      </c>
      <c r="B22" s="2">
        <v>40633</v>
      </c>
      <c r="C22" s="3">
        <v>309.45484028165868</v>
      </c>
      <c r="D22" s="7">
        <v>810714.64134056563</v>
      </c>
      <c r="E22" s="7">
        <v>391600.77548200492</v>
      </c>
      <c r="F22" s="8">
        <v>0</v>
      </c>
      <c r="H22">
        <f t="shared" si="0"/>
        <v>261.98156752134554</v>
      </c>
      <c r="I22">
        <f t="shared" si="1"/>
        <v>126.54537092571532</v>
      </c>
      <c r="J22">
        <f t="shared" si="2"/>
        <v>0</v>
      </c>
      <c r="M22">
        <v>0</v>
      </c>
    </row>
    <row r="23" spans="1:13" x14ac:dyDescent="0.45">
      <c r="A23" t="s">
        <v>693</v>
      </c>
      <c r="B23" s="2">
        <v>40724</v>
      </c>
      <c r="C23" s="3">
        <v>312.42082415789639</v>
      </c>
      <c r="D23" s="7">
        <v>871680.6764476439</v>
      </c>
      <c r="E23" s="7">
        <v>408350.91156171903</v>
      </c>
      <c r="F23" s="8">
        <v>0</v>
      </c>
      <c r="H23">
        <f t="shared" si="0"/>
        <v>279.00850681038457</v>
      </c>
      <c r="I23">
        <f t="shared" si="1"/>
        <v>130.70540757402904</v>
      </c>
      <c r="J23">
        <f t="shared" si="2"/>
        <v>0</v>
      </c>
      <c r="M23">
        <v>0</v>
      </c>
    </row>
    <row r="24" spans="1:13" x14ac:dyDescent="0.45">
      <c r="A24" t="s">
        <v>694</v>
      </c>
      <c r="B24" s="2">
        <v>40816</v>
      </c>
      <c r="C24" s="3">
        <v>312.37636793281104</v>
      </c>
      <c r="D24" s="7">
        <v>784096.99920083454</v>
      </c>
      <c r="E24" s="7">
        <v>373252.50826071302</v>
      </c>
      <c r="F24" s="8">
        <v>0</v>
      </c>
      <c r="H24">
        <f t="shared" si="0"/>
        <v>251.01034511339404</v>
      </c>
      <c r="I24">
        <f t="shared" si="1"/>
        <v>119.48807482805351</v>
      </c>
      <c r="J24">
        <f t="shared" si="2"/>
        <v>0</v>
      </c>
      <c r="M24">
        <v>0</v>
      </c>
    </row>
    <row r="25" spans="1:13" x14ac:dyDescent="0.45">
      <c r="A25" t="s">
        <v>695</v>
      </c>
      <c r="B25" s="2">
        <v>40908</v>
      </c>
      <c r="C25" s="3">
        <v>296.25394541006722</v>
      </c>
      <c r="D25" s="7">
        <v>797632.55283254932</v>
      </c>
      <c r="E25" s="7">
        <v>370722.88992709474</v>
      </c>
      <c r="F25" s="8">
        <v>0</v>
      </c>
      <c r="H25">
        <f t="shared" si="0"/>
        <v>269.23947012030055</v>
      </c>
      <c r="I25">
        <f t="shared" si="1"/>
        <v>125.13686169274455</v>
      </c>
      <c r="J25">
        <f t="shared" si="2"/>
        <v>0</v>
      </c>
      <c r="M25">
        <v>0</v>
      </c>
    </row>
    <row r="26" spans="1:13" x14ac:dyDescent="0.45">
      <c r="A26" t="s">
        <v>696</v>
      </c>
      <c r="B26" s="2">
        <v>40999</v>
      </c>
      <c r="C26" s="3">
        <v>318.00772978412954</v>
      </c>
      <c r="D26" s="7">
        <v>854375.16623391351</v>
      </c>
      <c r="E26" s="7">
        <v>400918.43114520103</v>
      </c>
      <c r="F26" s="8">
        <v>0</v>
      </c>
      <c r="H26">
        <f t="shared" si="0"/>
        <v>268.66490535116287</v>
      </c>
      <c r="I26">
        <f t="shared" si="1"/>
        <v>126.07191385484656</v>
      </c>
      <c r="J26">
        <f t="shared" si="2"/>
        <v>0</v>
      </c>
      <c r="L26">
        <v>2012</v>
      </c>
      <c r="M26">
        <v>0</v>
      </c>
    </row>
    <row r="27" spans="1:13" x14ac:dyDescent="0.45">
      <c r="A27" t="s">
        <v>697</v>
      </c>
      <c r="B27" s="2">
        <v>41090</v>
      </c>
      <c r="C27" s="3">
        <v>298.24972621334507</v>
      </c>
      <c r="D27" s="7">
        <v>891426.83453905908</v>
      </c>
      <c r="E27" s="7">
        <v>407012.89183967188</v>
      </c>
      <c r="F27" s="8">
        <v>0</v>
      </c>
      <c r="H27">
        <f t="shared" si="0"/>
        <v>298.88605292512506</v>
      </c>
      <c r="I27">
        <f t="shared" si="1"/>
        <v>136.46714684610504</v>
      </c>
      <c r="J27">
        <f t="shared" si="2"/>
        <v>0</v>
      </c>
      <c r="M27">
        <v>0</v>
      </c>
    </row>
    <row r="28" spans="1:13" x14ac:dyDescent="0.45">
      <c r="A28" t="s">
        <v>698</v>
      </c>
      <c r="B28" s="2">
        <v>41182</v>
      </c>
      <c r="C28" s="3">
        <v>314.39821312097411</v>
      </c>
      <c r="D28" s="7">
        <v>958527.99941234512</v>
      </c>
      <c r="E28" s="7">
        <v>441823.34768471558</v>
      </c>
      <c r="F28" s="8">
        <v>0</v>
      </c>
      <c r="H28">
        <f t="shared" si="0"/>
        <v>304.87705063499288</v>
      </c>
      <c r="I28">
        <f t="shared" si="1"/>
        <v>140.52985330254114</v>
      </c>
      <c r="J28">
        <f t="shared" si="2"/>
        <v>0</v>
      </c>
      <c r="M28">
        <v>0</v>
      </c>
    </row>
    <row r="29" spans="1:13" x14ac:dyDescent="0.45">
      <c r="A29" t="s">
        <v>699</v>
      </c>
      <c r="B29" s="2">
        <v>41274</v>
      </c>
      <c r="C29" s="3">
        <v>324.93955332816682</v>
      </c>
      <c r="D29" s="7">
        <v>1008214.7788138634</v>
      </c>
      <c r="E29" s="7">
        <v>465613.74634294509</v>
      </c>
      <c r="F29" s="8">
        <v>0</v>
      </c>
      <c r="H29">
        <f t="shared" si="0"/>
        <v>310.27764040644047</v>
      </c>
      <c r="I29">
        <f t="shared" si="1"/>
        <v>143.29241902807286</v>
      </c>
      <c r="J29">
        <f t="shared" si="2"/>
        <v>0</v>
      </c>
      <c r="M29">
        <v>0</v>
      </c>
    </row>
    <row r="30" spans="1:13" x14ac:dyDescent="0.45">
      <c r="A30" t="s">
        <v>700</v>
      </c>
      <c r="B30" s="2">
        <v>41364</v>
      </c>
      <c r="C30" s="3">
        <v>333.27591836992326</v>
      </c>
      <c r="D30" s="7">
        <v>1039398.1060734814</v>
      </c>
      <c r="E30" s="7">
        <v>482936.85634135094</v>
      </c>
      <c r="F30" s="8">
        <v>0</v>
      </c>
      <c r="H30">
        <f t="shared" si="0"/>
        <v>311.87315037859713</v>
      </c>
      <c r="I30">
        <f t="shared" si="1"/>
        <v>144.90601622326338</v>
      </c>
      <c r="J30">
        <f t="shared" si="2"/>
        <v>0</v>
      </c>
      <c r="M30">
        <v>0</v>
      </c>
    </row>
    <row r="31" spans="1:13" x14ac:dyDescent="0.45">
      <c r="A31" t="s">
        <v>701</v>
      </c>
      <c r="B31" s="2">
        <v>41455</v>
      </c>
      <c r="C31" s="3">
        <v>333.13288721564408</v>
      </c>
      <c r="D31" s="7">
        <v>1027037.6290091759</v>
      </c>
      <c r="E31" s="7">
        <v>485206.15530059527</v>
      </c>
      <c r="F31" s="8">
        <v>0</v>
      </c>
      <c r="H31">
        <f t="shared" si="0"/>
        <v>308.29667932015144</v>
      </c>
      <c r="I31">
        <f t="shared" si="1"/>
        <v>145.64943117924918</v>
      </c>
      <c r="J31">
        <f t="shared" si="2"/>
        <v>0</v>
      </c>
      <c r="M31">
        <v>0</v>
      </c>
    </row>
    <row r="32" spans="1:13" x14ac:dyDescent="0.45">
      <c r="A32" t="s">
        <v>702</v>
      </c>
      <c r="B32" s="2">
        <v>41547</v>
      </c>
      <c r="C32" s="3">
        <v>328.44039278108994</v>
      </c>
      <c r="D32" s="7">
        <v>1049607.4496091001</v>
      </c>
      <c r="E32" s="7">
        <v>494693.35040874541</v>
      </c>
      <c r="F32" s="8">
        <v>0</v>
      </c>
      <c r="H32">
        <f t="shared" si="0"/>
        <v>319.5731927859062</v>
      </c>
      <c r="I32">
        <f t="shared" si="1"/>
        <v>150.61891328892222</v>
      </c>
      <c r="J32">
        <f t="shared" si="2"/>
        <v>0</v>
      </c>
      <c r="M32">
        <v>0</v>
      </c>
    </row>
    <row r="33" spans="1:13" x14ac:dyDescent="0.45">
      <c r="A33" t="s">
        <v>703</v>
      </c>
      <c r="B33" s="2">
        <v>41639</v>
      </c>
      <c r="C33" s="3">
        <v>331.98922826223594</v>
      </c>
      <c r="D33" s="7">
        <v>1118235.6217257332</v>
      </c>
      <c r="E33" s="7">
        <v>514219.83756245603</v>
      </c>
      <c r="F33" s="8">
        <v>0</v>
      </c>
      <c r="H33">
        <f t="shared" si="0"/>
        <v>336.828886762087</v>
      </c>
      <c r="I33">
        <f t="shared" si="1"/>
        <v>154.89051866353853</v>
      </c>
      <c r="J33">
        <f t="shared" si="2"/>
        <v>0</v>
      </c>
      <c r="M33">
        <v>0</v>
      </c>
    </row>
    <row r="34" spans="1:13" x14ac:dyDescent="0.45">
      <c r="A34" t="s">
        <v>704</v>
      </c>
      <c r="B34" s="2">
        <v>41729</v>
      </c>
      <c r="C34" s="3">
        <v>339.34513735343728</v>
      </c>
      <c r="D34" s="7">
        <v>1100114.7067153128</v>
      </c>
      <c r="E34" s="7">
        <v>509923.99242892617</v>
      </c>
      <c r="F34" s="8">
        <v>0</v>
      </c>
      <c r="H34">
        <f t="shared" si="0"/>
        <v>324.18755585983632</v>
      </c>
      <c r="I34">
        <f t="shared" si="1"/>
        <v>150.26706921626709</v>
      </c>
      <c r="J34">
        <f t="shared" si="2"/>
        <v>0</v>
      </c>
      <c r="M34">
        <v>0</v>
      </c>
    </row>
    <row r="35" spans="1:13" x14ac:dyDescent="0.45">
      <c r="A35" t="s">
        <v>705</v>
      </c>
      <c r="B35" s="2">
        <v>41820</v>
      </c>
      <c r="C35" s="3">
        <v>342.27539809775851</v>
      </c>
      <c r="D35" s="7">
        <v>1178475.0957718031</v>
      </c>
      <c r="E35" s="7">
        <v>527914.82181917515</v>
      </c>
      <c r="F35" s="8">
        <v>0</v>
      </c>
      <c r="H35">
        <f t="shared" si="0"/>
        <v>344.30610622946801</v>
      </c>
      <c r="I35">
        <f t="shared" si="1"/>
        <v>154.23685860950937</v>
      </c>
      <c r="J35">
        <f t="shared" si="2"/>
        <v>0</v>
      </c>
      <c r="M35">
        <v>0</v>
      </c>
    </row>
    <row r="36" spans="1:13" x14ac:dyDescent="0.45">
      <c r="A36" t="s">
        <v>706</v>
      </c>
      <c r="B36" s="2">
        <v>41912</v>
      </c>
      <c r="C36" s="3">
        <v>346.29466068151481</v>
      </c>
      <c r="D36" s="7">
        <v>1173175.8048351153</v>
      </c>
      <c r="E36" s="7">
        <v>529744.38854582445</v>
      </c>
      <c r="F36" s="8">
        <v>0</v>
      </c>
      <c r="H36">
        <f t="shared" si="0"/>
        <v>338.77964001127879</v>
      </c>
      <c r="I36">
        <f t="shared" si="1"/>
        <v>152.97503793540358</v>
      </c>
      <c r="J36">
        <f t="shared" si="2"/>
        <v>0</v>
      </c>
      <c r="M36">
        <v>0</v>
      </c>
    </row>
    <row r="37" spans="1:13" x14ac:dyDescent="0.45">
      <c r="A37" t="s">
        <v>707</v>
      </c>
      <c r="B37" s="2">
        <v>42004</v>
      </c>
      <c r="C37" s="3">
        <v>336.40223298902453</v>
      </c>
      <c r="D37" s="7">
        <v>1139052.0249731664</v>
      </c>
      <c r="E37" s="7">
        <v>510923.10608081263</v>
      </c>
      <c r="F37" s="8">
        <v>0</v>
      </c>
      <c r="H37">
        <f t="shared" si="0"/>
        <v>338.59823546722089</v>
      </c>
      <c r="I37">
        <f t="shared" si="1"/>
        <v>151.87863098919502</v>
      </c>
      <c r="J37">
        <f t="shared" si="2"/>
        <v>0</v>
      </c>
      <c r="M37">
        <v>0</v>
      </c>
    </row>
    <row r="38" spans="1:13" x14ac:dyDescent="0.45">
      <c r="A38" t="s">
        <v>708</v>
      </c>
      <c r="B38" s="2">
        <v>42094</v>
      </c>
      <c r="C38" s="3">
        <v>318.29031052158604</v>
      </c>
      <c r="D38" s="7">
        <v>1108072.4990619014</v>
      </c>
      <c r="E38" s="7">
        <v>495841.6198536586</v>
      </c>
      <c r="F38" s="8">
        <v>0</v>
      </c>
      <c r="H38">
        <f t="shared" si="0"/>
        <v>348.13265199499477</v>
      </c>
      <c r="I38">
        <f t="shared" si="1"/>
        <v>155.78281947732469</v>
      </c>
      <c r="J38">
        <f t="shared" si="2"/>
        <v>0</v>
      </c>
      <c r="L38">
        <v>2015</v>
      </c>
      <c r="M38">
        <v>0</v>
      </c>
    </row>
    <row r="39" spans="1:13" x14ac:dyDescent="0.45">
      <c r="A39" t="s">
        <v>709</v>
      </c>
      <c r="B39" s="2">
        <v>42185</v>
      </c>
      <c r="C39" s="3">
        <v>307.89464028519831</v>
      </c>
      <c r="D39" s="7">
        <v>1114674.3563619952</v>
      </c>
      <c r="E39" s="7">
        <v>492843.96327824739</v>
      </c>
      <c r="F39" s="8">
        <v>0</v>
      </c>
      <c r="H39">
        <f t="shared" si="0"/>
        <v>362.0311010706418</v>
      </c>
      <c r="I39">
        <f t="shared" si="1"/>
        <v>160.06902972449708</v>
      </c>
      <c r="J39">
        <f t="shared" si="2"/>
        <v>0</v>
      </c>
      <c r="M39">
        <v>0</v>
      </c>
    </row>
    <row r="40" spans="1:13" x14ac:dyDescent="0.45">
      <c r="A40" t="s">
        <v>710</v>
      </c>
      <c r="B40" s="2">
        <v>42277</v>
      </c>
      <c r="C40" s="3">
        <v>294.51400189122865</v>
      </c>
      <c r="D40" s="7">
        <v>1084244.225953758</v>
      </c>
      <c r="E40" s="7">
        <v>483580.37270542933</v>
      </c>
      <c r="F40" s="8">
        <v>0</v>
      </c>
      <c r="H40">
        <f t="shared" si="0"/>
        <v>368.146919668083</v>
      </c>
      <c r="I40">
        <f t="shared" si="1"/>
        <v>164.19605506023703</v>
      </c>
      <c r="J40">
        <f t="shared" si="2"/>
        <v>0</v>
      </c>
      <c r="M40">
        <v>0</v>
      </c>
    </row>
    <row r="41" spans="1:13" x14ac:dyDescent="0.45">
      <c r="A41" t="s">
        <v>711</v>
      </c>
      <c r="B41" s="2">
        <v>42369</v>
      </c>
      <c r="C41" s="3">
        <v>294.33630413164821</v>
      </c>
      <c r="D41" s="7">
        <v>1093855.9885368103</v>
      </c>
      <c r="E41" s="7">
        <v>488659.00672139943</v>
      </c>
      <c r="F41" s="8">
        <v>0</v>
      </c>
      <c r="H41">
        <f t="shared" si="0"/>
        <v>371.63475017596193</v>
      </c>
      <c r="I41">
        <f t="shared" si="1"/>
        <v>166.02063689120598</v>
      </c>
      <c r="J41">
        <f t="shared" si="2"/>
        <v>0</v>
      </c>
      <c r="M41">
        <v>0</v>
      </c>
    </row>
    <row r="42" spans="1:13" x14ac:dyDescent="0.45">
      <c r="A42" t="s">
        <v>712</v>
      </c>
      <c r="B42" s="2">
        <v>42460</v>
      </c>
      <c r="C42" s="3">
        <v>279.2204172330928</v>
      </c>
      <c r="D42" s="7">
        <v>1097522.4897275979</v>
      </c>
      <c r="E42" s="7">
        <v>490279.80110582052</v>
      </c>
      <c r="F42" s="8">
        <v>0</v>
      </c>
      <c r="H42">
        <f t="shared" si="0"/>
        <v>393.06670357540071</v>
      </c>
      <c r="I42">
        <f t="shared" si="1"/>
        <v>175.58880756794215</v>
      </c>
      <c r="J42">
        <f t="shared" si="2"/>
        <v>0</v>
      </c>
      <c r="M42">
        <v>0</v>
      </c>
    </row>
    <row r="43" spans="1:13" x14ac:dyDescent="0.45">
      <c r="A43" t="s">
        <v>713</v>
      </c>
      <c r="B43" s="2">
        <v>42551</v>
      </c>
      <c r="C43" s="3">
        <v>281.81995937648855</v>
      </c>
      <c r="D43" s="7">
        <v>1092919.9798387042</v>
      </c>
      <c r="E43" s="7">
        <v>491611.76265466277</v>
      </c>
      <c r="F43" s="8">
        <v>0</v>
      </c>
      <c r="H43">
        <f t="shared" si="0"/>
        <v>387.8078693420901</v>
      </c>
      <c r="I43">
        <f t="shared" si="1"/>
        <v>174.44178323718705</v>
      </c>
      <c r="J43">
        <f t="shared" si="2"/>
        <v>0</v>
      </c>
      <c r="M43">
        <v>0</v>
      </c>
    </row>
    <row r="44" spans="1:13" x14ac:dyDescent="0.45">
      <c r="A44" t="s">
        <v>714</v>
      </c>
      <c r="B44" s="2">
        <v>42643</v>
      </c>
      <c r="C44" s="3">
        <v>276.87440965793792</v>
      </c>
      <c r="D44" s="7">
        <v>1093507.2756367913</v>
      </c>
      <c r="E44" s="7">
        <v>492968.74529865768</v>
      </c>
      <c r="F44" s="8">
        <v>0</v>
      </c>
      <c r="H44">
        <f t="shared" si="0"/>
        <v>394.94703645156488</v>
      </c>
      <c r="I44">
        <f t="shared" si="1"/>
        <v>178.04778199173106</v>
      </c>
      <c r="J44">
        <f t="shared" si="2"/>
        <v>0</v>
      </c>
      <c r="M44">
        <v>0</v>
      </c>
    </row>
    <row r="45" spans="1:13" x14ac:dyDescent="0.45">
      <c r="A45" t="s">
        <v>715</v>
      </c>
      <c r="B45" s="2">
        <v>42735</v>
      </c>
      <c r="C45" s="3">
        <v>274.44460461311553</v>
      </c>
      <c r="D45" s="7">
        <v>1086505.0327201067</v>
      </c>
      <c r="E45" s="7">
        <v>498545.05637589429</v>
      </c>
      <c r="F45" s="8">
        <v>0</v>
      </c>
      <c r="H45">
        <f t="shared" si="0"/>
        <v>395.89229099684889</v>
      </c>
      <c r="I45">
        <f t="shared" si="1"/>
        <v>181.65598739996841</v>
      </c>
      <c r="J45">
        <f t="shared" si="2"/>
        <v>0</v>
      </c>
      <c r="M45">
        <v>0</v>
      </c>
    </row>
    <row r="46" spans="1:13" x14ac:dyDescent="0.45">
      <c r="A46" t="s">
        <v>716</v>
      </c>
      <c r="B46" s="2">
        <v>42825</v>
      </c>
      <c r="C46" s="3">
        <v>276.5025885485162</v>
      </c>
      <c r="D46" s="7">
        <v>1141971.6441734438</v>
      </c>
      <c r="E46" s="7">
        <v>527462.57558791782</v>
      </c>
      <c r="F46" s="8">
        <v>0</v>
      </c>
      <c r="H46">
        <f t="shared" si="0"/>
        <v>413.00576973552239</v>
      </c>
      <c r="I46">
        <f t="shared" si="1"/>
        <v>190.76225591839881</v>
      </c>
      <c r="J46">
        <f t="shared" si="2"/>
        <v>0</v>
      </c>
      <c r="M46">
        <v>0</v>
      </c>
    </row>
    <row r="47" spans="1:13" x14ac:dyDescent="0.45">
      <c r="A47" t="s">
        <v>717</v>
      </c>
      <c r="B47" s="2">
        <v>42916</v>
      </c>
      <c r="C47" s="3">
        <v>299.35856805645813</v>
      </c>
      <c r="D47" s="7">
        <v>1186529.1894382897</v>
      </c>
      <c r="E47" s="7">
        <v>547510.84070650407</v>
      </c>
      <c r="F47" s="8">
        <v>0</v>
      </c>
      <c r="H47">
        <f>100*D47/($C47*1000)</f>
        <v>396.35718367496793</v>
      </c>
      <c r="I47">
        <f t="shared" si="1"/>
        <v>182.89466183017188</v>
      </c>
      <c r="J47">
        <f t="shared" si="2"/>
        <v>0</v>
      </c>
      <c r="M47">
        <v>0</v>
      </c>
    </row>
    <row r="48" spans="1:13" x14ac:dyDescent="0.45">
      <c r="A48" t="s">
        <v>718</v>
      </c>
      <c r="B48" s="2">
        <v>43008</v>
      </c>
      <c r="C48" s="3">
        <v>312.21480538689724</v>
      </c>
      <c r="D48" s="7">
        <v>1202027.3678748826</v>
      </c>
      <c r="E48" s="7">
        <v>556964.96101528197</v>
      </c>
      <c r="F48" s="8">
        <v>0</v>
      </c>
      <c r="H48">
        <f t="shared" si="0"/>
        <v>385.00011759062096</v>
      </c>
      <c r="I48">
        <f t="shared" si="1"/>
        <v>178.39159175205987</v>
      </c>
      <c r="J48">
        <f t="shared" si="2"/>
        <v>0</v>
      </c>
      <c r="M48">
        <v>0</v>
      </c>
    </row>
    <row r="49" spans="1:13" x14ac:dyDescent="0.45">
      <c r="A49" t="s">
        <v>719</v>
      </c>
      <c r="B49" s="2">
        <v>43100</v>
      </c>
      <c r="C49" s="3">
        <v>305.14862232183441</v>
      </c>
      <c r="D49" s="7">
        <v>1195953.8572291455</v>
      </c>
      <c r="E49" s="7">
        <v>557553.13393129141</v>
      </c>
      <c r="F49" s="8">
        <v>0</v>
      </c>
      <c r="H49">
        <f t="shared" si="0"/>
        <v>391.9250390610631</v>
      </c>
      <c r="I49">
        <f t="shared" si="1"/>
        <v>182.71527155814937</v>
      </c>
      <c r="J49">
        <f t="shared" si="2"/>
        <v>0</v>
      </c>
      <c r="M49">
        <v>0</v>
      </c>
    </row>
    <row r="50" spans="1:13" x14ac:dyDescent="0.45">
      <c r="A50" t="s">
        <v>720</v>
      </c>
      <c r="B50" s="2">
        <v>43190</v>
      </c>
      <c r="C50" s="3">
        <v>316.17067139504002</v>
      </c>
      <c r="D50" s="7">
        <v>1210429.5290714775</v>
      </c>
      <c r="E50" s="7">
        <v>569484.34735954693</v>
      </c>
      <c r="F50" s="8">
        <v>0</v>
      </c>
      <c r="H50">
        <f t="shared" si="0"/>
        <v>382.84054739508213</v>
      </c>
      <c r="I50">
        <f t="shared" si="1"/>
        <v>180.11928331201972</v>
      </c>
      <c r="J50">
        <f t="shared" si="2"/>
        <v>0</v>
      </c>
      <c r="L50">
        <v>2018</v>
      </c>
      <c r="M50">
        <v>0</v>
      </c>
    </row>
    <row r="51" spans="1:13" x14ac:dyDescent="0.45">
      <c r="A51" t="s">
        <v>721</v>
      </c>
      <c r="B51" s="2">
        <v>43281</v>
      </c>
      <c r="C51" s="3">
        <v>311.21404126155466</v>
      </c>
      <c r="D51" s="7">
        <v>1192912.2954650705</v>
      </c>
      <c r="E51" s="7">
        <v>565459.40317067027</v>
      </c>
      <c r="F51" s="8">
        <v>0</v>
      </c>
      <c r="H51">
        <f t="shared" si="0"/>
        <v>383.30927827980207</v>
      </c>
      <c r="I51">
        <f t="shared" si="1"/>
        <v>181.69469503319723</v>
      </c>
      <c r="J51">
        <f t="shared" si="2"/>
        <v>0</v>
      </c>
      <c r="M51">
        <v>0</v>
      </c>
    </row>
    <row r="52" spans="1:13" x14ac:dyDescent="0.45">
      <c r="A52" t="s">
        <v>722</v>
      </c>
      <c r="B52" s="2">
        <v>43373</v>
      </c>
      <c r="C52" s="3">
        <v>317.9752926683164</v>
      </c>
      <c r="D52" s="7">
        <v>1238134.813888662</v>
      </c>
      <c r="E52" s="7">
        <v>589378.68494238856</v>
      </c>
      <c r="F52" s="8">
        <v>0</v>
      </c>
      <c r="H52">
        <f t="shared" si="0"/>
        <v>389.38082374223154</v>
      </c>
      <c r="I52">
        <f t="shared" si="1"/>
        <v>185.3536103376359</v>
      </c>
      <c r="J52">
        <f t="shared" si="2"/>
        <v>0</v>
      </c>
      <c r="M52">
        <v>0</v>
      </c>
    </row>
    <row r="53" spans="1:13" x14ac:dyDescent="0.45">
      <c r="A53" t="s">
        <v>723</v>
      </c>
      <c r="B53" s="2">
        <v>43465</v>
      </c>
      <c r="C53" s="3">
        <v>311.12494424877616</v>
      </c>
      <c r="D53" s="7">
        <v>1203429.5261940656</v>
      </c>
      <c r="E53" s="7">
        <v>581817.95990792557</v>
      </c>
      <c r="F53" s="8">
        <v>0</v>
      </c>
      <c r="H53">
        <f t="shared" si="0"/>
        <v>386.79943490220467</v>
      </c>
      <c r="I53">
        <f t="shared" si="1"/>
        <v>187.00460077630507</v>
      </c>
      <c r="J53">
        <f t="shared" si="2"/>
        <v>0</v>
      </c>
      <c r="M53">
        <v>0</v>
      </c>
    </row>
    <row r="54" spans="1:13" x14ac:dyDescent="0.45">
      <c r="A54" t="s">
        <v>724</v>
      </c>
      <c r="B54" s="2">
        <v>43555</v>
      </c>
      <c r="C54" s="3">
        <v>325.53777855457349</v>
      </c>
      <c r="D54" s="7">
        <v>1224681.8435681108</v>
      </c>
      <c r="E54" s="7">
        <v>595997.02425124322</v>
      </c>
      <c r="F54" s="8">
        <v>0</v>
      </c>
      <c r="H54">
        <f t="shared" si="0"/>
        <v>376.2026788429423</v>
      </c>
      <c r="I54">
        <f t="shared" si="1"/>
        <v>183.08075544950299</v>
      </c>
      <c r="J54">
        <f t="shared" si="2"/>
        <v>0</v>
      </c>
      <c r="M54">
        <v>0</v>
      </c>
    </row>
    <row r="55" spans="1:13" x14ac:dyDescent="0.45">
      <c r="A55" t="s">
        <v>725</v>
      </c>
      <c r="B55" s="2">
        <v>43646</v>
      </c>
      <c r="C55" s="3">
        <v>328.03473955877399</v>
      </c>
      <c r="D55" s="7">
        <v>1252660.1132933435</v>
      </c>
      <c r="E55" s="7">
        <v>609464.3892130201</v>
      </c>
      <c r="F55" s="8">
        <v>1</v>
      </c>
      <c r="H55">
        <f t="shared" si="0"/>
        <v>381.86812621682844</v>
      </c>
      <c r="I55">
        <f t="shared" si="1"/>
        <v>185.79263587533003</v>
      </c>
      <c r="J55">
        <v>0</v>
      </c>
      <c r="M55">
        <v>0</v>
      </c>
    </row>
    <row r="56" spans="1:13" x14ac:dyDescent="0.45">
      <c r="A56" t="s">
        <v>726</v>
      </c>
      <c r="B56" s="2">
        <v>43738</v>
      </c>
      <c r="C56" s="3">
        <v>323.90031150762547</v>
      </c>
      <c r="D56" s="7">
        <v>1247261.0394042493</v>
      </c>
      <c r="E56" s="7">
        <v>606106.2829827558</v>
      </c>
      <c r="F56" s="8">
        <v>1</v>
      </c>
      <c r="H56">
        <f t="shared" si="0"/>
        <v>385.0755911900028</v>
      </c>
      <c r="I56">
        <f t="shared" si="1"/>
        <v>187.12741588965298</v>
      </c>
      <c r="J56">
        <f t="shared" si="2"/>
        <v>300</v>
      </c>
      <c r="M56">
        <v>0</v>
      </c>
    </row>
    <row r="57" spans="1:13" x14ac:dyDescent="0.45">
      <c r="A57" t="s">
        <v>727</v>
      </c>
      <c r="B57" s="2">
        <v>43830</v>
      </c>
      <c r="C57" s="3">
        <v>326.96475594466932</v>
      </c>
      <c r="D57" s="7">
        <v>1295226.5791517093</v>
      </c>
      <c r="E57" s="7">
        <v>626051.56928665796</v>
      </c>
      <c r="F57" s="8">
        <v>1</v>
      </c>
      <c r="H57">
        <f t="shared" si="0"/>
        <v>396.13645067326291</v>
      </c>
      <c r="I57">
        <f t="shared" si="1"/>
        <v>191.47371632696758</v>
      </c>
      <c r="J57">
        <f t="shared" si="2"/>
        <v>300</v>
      </c>
      <c r="M57">
        <v>0</v>
      </c>
    </row>
    <row r="58" spans="1:13" x14ac:dyDescent="0.45">
      <c r="A58" t="s">
        <v>728</v>
      </c>
      <c r="B58" s="2">
        <v>43921</v>
      </c>
      <c r="C58" s="3">
        <v>324.37842151931557</v>
      </c>
      <c r="D58" s="7">
        <v>1131794.4857555691</v>
      </c>
      <c r="E58" s="7">
        <v>538815.20614818134</v>
      </c>
      <c r="F58" s="8">
        <v>1</v>
      </c>
      <c r="H58">
        <f t="shared" si="0"/>
        <v>348.91176806844862</v>
      </c>
      <c r="I58">
        <f t="shared" si="1"/>
        <v>166.10698197016069</v>
      </c>
      <c r="J58">
        <f t="shared" si="2"/>
        <v>300</v>
      </c>
      <c r="M58">
        <v>0</v>
      </c>
    </row>
    <row r="59" spans="1:13" x14ac:dyDescent="0.45">
      <c r="A59" t="s">
        <v>729</v>
      </c>
      <c r="B59" s="2">
        <v>44012</v>
      </c>
      <c r="C59" s="3">
        <v>223.0585159158164</v>
      </c>
      <c r="D59" s="7">
        <v>1169703.1251597444</v>
      </c>
      <c r="E59" s="7">
        <v>547889.66062544612</v>
      </c>
      <c r="F59" s="8">
        <v>1</v>
      </c>
      <c r="H59">
        <f t="shared" si="0"/>
        <v>524.39294700642472</v>
      </c>
      <c r="I59">
        <f t="shared" si="1"/>
        <v>245.62597772874224</v>
      </c>
      <c r="J59">
        <f t="shared" si="2"/>
        <v>300</v>
      </c>
      <c r="M59">
        <v>0</v>
      </c>
    </row>
    <row r="60" spans="1:13" x14ac:dyDescent="0.45">
      <c r="A60" t="s">
        <v>730</v>
      </c>
      <c r="B60" s="2">
        <v>44104</v>
      </c>
      <c r="C60" s="3">
        <v>275.05500021325059</v>
      </c>
      <c r="D60" s="7">
        <v>1187737.1796509826</v>
      </c>
      <c r="E60" s="7">
        <v>558747.88968248456</v>
      </c>
      <c r="F60" s="8">
        <v>0</v>
      </c>
      <c r="H60">
        <f t="shared" si="0"/>
        <v>431.81806501613426</v>
      </c>
      <c r="I60">
        <f t="shared" si="1"/>
        <v>203.14042255159384</v>
      </c>
      <c r="J60">
        <f t="shared" si="2"/>
        <v>0</v>
      </c>
      <c r="M60">
        <v>0</v>
      </c>
    </row>
    <row r="61" spans="1:13" x14ac:dyDescent="0.45">
      <c r="A61" t="s">
        <v>731</v>
      </c>
      <c r="B61" s="2">
        <v>44196</v>
      </c>
      <c r="C61" s="3">
        <v>308.5339678002552</v>
      </c>
      <c r="D61" s="7">
        <v>1299079.6659203547</v>
      </c>
      <c r="E61" s="7">
        <v>599938.782042754</v>
      </c>
      <c r="F61" s="8">
        <v>0</v>
      </c>
      <c r="H61">
        <f t="shared" si="0"/>
        <v>421.04915552163072</v>
      </c>
      <c r="I61">
        <f t="shared" si="1"/>
        <v>194.44821143037132</v>
      </c>
      <c r="J61">
        <f t="shared" si="2"/>
        <v>0</v>
      </c>
      <c r="M61">
        <v>0</v>
      </c>
    </row>
    <row r="62" spans="1:13" x14ac:dyDescent="0.45">
      <c r="A62" t="s">
        <v>732</v>
      </c>
      <c r="B62" s="2">
        <v>44286</v>
      </c>
      <c r="C62" s="3">
        <v>321.01943161533421</v>
      </c>
      <c r="D62" s="7">
        <v>1246096.9439761792</v>
      </c>
      <c r="E62" s="7">
        <v>597366.2826370335</v>
      </c>
      <c r="F62" s="8">
        <v>0</v>
      </c>
      <c r="H62">
        <f t="shared" si="0"/>
        <v>388.16869673775113</v>
      </c>
      <c r="I62">
        <f t="shared" si="1"/>
        <v>186.08415061703664</v>
      </c>
      <c r="J62">
        <f t="shared" si="2"/>
        <v>0</v>
      </c>
      <c r="L62">
        <v>2021</v>
      </c>
      <c r="M62">
        <v>0</v>
      </c>
    </row>
    <row r="63" spans="1:13" x14ac:dyDescent="0.45">
      <c r="A63" t="s">
        <v>733</v>
      </c>
      <c r="B63" s="2">
        <v>44377</v>
      </c>
      <c r="C63" s="3">
        <v>332.12078282928599</v>
      </c>
      <c r="D63" s="7">
        <v>1294018.8450250491</v>
      </c>
      <c r="E63" s="7">
        <v>626965.38327290781</v>
      </c>
      <c r="F63" s="8">
        <v>0</v>
      </c>
      <c r="H63">
        <f t="shared" si="0"/>
        <v>389.6229660792381</v>
      </c>
      <c r="I63">
        <f t="shared" si="1"/>
        <v>188.77631743845896</v>
      </c>
      <c r="J63">
        <f t="shared" si="2"/>
        <v>0</v>
      </c>
      <c r="M63">
        <v>0</v>
      </c>
    </row>
    <row r="64" spans="1:13" x14ac:dyDescent="0.45">
      <c r="A64" t="s">
        <v>734</v>
      </c>
      <c r="B64" s="2">
        <v>44469</v>
      </c>
      <c r="C64" s="3">
        <v>334.10021626987771</v>
      </c>
      <c r="D64" s="7">
        <v>1305252.7274277834</v>
      </c>
      <c r="E64" s="7">
        <v>634302.2615031912</v>
      </c>
      <c r="F64" s="8">
        <v>0</v>
      </c>
      <c r="H64">
        <f t="shared" si="0"/>
        <v>390.67700763576681</v>
      </c>
      <c r="I64">
        <f t="shared" si="1"/>
        <v>189.85389132188348</v>
      </c>
      <c r="J64">
        <f t="shared" si="2"/>
        <v>0</v>
      </c>
      <c r="M64">
        <v>0</v>
      </c>
    </row>
    <row r="65" spans="1:13" x14ac:dyDescent="0.45">
      <c r="A65" t="s">
        <v>735</v>
      </c>
      <c r="B65" s="2">
        <v>44561</v>
      </c>
      <c r="C65" s="3">
        <v>329.66228333054624</v>
      </c>
      <c r="D65" s="7">
        <v>1304840.7879546268</v>
      </c>
      <c r="E65" s="7">
        <v>648061.29259116377</v>
      </c>
      <c r="F65" s="8">
        <v>0</v>
      </c>
      <c r="H65">
        <f t="shared" si="0"/>
        <v>395.81136633889275</v>
      </c>
      <c r="I65">
        <f t="shared" si="1"/>
        <v>196.58339014213669</v>
      </c>
      <c r="J65">
        <f t="shared" si="2"/>
        <v>0</v>
      </c>
      <c r="M65">
        <v>0</v>
      </c>
    </row>
    <row r="66" spans="1:13" x14ac:dyDescent="0.45">
      <c r="A66" t="s">
        <v>736</v>
      </c>
      <c r="B66" s="2">
        <v>44651</v>
      </c>
      <c r="C66" s="3">
        <v>346.54625447991856</v>
      </c>
      <c r="D66" s="7">
        <v>1328323.6278721634</v>
      </c>
      <c r="E66" s="7">
        <v>668963.24482764245</v>
      </c>
      <c r="F66" s="8">
        <v>0</v>
      </c>
      <c r="H66">
        <f t="shared" si="0"/>
        <v>383.30341497000256</v>
      </c>
      <c r="I66">
        <f t="shared" si="1"/>
        <v>193.03721687357239</v>
      </c>
      <c r="J66">
        <f t="shared" si="2"/>
        <v>0</v>
      </c>
      <c r="M66">
        <v>0</v>
      </c>
    </row>
    <row r="67" spans="1:13" x14ac:dyDescent="0.45">
      <c r="A67" t="s">
        <v>737</v>
      </c>
      <c r="B67" s="2">
        <v>44742</v>
      </c>
      <c r="C67" s="3">
        <v>364.81668593960336</v>
      </c>
      <c r="D67" s="7">
        <v>1299568.8031532662</v>
      </c>
      <c r="E67" s="7">
        <v>675681.65908085019</v>
      </c>
      <c r="F67" s="8">
        <v>0</v>
      </c>
      <c r="H67">
        <f t="shared" si="0"/>
        <v>356.22515450634137</v>
      </c>
      <c r="I67">
        <f t="shared" si="1"/>
        <v>185.21128147979272</v>
      </c>
      <c r="J67">
        <f t="shared" si="2"/>
        <v>0</v>
      </c>
      <c r="M67">
        <v>0</v>
      </c>
    </row>
    <row r="68" spans="1:13" x14ac:dyDescent="0.45">
      <c r="A68" t="s">
        <v>738</v>
      </c>
      <c r="B68" s="2">
        <v>44834</v>
      </c>
      <c r="C68" s="3">
        <v>367.8945579613744</v>
      </c>
      <c r="D68" s="7">
        <v>1320631.177693442</v>
      </c>
      <c r="E68" s="7">
        <v>700140.91173917439</v>
      </c>
      <c r="F68" s="8">
        <v>0</v>
      </c>
      <c r="H68">
        <f t="shared" si="0"/>
        <v>358.97002255523887</v>
      </c>
      <c r="I68">
        <f t="shared" si="1"/>
        <v>190.3102116048922</v>
      </c>
      <c r="J68">
        <f t="shared" si="2"/>
        <v>0</v>
      </c>
      <c r="M68">
        <v>0</v>
      </c>
    </row>
    <row r="69" spans="1:13" x14ac:dyDescent="0.45">
      <c r="A69" t="s">
        <v>739</v>
      </c>
      <c r="B69" s="2">
        <v>44926</v>
      </c>
      <c r="C69" s="3">
        <v>386.32813447032493</v>
      </c>
      <c r="D69" s="7">
        <v>1355302.4196925811</v>
      </c>
      <c r="E69" s="7">
        <v>720374.85000972275</v>
      </c>
      <c r="F69" s="8">
        <v>0</v>
      </c>
      <c r="H69">
        <f t="shared" si="0"/>
        <v>350.81639123973406</v>
      </c>
      <c r="I69">
        <f t="shared" si="1"/>
        <v>186.46709512818487</v>
      </c>
      <c r="J69">
        <f t="shared" si="2"/>
        <v>0</v>
      </c>
      <c r="M69">
        <v>0</v>
      </c>
    </row>
    <row r="70" spans="1:13" x14ac:dyDescent="0.45">
      <c r="A70" t="s">
        <v>740</v>
      </c>
      <c r="B70" s="2">
        <v>45016</v>
      </c>
      <c r="C70" s="3">
        <v>412.30302455895986</v>
      </c>
      <c r="D70" s="7">
        <v>1424822.3996045946</v>
      </c>
      <c r="E70" s="7">
        <v>767207.15077564353</v>
      </c>
      <c r="F70" s="8">
        <v>0</v>
      </c>
      <c r="H70">
        <f t="shared" si="0"/>
        <v>345.57650920187302</v>
      </c>
      <c r="I70">
        <f t="shared" si="1"/>
        <v>186.07846779594311</v>
      </c>
      <c r="J70">
        <f t="shared" si="2"/>
        <v>0</v>
      </c>
      <c r="M70">
        <v>0</v>
      </c>
    </row>
    <row r="71" spans="1:13" x14ac:dyDescent="0.45">
      <c r="A71" t="s">
        <v>741</v>
      </c>
      <c r="B71" s="2">
        <v>45107</v>
      </c>
      <c r="C71" s="3">
        <v>440.85182562153847</v>
      </c>
      <c r="D71" s="7">
        <v>1495757.3710322254</v>
      </c>
      <c r="E71" s="7">
        <v>814560.59979278664</v>
      </c>
      <c r="F71" s="8">
        <v>0</v>
      </c>
      <c r="H71">
        <f t="shared" si="0"/>
        <v>339.28800655944207</v>
      </c>
      <c r="I71">
        <f t="shared" si="1"/>
        <v>184.76970094075759</v>
      </c>
      <c r="J71">
        <f t="shared" si="2"/>
        <v>0</v>
      </c>
      <c r="M71">
        <v>0</v>
      </c>
    </row>
    <row r="72" spans="1:13" x14ac:dyDescent="0.45">
      <c r="A72" t="s">
        <v>742</v>
      </c>
      <c r="B72" s="2">
        <v>45199</v>
      </c>
      <c r="C72" s="3">
        <v>470.63583873071678</v>
      </c>
      <c r="D72" s="7">
        <v>1501993.4894186559</v>
      </c>
      <c r="E72" s="7">
        <v>828238.49645046552</v>
      </c>
      <c r="F72" s="8">
        <v>0</v>
      </c>
      <c r="H72">
        <f t="shared" si="0"/>
        <v>319.14133302501216</v>
      </c>
      <c r="I72">
        <f t="shared" si="1"/>
        <v>175.98287854239629</v>
      </c>
      <c r="J72">
        <f t="shared" si="2"/>
        <v>0</v>
      </c>
      <c r="M72">
        <v>0</v>
      </c>
    </row>
    <row r="73" spans="1:13" x14ac:dyDescent="0.45">
      <c r="A73" t="s">
        <v>743</v>
      </c>
      <c r="B73" s="2">
        <v>45291</v>
      </c>
      <c r="C73" s="3">
        <v>468.86998810939684</v>
      </c>
      <c r="D73" s="7">
        <v>1545399.8404026609</v>
      </c>
      <c r="E73" s="7">
        <v>855361.7322567486</v>
      </c>
      <c r="F73" s="8">
        <v>0</v>
      </c>
      <c r="H73">
        <f t="shared" si="0"/>
        <v>329.60092980873156</v>
      </c>
      <c r="I73">
        <f t="shared" si="1"/>
        <v>182.43047197492524</v>
      </c>
      <c r="J73">
        <f t="shared" si="2"/>
        <v>0</v>
      </c>
      <c r="M73">
        <v>0</v>
      </c>
    </row>
    <row r="74" spans="1:13" x14ac:dyDescent="0.45">
      <c r="A74" t="s">
        <v>744</v>
      </c>
      <c r="B74" s="2">
        <v>45382</v>
      </c>
      <c r="C74" s="3">
        <v>479.30797499737594</v>
      </c>
      <c r="D74" s="7">
        <v>1557313.0579905235</v>
      </c>
      <c r="E74" s="7">
        <v>862764.92214915797</v>
      </c>
      <c r="F74" s="8">
        <v>0</v>
      </c>
      <c r="H74">
        <f t="shared" si="0"/>
        <v>324.90864730532587</v>
      </c>
      <c r="I74">
        <f t="shared" si="1"/>
        <v>180.00220466890445</v>
      </c>
      <c r="J74">
        <f t="shared" si="2"/>
        <v>0</v>
      </c>
      <c r="L74">
        <v>2024</v>
      </c>
      <c r="M74">
        <v>0</v>
      </c>
    </row>
    <row r="75" spans="1:13" x14ac:dyDescent="0.45">
      <c r="A75" t="s">
        <v>745</v>
      </c>
      <c r="B75" s="2">
        <v>45473</v>
      </c>
      <c r="C75" s="3">
        <v>485.33930046591325</v>
      </c>
      <c r="D75" s="7">
        <v>1482763.3758729785</v>
      </c>
      <c r="E75" s="7">
        <v>824974.44867952168</v>
      </c>
      <c r="F75" s="8">
        <v>0</v>
      </c>
      <c r="H75">
        <f t="shared" si="0"/>
        <v>305.5106756138569</v>
      </c>
      <c r="I75">
        <f t="shared" si="1"/>
        <v>169.97890916469518</v>
      </c>
      <c r="J75">
        <f t="shared" si="2"/>
        <v>0</v>
      </c>
      <c r="M75">
        <v>0</v>
      </c>
    </row>
  </sheetData>
  <pageMargins left="0.7" right="0.7" top="0.75" bottom="0.75" header="0.3" footer="0.3"/>
  <headerFooter>
    <oddHeader>&amp;L&amp;"Calibri"&amp;11&amp;K000000 NONCONFIDENTIAL // EXTERNAL&amp;1#_x000D_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6EAEE-6FFE-4714-9080-EB425265BED5}">
  <sheetPr>
    <tabColor rgb="FFC00000"/>
  </sheetPr>
  <dimension ref="A1:Q271"/>
  <sheetViews>
    <sheetView workbookViewId="0">
      <pane xSplit="2" ySplit="13" topLeftCell="C124" activePane="bottomRight" state="frozen"/>
      <selection pane="topRight" activeCell="C1" sqref="C1"/>
      <selection pane="bottomLeft" activeCell="A14" sqref="A14"/>
      <selection pane="bottomRight" activeCell="I131" sqref="I131"/>
    </sheetView>
  </sheetViews>
  <sheetFormatPr defaultRowHeight="14.25" x14ac:dyDescent="0.45"/>
  <cols>
    <col min="4" max="4" width="10.265625" style="4" bestFit="1" customWidth="1"/>
    <col min="5" max="5" width="10.265625" style="9" bestFit="1" customWidth="1"/>
    <col min="6" max="7" width="10.265625" style="10" bestFit="1" customWidth="1"/>
    <col min="8" max="8" width="10.1328125" style="10" bestFit="1" customWidth="1"/>
    <col min="9" max="9" width="9.265625" style="12" customWidth="1"/>
    <col min="12" max="12" width="9" style="5"/>
    <col min="13" max="15" width="9" style="11"/>
  </cols>
  <sheetData>
    <row r="1" spans="1:15" x14ac:dyDescent="0.45">
      <c r="A1" s="1" t="s">
        <v>772</v>
      </c>
      <c r="B1" s="1" t="s">
        <v>1</v>
      </c>
      <c r="C1" s="1"/>
      <c r="D1" s="4" t="s">
        <v>747</v>
      </c>
      <c r="E1" s="9" t="s">
        <v>773</v>
      </c>
      <c r="F1" s="10" t="s">
        <v>774</v>
      </c>
      <c r="G1" s="10" t="s">
        <v>775</v>
      </c>
      <c r="H1" s="10" t="s">
        <v>776</v>
      </c>
      <c r="I1" t="s">
        <v>750</v>
      </c>
    </row>
    <row r="2" spans="1:15" x14ac:dyDescent="0.45">
      <c r="A2" t="s">
        <v>4</v>
      </c>
      <c r="D2" s="4" t="s">
        <v>751</v>
      </c>
      <c r="E2" s="9" t="s">
        <v>777</v>
      </c>
      <c r="F2" s="10" t="s">
        <v>778</v>
      </c>
      <c r="G2" s="10" t="s">
        <v>779</v>
      </c>
      <c r="H2" s="10" t="s">
        <v>780</v>
      </c>
      <c r="I2" s="12" t="s">
        <v>5</v>
      </c>
    </row>
    <row r="3" spans="1:15" x14ac:dyDescent="0.45">
      <c r="A3" t="s">
        <v>7</v>
      </c>
      <c r="D3" s="4" t="s">
        <v>582</v>
      </c>
      <c r="E3" s="9" t="s">
        <v>781</v>
      </c>
      <c r="F3" s="10" t="s">
        <v>781</v>
      </c>
      <c r="G3" s="10" t="s">
        <v>781</v>
      </c>
      <c r="H3" s="10" t="s">
        <v>781</v>
      </c>
      <c r="I3" s="12" t="s">
        <v>582</v>
      </c>
    </row>
    <row r="4" spans="1:15" x14ac:dyDescent="0.45">
      <c r="A4" t="s">
        <v>9</v>
      </c>
      <c r="D4" s="4" t="s">
        <v>585</v>
      </c>
      <c r="E4" s="9" t="s">
        <v>585</v>
      </c>
      <c r="F4" s="10" t="s">
        <v>585</v>
      </c>
      <c r="G4" s="10" t="s">
        <v>585</v>
      </c>
      <c r="H4" s="10" t="s">
        <v>585</v>
      </c>
      <c r="I4" s="12" t="s">
        <v>585</v>
      </c>
    </row>
    <row r="5" spans="1:15" x14ac:dyDescent="0.45">
      <c r="A5" t="s">
        <v>11</v>
      </c>
      <c r="D5" s="4" t="s">
        <v>755</v>
      </c>
      <c r="E5" s="9" t="s">
        <v>756</v>
      </c>
      <c r="F5" s="10" t="s">
        <v>756</v>
      </c>
      <c r="G5" s="10" t="s">
        <v>756</v>
      </c>
      <c r="H5" s="10" t="s">
        <v>756</v>
      </c>
      <c r="I5" s="12" t="s">
        <v>12</v>
      </c>
    </row>
    <row r="6" spans="1:15" x14ac:dyDescent="0.45">
      <c r="A6" t="s">
        <v>13</v>
      </c>
      <c r="D6" s="4" t="s">
        <v>757</v>
      </c>
      <c r="E6" s="9" t="s">
        <v>757</v>
      </c>
      <c r="F6" s="10" t="s">
        <v>757</v>
      </c>
      <c r="G6" s="10" t="s">
        <v>757</v>
      </c>
      <c r="H6" s="10" t="s">
        <v>757</v>
      </c>
      <c r="I6" s="12" t="s">
        <v>14</v>
      </c>
    </row>
    <row r="7" spans="1:15" x14ac:dyDescent="0.45">
      <c r="A7" t="s">
        <v>15</v>
      </c>
      <c r="D7" s="4" t="s">
        <v>759</v>
      </c>
      <c r="E7" s="9" t="s">
        <v>782</v>
      </c>
      <c r="F7" s="10" t="s">
        <v>782</v>
      </c>
      <c r="G7" s="10" t="s">
        <v>783</v>
      </c>
      <c r="H7" s="10" t="s">
        <v>783</v>
      </c>
      <c r="I7" s="12" t="s">
        <v>16</v>
      </c>
    </row>
    <row r="8" spans="1:15" x14ac:dyDescent="0.45">
      <c r="A8" t="s">
        <v>17</v>
      </c>
      <c r="D8" s="4" t="s">
        <v>591</v>
      </c>
      <c r="E8" s="9" t="s">
        <v>591</v>
      </c>
      <c r="F8" s="10" t="s">
        <v>591</v>
      </c>
      <c r="G8" s="10" t="s">
        <v>591</v>
      </c>
      <c r="H8" s="10" t="s">
        <v>591</v>
      </c>
      <c r="I8" s="12" t="s">
        <v>591</v>
      </c>
    </row>
    <row r="9" spans="1:15" x14ac:dyDescent="0.45">
      <c r="A9" t="s">
        <v>19</v>
      </c>
      <c r="D9" s="4" t="s">
        <v>761</v>
      </c>
      <c r="E9" s="9" t="s">
        <v>761</v>
      </c>
      <c r="F9" s="10" t="s">
        <v>761</v>
      </c>
      <c r="G9" s="10" t="s">
        <v>761</v>
      </c>
      <c r="H9" s="10" t="s">
        <v>761</v>
      </c>
      <c r="I9" s="12" t="s">
        <v>20</v>
      </c>
    </row>
    <row r="10" spans="1:15" x14ac:dyDescent="0.45">
      <c r="A10" t="s">
        <v>21</v>
      </c>
      <c r="D10" s="4" t="s">
        <v>762</v>
      </c>
      <c r="E10" s="9" t="s">
        <v>784</v>
      </c>
      <c r="F10" s="10" t="s">
        <v>784</v>
      </c>
      <c r="G10" s="10" t="s">
        <v>784</v>
      </c>
      <c r="H10" s="10" t="s">
        <v>784</v>
      </c>
      <c r="I10" s="12" t="s">
        <v>22</v>
      </c>
    </row>
    <row r="11" spans="1:15" x14ac:dyDescent="0.45">
      <c r="A11" t="s">
        <v>24</v>
      </c>
      <c r="D11" s="4" t="s">
        <v>763</v>
      </c>
      <c r="E11" s="9" t="s">
        <v>785</v>
      </c>
      <c r="F11" s="10" t="s">
        <v>785</v>
      </c>
      <c r="G11" s="10" t="s">
        <v>785</v>
      </c>
      <c r="H11" s="10" t="s">
        <v>785</v>
      </c>
      <c r="I11" s="12" t="s">
        <v>596</v>
      </c>
    </row>
    <row r="12" spans="1:15" x14ac:dyDescent="0.45">
      <c r="A12" t="s">
        <v>26</v>
      </c>
      <c r="D12" s="4" t="s">
        <v>765</v>
      </c>
      <c r="E12" s="9" t="s">
        <v>786</v>
      </c>
      <c r="F12" s="10" t="s">
        <v>786</v>
      </c>
      <c r="G12" s="10" t="s">
        <v>786</v>
      </c>
      <c r="H12" s="10" t="s">
        <v>786</v>
      </c>
      <c r="I12" s="12" t="s">
        <v>599</v>
      </c>
    </row>
    <row r="13" spans="1:15" x14ac:dyDescent="0.45">
      <c r="A13" t="s">
        <v>32</v>
      </c>
      <c r="D13" s="4" t="s">
        <v>33</v>
      </c>
      <c r="E13" s="9" t="s">
        <v>33</v>
      </c>
      <c r="F13" s="10" t="s">
        <v>33</v>
      </c>
      <c r="G13" s="10" t="s">
        <v>33</v>
      </c>
      <c r="H13" s="10" t="s">
        <v>33</v>
      </c>
      <c r="I13" s="12" t="s">
        <v>33</v>
      </c>
      <c r="J13" t="s">
        <v>787</v>
      </c>
      <c r="K13" t="s">
        <v>787</v>
      </c>
      <c r="L13" s="5" t="s">
        <v>788</v>
      </c>
      <c r="M13" s="11" t="s">
        <v>789</v>
      </c>
      <c r="N13" s="11" t="s">
        <v>790</v>
      </c>
      <c r="O13" s="11" t="s">
        <v>791</v>
      </c>
    </row>
    <row r="14" spans="1:15" x14ac:dyDescent="0.45">
      <c r="A14" t="s">
        <v>792</v>
      </c>
      <c r="B14" s="2">
        <v>29311</v>
      </c>
      <c r="C14" s="2"/>
      <c r="D14" s="6">
        <v>54.922907750184642</v>
      </c>
      <c r="E14" s="15">
        <v>440069.86298674392</v>
      </c>
      <c r="F14" s="16">
        <v>158037.28003793876</v>
      </c>
      <c r="G14" s="16">
        <v>210095.03490800082</v>
      </c>
      <c r="H14" s="16">
        <v>83435.645015037706</v>
      </c>
      <c r="I14" s="17">
        <v>0</v>
      </c>
      <c r="J14">
        <f>IF(I14=0,0,1.2)</f>
        <v>0</v>
      </c>
      <c r="K14">
        <f>IF(I14=0,0,-1)</f>
        <v>0</v>
      </c>
      <c r="L14" s="5">
        <f>100*E14/($D14*1000000)</f>
        <v>0.80125011768930687</v>
      </c>
      <c r="M14" s="11">
        <f>100*F14/($D14*1000000)</f>
        <v>0.28774383315021679</v>
      </c>
      <c r="N14" s="11">
        <f>100*G14/($D14*1000000)</f>
        <v>0.38252715217412087</v>
      </c>
      <c r="O14" s="11">
        <f>100*H14/($D14*1000000)</f>
        <v>0.15191410730572111</v>
      </c>
    </row>
    <row r="15" spans="1:15" x14ac:dyDescent="0.45">
      <c r="A15" t="s">
        <v>793</v>
      </c>
      <c r="B15" s="2">
        <v>29402</v>
      </c>
      <c r="C15" s="2"/>
      <c r="D15" s="6">
        <v>58.708118966825381</v>
      </c>
      <c r="E15" s="15">
        <v>389232.93234815029</v>
      </c>
      <c r="F15" s="16">
        <v>169953.57244989305</v>
      </c>
      <c r="G15" s="16">
        <v>221837.12513473598</v>
      </c>
      <c r="H15" s="16">
        <v>13495.793310023524</v>
      </c>
      <c r="I15" s="17">
        <v>0</v>
      </c>
      <c r="J15">
        <f t="shared" ref="J15:J78" si="0">IF(I15=0,0,1.2)</f>
        <v>0</v>
      </c>
      <c r="K15">
        <f t="shared" ref="K15:K78" si="1">IF(I15=0,0,-1)</f>
        <v>0</v>
      </c>
      <c r="L15" s="5">
        <f t="shared" ref="L15:L58" si="2">100*E15/($D15*1000000)</f>
        <v>0.66299676977914579</v>
      </c>
      <c r="M15" s="11">
        <f t="shared" ref="M15:M58" si="3">100*F15/($D15*1000000)</f>
        <v>0.28948904417450327</v>
      </c>
      <c r="N15" s="11">
        <f t="shared" ref="N15:N58" si="4">100*G15/($D15*1000000)</f>
        <v>0.37786447434994647</v>
      </c>
      <c r="O15" s="11">
        <f t="shared" ref="O15:O58" si="5">100*H15/($D15*1000000)</f>
        <v>2.2987950470103952E-2</v>
      </c>
    </row>
    <row r="16" spans="1:15" x14ac:dyDescent="0.45">
      <c r="A16" t="s">
        <v>794</v>
      </c>
      <c r="B16" s="2">
        <v>29494</v>
      </c>
      <c r="C16" s="2"/>
      <c r="D16" s="6">
        <v>62.625350130209199</v>
      </c>
      <c r="E16" s="15">
        <v>627581.66798952722</v>
      </c>
      <c r="F16" s="16">
        <v>250566.25253229821</v>
      </c>
      <c r="G16" s="16">
        <v>280519.36267865408</v>
      </c>
      <c r="H16" s="16">
        <v>104061.12310256703</v>
      </c>
      <c r="I16" s="17">
        <v>0</v>
      </c>
      <c r="J16">
        <f t="shared" si="0"/>
        <v>0</v>
      </c>
      <c r="K16">
        <f t="shared" si="1"/>
        <v>0</v>
      </c>
      <c r="L16" s="5">
        <f t="shared" si="2"/>
        <v>1.002120813192539</v>
      </c>
      <c r="M16" s="11">
        <f t="shared" si="3"/>
        <v>0.40010355552715721</v>
      </c>
      <c r="N16" s="11">
        <f t="shared" si="4"/>
        <v>0.44793260571861815</v>
      </c>
      <c r="O16" s="11">
        <f t="shared" si="5"/>
        <v>0.16616453702247655</v>
      </c>
    </row>
    <row r="17" spans="1:15" x14ac:dyDescent="0.45">
      <c r="A17" t="s">
        <v>795</v>
      </c>
      <c r="B17" s="2">
        <v>29586</v>
      </c>
      <c r="C17" s="2"/>
      <c r="D17" s="6">
        <v>65.928515734079596</v>
      </c>
      <c r="E17" s="15">
        <v>661200.49295184726</v>
      </c>
      <c r="F17" s="16">
        <v>251066.73548752716</v>
      </c>
      <c r="G17" s="16">
        <v>225674.82715014834</v>
      </c>
      <c r="H17" s="16">
        <v>139752.93270006264</v>
      </c>
      <c r="I17" s="17">
        <v>0</v>
      </c>
      <c r="J17">
        <f t="shared" si="0"/>
        <v>0</v>
      </c>
      <c r="K17">
        <f t="shared" si="1"/>
        <v>0</v>
      </c>
      <c r="L17" s="5">
        <f t="shared" si="2"/>
        <v>1.0029051702282767</v>
      </c>
      <c r="M17" s="11">
        <f t="shared" si="3"/>
        <v>0.38081660521555827</v>
      </c>
      <c r="N17" s="11">
        <f t="shared" si="4"/>
        <v>0.3423023021789236</v>
      </c>
      <c r="O17" s="11">
        <f t="shared" si="5"/>
        <v>0.21197645835642848</v>
      </c>
    </row>
    <row r="18" spans="1:15" x14ac:dyDescent="0.45">
      <c r="A18" t="s">
        <v>796</v>
      </c>
      <c r="B18" s="2">
        <v>29676</v>
      </c>
      <c r="C18" s="2"/>
      <c r="D18" s="6">
        <v>73.345950717156967</v>
      </c>
      <c r="E18" s="15">
        <v>537281.7778864369</v>
      </c>
      <c r="F18" s="16">
        <v>418457.13424441754</v>
      </c>
      <c r="G18" s="16">
        <v>345967.7314977913</v>
      </c>
      <c r="H18" s="16">
        <v>-211057.10653880006</v>
      </c>
      <c r="I18" s="17">
        <v>0</v>
      </c>
      <c r="J18">
        <f t="shared" si="0"/>
        <v>0</v>
      </c>
      <c r="K18">
        <f t="shared" si="1"/>
        <v>0</v>
      </c>
      <c r="L18" s="5">
        <f t="shared" si="2"/>
        <v>0.73253093406389891</v>
      </c>
      <c r="M18" s="11">
        <f t="shared" si="3"/>
        <v>0.57052520303146437</v>
      </c>
      <c r="N18" s="11">
        <f t="shared" si="4"/>
        <v>0.4716930220619025</v>
      </c>
      <c r="O18" s="11">
        <f t="shared" si="5"/>
        <v>-0.28775563541700733</v>
      </c>
    </row>
    <row r="19" spans="1:15" x14ac:dyDescent="0.45">
      <c r="A19" t="s">
        <v>797</v>
      </c>
      <c r="B19" s="2">
        <v>29767</v>
      </c>
      <c r="C19" s="2"/>
      <c r="D19" s="6">
        <v>77.571745216441286</v>
      </c>
      <c r="E19" s="15">
        <v>843724.96845812304</v>
      </c>
      <c r="F19" s="16">
        <v>291863.62231834361</v>
      </c>
      <c r="G19" s="16">
        <v>379667.00248915213</v>
      </c>
      <c r="H19" s="16">
        <v>196842.56196529983</v>
      </c>
      <c r="I19" s="17">
        <v>0</v>
      </c>
      <c r="J19">
        <f t="shared" si="0"/>
        <v>0</v>
      </c>
      <c r="K19">
        <f t="shared" si="1"/>
        <v>0</v>
      </c>
      <c r="L19" s="5">
        <f t="shared" si="2"/>
        <v>1.0876704734487475</v>
      </c>
      <c r="M19" s="11">
        <f t="shared" si="3"/>
        <v>0.37624991097465121</v>
      </c>
      <c r="N19" s="11">
        <f t="shared" si="4"/>
        <v>0.48943981011359516</v>
      </c>
      <c r="O19" s="11">
        <f t="shared" si="5"/>
        <v>0.25375548972898337</v>
      </c>
    </row>
    <row r="20" spans="1:15" x14ac:dyDescent="0.45">
      <c r="A20" t="s">
        <v>798</v>
      </c>
      <c r="B20" s="2">
        <v>29859</v>
      </c>
      <c r="C20" s="2"/>
      <c r="D20" s="6">
        <v>79.164387525049094</v>
      </c>
      <c r="E20" s="15">
        <v>485653.73871344415</v>
      </c>
      <c r="F20" s="16">
        <v>457544.99434314977</v>
      </c>
      <c r="G20" s="16">
        <v>355150.91332360404</v>
      </c>
      <c r="H20" s="16">
        <v>-312208.65454766212</v>
      </c>
      <c r="I20" s="17">
        <v>0</v>
      </c>
      <c r="J20">
        <f t="shared" si="0"/>
        <v>0</v>
      </c>
      <c r="K20">
        <f t="shared" si="1"/>
        <v>0</v>
      </c>
      <c r="L20" s="5">
        <f t="shared" si="2"/>
        <v>0.6134750155930585</v>
      </c>
      <c r="M20" s="11">
        <f t="shared" si="3"/>
        <v>0.57796821101960016</v>
      </c>
      <c r="N20" s="11">
        <f t="shared" si="4"/>
        <v>0.44862459551174783</v>
      </c>
      <c r="O20" s="11">
        <f t="shared" si="5"/>
        <v>-0.39438018067009423</v>
      </c>
    </row>
    <row r="21" spans="1:15" x14ac:dyDescent="0.45">
      <c r="A21" t="s">
        <v>799</v>
      </c>
      <c r="B21" s="2">
        <v>29951</v>
      </c>
      <c r="C21" s="2"/>
      <c r="D21" s="6">
        <v>80.922874923712413</v>
      </c>
      <c r="E21" s="15">
        <v>1242378.1609530142</v>
      </c>
      <c r="F21" s="16">
        <v>364264.15217309725</v>
      </c>
      <c r="G21" s="16">
        <v>273269.09774878621</v>
      </c>
      <c r="H21" s="16">
        <v>537805.91430994822</v>
      </c>
      <c r="I21" s="17">
        <v>0</v>
      </c>
      <c r="J21">
        <f t="shared" si="0"/>
        <v>0</v>
      </c>
      <c r="K21">
        <f t="shared" si="1"/>
        <v>0</v>
      </c>
      <c r="L21" s="5">
        <f t="shared" si="2"/>
        <v>1.5352620159926702</v>
      </c>
      <c r="M21" s="11">
        <f t="shared" si="3"/>
        <v>0.45013743334810613</v>
      </c>
      <c r="N21" s="11">
        <f t="shared" si="4"/>
        <v>0.33769079262989898</v>
      </c>
      <c r="O21" s="11">
        <f t="shared" si="5"/>
        <v>0.66459071655196189</v>
      </c>
    </row>
    <row r="22" spans="1:15" x14ac:dyDescent="0.45">
      <c r="A22" t="s">
        <v>800</v>
      </c>
      <c r="B22" s="2">
        <v>30041</v>
      </c>
      <c r="C22" s="2"/>
      <c r="D22" s="6">
        <v>70.341952187936329</v>
      </c>
      <c r="E22" s="15">
        <v>550575.95499636931</v>
      </c>
      <c r="F22" s="16">
        <v>271294.09191651957</v>
      </c>
      <c r="G22" s="16">
        <v>213193.88323119137</v>
      </c>
      <c r="H22" s="16">
        <v>94617.252447161649</v>
      </c>
      <c r="I22" s="17">
        <v>1</v>
      </c>
      <c r="J22">
        <f t="shared" si="0"/>
        <v>1.2</v>
      </c>
      <c r="K22">
        <f t="shared" si="1"/>
        <v>-1</v>
      </c>
      <c r="L22" s="5">
        <f t="shared" si="2"/>
        <v>0.78271349866060902</v>
      </c>
      <c r="M22" s="11">
        <f t="shared" si="3"/>
        <v>0.38567893480079812</v>
      </c>
      <c r="N22" s="11">
        <f t="shared" si="4"/>
        <v>0.30308212467801565</v>
      </c>
      <c r="O22" s="11">
        <f t="shared" si="5"/>
        <v>0.13451041590993623</v>
      </c>
    </row>
    <row r="23" spans="1:15" x14ac:dyDescent="0.45">
      <c r="A23" t="s">
        <v>801</v>
      </c>
      <c r="B23" s="2">
        <v>30132</v>
      </c>
      <c r="C23" s="2"/>
      <c r="D23" s="6">
        <v>60.342474548282858</v>
      </c>
      <c r="E23" s="15">
        <v>482009.62288316689</v>
      </c>
      <c r="F23" s="16">
        <v>370379.35970060265</v>
      </c>
      <c r="G23" s="16">
        <v>167038.39861894661</v>
      </c>
      <c r="H23" s="16">
        <v>-30956.954362315992</v>
      </c>
      <c r="I23" s="17">
        <v>1</v>
      </c>
      <c r="J23">
        <f t="shared" si="0"/>
        <v>1.2</v>
      </c>
      <c r="K23">
        <f t="shared" si="1"/>
        <v>-1</v>
      </c>
      <c r="L23" s="5">
        <f t="shared" si="2"/>
        <v>0.79878995101118744</v>
      </c>
      <c r="M23" s="11">
        <f t="shared" si="3"/>
        <v>0.61379544420944265</v>
      </c>
      <c r="N23" s="11">
        <f t="shared" si="4"/>
        <v>0.27681728313162118</v>
      </c>
      <c r="O23" s="11">
        <f t="shared" si="5"/>
        <v>-5.1302096233302251E-2</v>
      </c>
    </row>
    <row r="24" spans="1:15" x14ac:dyDescent="0.45">
      <c r="A24" t="s">
        <v>802</v>
      </c>
      <c r="B24" s="2">
        <v>30224</v>
      </c>
      <c r="C24" s="2"/>
      <c r="D24" s="6">
        <v>52.40458463882085</v>
      </c>
      <c r="E24" s="15">
        <v>570913.16905602429</v>
      </c>
      <c r="F24" s="16">
        <v>441522.56843632291</v>
      </c>
      <c r="G24" s="16">
        <v>149794.24410925354</v>
      </c>
      <c r="H24" s="16">
        <v>-1968.3531703862109</v>
      </c>
      <c r="I24" s="17">
        <v>1</v>
      </c>
      <c r="J24">
        <f t="shared" si="0"/>
        <v>1.2</v>
      </c>
      <c r="K24">
        <f t="shared" si="1"/>
        <v>-1</v>
      </c>
      <c r="L24" s="5">
        <f t="shared" si="2"/>
        <v>1.0894336306466912</v>
      </c>
      <c r="M24" s="11">
        <f t="shared" si="3"/>
        <v>0.8425266061726342</v>
      </c>
      <c r="N24" s="11">
        <f t="shared" si="4"/>
        <v>0.28584186887779911</v>
      </c>
      <c r="O24" s="11">
        <f t="shared" si="5"/>
        <v>-3.7560705498428325E-3</v>
      </c>
    </row>
    <row r="25" spans="1:15" x14ac:dyDescent="0.45">
      <c r="A25" t="s">
        <v>803</v>
      </c>
      <c r="B25" s="2">
        <v>30316</v>
      </c>
      <c r="C25" s="2"/>
      <c r="D25" s="6">
        <v>51.12677349823074</v>
      </c>
      <c r="E25" s="15">
        <v>324069.70312438224</v>
      </c>
      <c r="F25" s="16">
        <v>169185.36950226809</v>
      </c>
      <c r="G25" s="16">
        <v>109155.25907088787</v>
      </c>
      <c r="H25" s="16">
        <v>-30425.241709553411</v>
      </c>
      <c r="I25" s="17">
        <v>1</v>
      </c>
      <c r="J25">
        <f t="shared" si="0"/>
        <v>1.2</v>
      </c>
      <c r="K25">
        <f t="shared" si="1"/>
        <v>-1</v>
      </c>
      <c r="L25" s="5">
        <f t="shared" si="2"/>
        <v>0.63385518183657097</v>
      </c>
      <c r="M25" s="11">
        <f t="shared" si="3"/>
        <v>0.33091344891561136</v>
      </c>
      <c r="N25" s="11">
        <f t="shared" si="4"/>
        <v>0.2134992130388694</v>
      </c>
      <c r="O25" s="11">
        <f t="shared" si="5"/>
        <v>-5.9509410877661366E-2</v>
      </c>
    </row>
    <row r="26" spans="1:15" x14ac:dyDescent="0.45">
      <c r="A26" t="s">
        <v>804</v>
      </c>
      <c r="B26" s="2">
        <v>30406</v>
      </c>
      <c r="C26" s="2"/>
      <c r="D26" s="6">
        <v>44.13743354223606</v>
      </c>
      <c r="E26" s="15">
        <v>752140.15974700043</v>
      </c>
      <c r="F26" s="16">
        <v>564993.97460335621</v>
      </c>
      <c r="G26" s="16">
        <v>36267.618963989007</v>
      </c>
      <c r="H26" s="16">
        <v>187384.90530404204</v>
      </c>
      <c r="I26" s="17">
        <v>1</v>
      </c>
      <c r="J26">
        <f t="shared" si="0"/>
        <v>1.2</v>
      </c>
      <c r="K26">
        <f t="shared" si="1"/>
        <v>-1</v>
      </c>
      <c r="L26" s="5">
        <f t="shared" si="2"/>
        <v>1.7040867567147089</v>
      </c>
      <c r="M26" s="11">
        <f t="shared" si="3"/>
        <v>1.2800789018752106</v>
      </c>
      <c r="N26" s="11">
        <f t="shared" si="4"/>
        <v>8.2169750375911052E-2</v>
      </c>
      <c r="O26" s="11">
        <f t="shared" si="5"/>
        <v>0.42454871129905952</v>
      </c>
    </row>
    <row r="27" spans="1:15" x14ac:dyDescent="0.45">
      <c r="A27" t="s">
        <v>805</v>
      </c>
      <c r="B27" s="2">
        <v>30497</v>
      </c>
      <c r="C27" s="2"/>
      <c r="D27" s="6">
        <v>44.954157704699099</v>
      </c>
      <c r="E27" s="15">
        <v>537080.18754637544</v>
      </c>
      <c r="F27" s="16">
        <v>522030.0740879061</v>
      </c>
      <c r="G27" s="16">
        <v>24204.21964289849</v>
      </c>
      <c r="H27" s="16">
        <v>9270.0714805721691</v>
      </c>
      <c r="I27" s="17">
        <v>1</v>
      </c>
      <c r="J27">
        <f t="shared" si="0"/>
        <v>1.2</v>
      </c>
      <c r="K27">
        <f t="shared" si="1"/>
        <v>-1</v>
      </c>
      <c r="L27" s="5">
        <f t="shared" si="2"/>
        <v>1.1947286190399113</v>
      </c>
      <c r="M27" s="11">
        <f t="shared" si="3"/>
        <v>1.1612498170182328</v>
      </c>
      <c r="N27" s="11">
        <f t="shared" si="4"/>
        <v>5.3842004563614376E-2</v>
      </c>
      <c r="O27" s="11">
        <f t="shared" si="5"/>
        <v>2.062116599195709E-2</v>
      </c>
    </row>
    <row r="28" spans="1:15" x14ac:dyDescent="0.45">
      <c r="A28" t="s">
        <v>806</v>
      </c>
      <c r="B28" s="2">
        <v>30589</v>
      </c>
      <c r="C28" s="2"/>
      <c r="D28" s="6">
        <v>46.85370037812438</v>
      </c>
      <c r="E28" s="15">
        <v>449529.5585428417</v>
      </c>
      <c r="F28" s="16">
        <v>434267.2002581993</v>
      </c>
      <c r="G28" s="16">
        <v>63955.970607400894</v>
      </c>
      <c r="H28" s="16">
        <v>-28726.894030205545</v>
      </c>
      <c r="I28" s="17">
        <v>0</v>
      </c>
      <c r="J28">
        <f t="shared" si="0"/>
        <v>0</v>
      </c>
      <c r="K28">
        <f t="shared" si="1"/>
        <v>0</v>
      </c>
      <c r="L28" s="5">
        <f t="shared" si="2"/>
        <v>0.95943234987843873</v>
      </c>
      <c r="M28" s="11">
        <f t="shared" si="3"/>
        <v>0.92685785061483683</v>
      </c>
      <c r="N28" s="11">
        <f t="shared" si="4"/>
        <v>0.13650142911073343</v>
      </c>
      <c r="O28" s="11">
        <f t="shared" si="5"/>
        <v>-6.1311900230654796E-2</v>
      </c>
    </row>
    <row r="29" spans="1:15" x14ac:dyDescent="0.45">
      <c r="A29" t="s">
        <v>807</v>
      </c>
      <c r="B29" s="2">
        <v>30681</v>
      </c>
      <c r="C29" s="2"/>
      <c r="D29" s="6">
        <v>47.906685783453526</v>
      </c>
      <c r="E29" s="15">
        <v>456233.19805014553</v>
      </c>
      <c r="F29" s="16">
        <v>274392.5155480688</v>
      </c>
      <c r="G29" s="16">
        <v>99389.3731729344</v>
      </c>
      <c r="H29" s="16">
        <v>8791.1019291473167</v>
      </c>
      <c r="I29" s="17">
        <v>0</v>
      </c>
      <c r="J29">
        <f t="shared" si="0"/>
        <v>0</v>
      </c>
      <c r="K29">
        <f t="shared" si="1"/>
        <v>0</v>
      </c>
      <c r="L29" s="5">
        <f t="shared" si="2"/>
        <v>0.95233721679766825</v>
      </c>
      <c r="M29" s="11">
        <f t="shared" si="3"/>
        <v>0.57276455480216326</v>
      </c>
      <c r="N29" s="11">
        <f t="shared" si="4"/>
        <v>0.20746451470717781</v>
      </c>
      <c r="O29" s="11">
        <f t="shared" si="5"/>
        <v>1.8350469846494105E-2</v>
      </c>
    </row>
    <row r="30" spans="1:15" x14ac:dyDescent="0.45">
      <c r="A30" t="s">
        <v>808</v>
      </c>
      <c r="B30" s="2">
        <v>30772</v>
      </c>
      <c r="C30" s="2"/>
      <c r="D30" s="6">
        <v>51.824335772717966</v>
      </c>
      <c r="E30" s="15">
        <v>588805.09295051335</v>
      </c>
      <c r="F30" s="16">
        <v>550559.0528024626</v>
      </c>
      <c r="G30" s="16">
        <v>104975.70462032262</v>
      </c>
      <c r="H30" s="16">
        <v>-24282.63313174872</v>
      </c>
      <c r="I30" s="17">
        <v>0</v>
      </c>
      <c r="J30">
        <f t="shared" si="0"/>
        <v>0</v>
      </c>
      <c r="K30">
        <f t="shared" si="1"/>
        <v>0</v>
      </c>
      <c r="L30" s="5">
        <f t="shared" si="2"/>
        <v>1.1361555998185695</v>
      </c>
      <c r="M30" s="11">
        <f t="shared" si="3"/>
        <v>1.0623562166180138</v>
      </c>
      <c r="N30" s="11">
        <f t="shared" si="4"/>
        <v>0.2025606369191234</v>
      </c>
      <c r="O30" s="11">
        <f t="shared" si="5"/>
        <v>-4.6855657230694112E-2</v>
      </c>
    </row>
    <row r="31" spans="1:15" x14ac:dyDescent="0.45">
      <c r="A31" t="s">
        <v>809</v>
      </c>
      <c r="B31" s="2">
        <v>30863</v>
      </c>
      <c r="C31" s="2"/>
      <c r="D31" s="6">
        <v>52.351817991457963</v>
      </c>
      <c r="E31" s="15">
        <v>292405.95052172273</v>
      </c>
      <c r="F31" s="16">
        <v>357357.47956277616</v>
      </c>
      <c r="G31" s="16">
        <v>89537.717216285673</v>
      </c>
      <c r="H31" s="16">
        <v>-148981.99672309373</v>
      </c>
      <c r="I31" s="17">
        <v>0</v>
      </c>
      <c r="J31">
        <f t="shared" si="0"/>
        <v>0</v>
      </c>
      <c r="K31">
        <f t="shared" si="1"/>
        <v>0</v>
      </c>
      <c r="L31" s="5">
        <f t="shared" si="2"/>
        <v>0.55854020307266783</v>
      </c>
      <c r="M31" s="11">
        <f t="shared" si="3"/>
        <v>0.68260758321914394</v>
      </c>
      <c r="N31" s="11">
        <f t="shared" si="4"/>
        <v>0.17103076961127728</v>
      </c>
      <c r="O31" s="11">
        <f t="shared" si="5"/>
        <v>-0.2845784586648023</v>
      </c>
    </row>
    <row r="32" spans="1:15" x14ac:dyDescent="0.45">
      <c r="A32" t="s">
        <v>810</v>
      </c>
      <c r="B32" s="2">
        <v>30955</v>
      </c>
      <c r="C32" s="2"/>
      <c r="D32" s="6">
        <v>56.06599248233168</v>
      </c>
      <c r="E32" s="15">
        <v>297319.72940485104</v>
      </c>
      <c r="F32" s="16">
        <v>181799.8325109288</v>
      </c>
      <c r="G32" s="16">
        <v>118648.486503434</v>
      </c>
      <c r="H32" s="16">
        <v>14939.520638072281</v>
      </c>
      <c r="I32" s="17">
        <v>0</v>
      </c>
      <c r="J32">
        <f t="shared" si="0"/>
        <v>0</v>
      </c>
      <c r="K32">
        <f t="shared" si="1"/>
        <v>0</v>
      </c>
      <c r="L32" s="5">
        <f t="shared" si="2"/>
        <v>0.53030315926102034</v>
      </c>
      <c r="M32" s="11">
        <f t="shared" si="3"/>
        <v>0.32426043749822175</v>
      </c>
      <c r="N32" s="11">
        <f t="shared" si="4"/>
        <v>0.21162291301776956</v>
      </c>
      <c r="O32" s="11">
        <f t="shared" si="5"/>
        <v>2.6646314417389894E-2</v>
      </c>
    </row>
    <row r="33" spans="1:15" x14ac:dyDescent="0.45">
      <c r="A33" t="s">
        <v>811</v>
      </c>
      <c r="B33" s="2">
        <v>31047</v>
      </c>
      <c r="C33" s="2"/>
      <c r="D33" s="6">
        <v>56.69674869533273</v>
      </c>
      <c r="E33" s="15">
        <v>336762.50903411082</v>
      </c>
      <c r="F33" s="16">
        <v>147101.77374064599</v>
      </c>
      <c r="G33" s="16">
        <v>115990.07079876021</v>
      </c>
      <c r="H33" s="16">
        <v>15547.541339380034</v>
      </c>
      <c r="I33" s="17">
        <v>0</v>
      </c>
      <c r="J33">
        <f t="shared" si="0"/>
        <v>0</v>
      </c>
      <c r="K33">
        <f t="shared" si="1"/>
        <v>0</v>
      </c>
      <c r="L33" s="5">
        <f t="shared" si="2"/>
        <v>0.59397146535464929</v>
      </c>
      <c r="M33" s="11">
        <f t="shared" si="3"/>
        <v>0.2594536320435521</v>
      </c>
      <c r="N33" s="11">
        <f t="shared" si="4"/>
        <v>0.20457975716041102</v>
      </c>
      <c r="O33" s="11">
        <f t="shared" si="5"/>
        <v>2.742228028440704E-2</v>
      </c>
    </row>
    <row r="34" spans="1:15" x14ac:dyDescent="0.45">
      <c r="A34" t="s">
        <v>812</v>
      </c>
      <c r="B34" s="2">
        <v>31137</v>
      </c>
      <c r="C34" s="2"/>
      <c r="D34" s="6">
        <v>62.249908055027497</v>
      </c>
      <c r="E34" s="15">
        <v>555078.1364921194</v>
      </c>
      <c r="F34" s="16">
        <v>331390.30741077836</v>
      </c>
      <c r="G34" s="16">
        <v>280550.63637262036</v>
      </c>
      <c r="H34" s="16">
        <v>-17371.502914279983</v>
      </c>
      <c r="I34" s="17">
        <v>0</v>
      </c>
      <c r="J34">
        <f t="shared" si="0"/>
        <v>0</v>
      </c>
      <c r="K34">
        <f t="shared" si="1"/>
        <v>0</v>
      </c>
      <c r="L34" s="5">
        <f t="shared" si="2"/>
        <v>0.89169310258489543</v>
      </c>
      <c r="M34" s="11">
        <f t="shared" si="3"/>
        <v>0.53235469378980749</v>
      </c>
      <c r="N34" s="11">
        <f t="shared" si="4"/>
        <v>0.45068441888238614</v>
      </c>
      <c r="O34" s="11">
        <f t="shared" si="5"/>
        <v>-2.7906069995997377E-2</v>
      </c>
    </row>
    <row r="35" spans="1:15" x14ac:dyDescent="0.45">
      <c r="A35" t="s">
        <v>813</v>
      </c>
      <c r="B35" s="2">
        <v>31228</v>
      </c>
      <c r="C35" s="2"/>
      <c r="D35" s="6">
        <v>62.177024257965016</v>
      </c>
      <c r="E35" s="15">
        <v>670404.10301150498</v>
      </c>
      <c r="F35" s="16">
        <v>539981.4184456137</v>
      </c>
      <c r="G35" s="16">
        <v>63023.706965370962</v>
      </c>
      <c r="H35" s="16">
        <v>64327.389333046114</v>
      </c>
      <c r="I35" s="17">
        <v>0</v>
      </c>
      <c r="J35">
        <f t="shared" si="0"/>
        <v>0</v>
      </c>
      <c r="K35">
        <f t="shared" si="1"/>
        <v>0</v>
      </c>
      <c r="L35" s="5">
        <f t="shared" si="2"/>
        <v>1.0782183789144988</v>
      </c>
      <c r="M35" s="11">
        <f t="shared" si="3"/>
        <v>0.86845812402551714</v>
      </c>
      <c r="N35" s="11">
        <f t="shared" si="4"/>
        <v>0.10136172921993365</v>
      </c>
      <c r="O35" s="11">
        <f t="shared" si="5"/>
        <v>0.10345845607882342</v>
      </c>
    </row>
    <row r="36" spans="1:15" x14ac:dyDescent="0.45">
      <c r="A36" t="s">
        <v>814</v>
      </c>
      <c r="B36" s="2">
        <v>31320</v>
      </c>
      <c r="C36" s="2"/>
      <c r="D36" s="6">
        <v>56.771441206154925</v>
      </c>
      <c r="E36" s="15">
        <v>509889.92967037763</v>
      </c>
      <c r="F36" s="16">
        <v>437804.63811371854</v>
      </c>
      <c r="G36" s="16">
        <v>92258.547111717548</v>
      </c>
      <c r="H36" s="16">
        <v>-8122.607134009022</v>
      </c>
      <c r="I36" s="17">
        <v>0</v>
      </c>
      <c r="J36">
        <f t="shared" si="0"/>
        <v>0</v>
      </c>
      <c r="K36">
        <f t="shared" si="1"/>
        <v>0</v>
      </c>
      <c r="L36" s="5">
        <f t="shared" si="2"/>
        <v>0.89814512162692373</v>
      </c>
      <c r="M36" s="11">
        <f t="shared" si="3"/>
        <v>0.77117055479340824</v>
      </c>
      <c r="N36" s="11">
        <f t="shared" si="4"/>
        <v>0.16250872824717943</v>
      </c>
      <c r="O36" s="11">
        <f t="shared" si="5"/>
        <v>-1.4307558450935367E-2</v>
      </c>
    </row>
    <row r="37" spans="1:15" x14ac:dyDescent="0.45">
      <c r="A37" t="s">
        <v>815</v>
      </c>
      <c r="B37" s="2">
        <v>31412</v>
      </c>
      <c r="C37" s="2"/>
      <c r="D37" s="6">
        <v>52.921317012498477</v>
      </c>
      <c r="E37" s="15">
        <v>196765.39181707115</v>
      </c>
      <c r="F37" s="16">
        <v>177354.81059999639</v>
      </c>
      <c r="G37" s="16">
        <v>89587.344129673438</v>
      </c>
      <c r="H37" s="16">
        <v>-110881.60800946585</v>
      </c>
      <c r="I37" s="17">
        <v>1</v>
      </c>
      <c r="J37">
        <f t="shared" si="0"/>
        <v>1.2</v>
      </c>
      <c r="K37">
        <f t="shared" si="1"/>
        <v>-1</v>
      </c>
      <c r="L37" s="5">
        <f t="shared" si="2"/>
        <v>0.37180743587806192</v>
      </c>
      <c r="M37" s="11">
        <f t="shared" si="3"/>
        <v>0.33512924585401066</v>
      </c>
      <c r="N37" s="11">
        <f t="shared" si="4"/>
        <v>0.16928404126548005</v>
      </c>
      <c r="O37" s="11">
        <f t="shared" si="5"/>
        <v>-0.20952163375540872</v>
      </c>
    </row>
    <row r="38" spans="1:15" x14ac:dyDescent="0.45">
      <c r="A38" t="s">
        <v>816</v>
      </c>
      <c r="B38" s="2">
        <v>31502</v>
      </c>
      <c r="C38" s="2"/>
      <c r="D38" s="6">
        <v>44.983001961749842</v>
      </c>
      <c r="E38" s="15">
        <v>296732.64824763703</v>
      </c>
      <c r="F38" s="16">
        <v>188249.55273670994</v>
      </c>
      <c r="G38" s="16">
        <v>129752.71917432176</v>
      </c>
      <c r="H38" s="16">
        <v>14576.448125813307</v>
      </c>
      <c r="I38" s="17">
        <v>1</v>
      </c>
      <c r="J38">
        <f t="shared" si="0"/>
        <v>1.2</v>
      </c>
      <c r="K38">
        <f t="shared" si="1"/>
        <v>-1</v>
      </c>
      <c r="L38" s="5">
        <f t="shared" si="2"/>
        <v>0.65965505925984247</v>
      </c>
      <c r="M38" s="11">
        <f t="shared" si="3"/>
        <v>0.4184904175510189</v>
      </c>
      <c r="N38" s="11">
        <f t="shared" si="4"/>
        <v>0.28844833273833903</v>
      </c>
      <c r="O38" s="11">
        <f t="shared" si="5"/>
        <v>3.2404347175868833E-2</v>
      </c>
    </row>
    <row r="39" spans="1:15" x14ac:dyDescent="0.45">
      <c r="A39" t="s">
        <v>817</v>
      </c>
      <c r="B39" s="2">
        <v>31593</v>
      </c>
      <c r="C39" s="2"/>
      <c r="D39" s="6">
        <v>42.033451271429179</v>
      </c>
      <c r="E39" s="15">
        <v>538159.27649285109</v>
      </c>
      <c r="F39" s="16">
        <v>361075.11681863788</v>
      </c>
      <c r="G39" s="16">
        <v>158234.63989952358</v>
      </c>
      <c r="H39" s="16">
        <v>10234.315313771605</v>
      </c>
      <c r="I39" s="17">
        <v>1</v>
      </c>
      <c r="J39">
        <f t="shared" si="0"/>
        <v>1.2</v>
      </c>
      <c r="K39">
        <f t="shared" si="1"/>
        <v>-1</v>
      </c>
      <c r="L39" s="5">
        <f t="shared" si="2"/>
        <v>1.2803118949660142</v>
      </c>
      <c r="M39" s="11">
        <f t="shared" si="3"/>
        <v>0.85901848622186883</v>
      </c>
      <c r="N39" s="11">
        <f t="shared" si="4"/>
        <v>0.37644931623085215</v>
      </c>
      <c r="O39" s="11">
        <f t="shared" si="5"/>
        <v>2.4348025213737412E-2</v>
      </c>
    </row>
    <row r="40" spans="1:15" x14ac:dyDescent="0.45">
      <c r="A40" t="s">
        <v>818</v>
      </c>
      <c r="B40" s="2">
        <v>31685</v>
      </c>
      <c r="C40" s="2"/>
      <c r="D40" s="6">
        <v>38.839596045003468</v>
      </c>
      <c r="E40" s="15">
        <v>499432.79247776244</v>
      </c>
      <c r="F40" s="16">
        <v>392263.063643003</v>
      </c>
      <c r="G40" s="16">
        <v>147215.84581719784</v>
      </c>
      <c r="H40" s="16">
        <v>-35346.366083984547</v>
      </c>
      <c r="I40" s="17">
        <v>1</v>
      </c>
      <c r="J40">
        <f t="shared" si="0"/>
        <v>1.2</v>
      </c>
      <c r="K40">
        <f t="shared" si="1"/>
        <v>-1</v>
      </c>
      <c r="L40" s="5">
        <f t="shared" si="2"/>
        <v>1.2858856510738921</v>
      </c>
      <c r="M40" s="11">
        <f t="shared" si="3"/>
        <v>1.0099565999308735</v>
      </c>
      <c r="N40" s="11">
        <f t="shared" si="4"/>
        <v>0.37903547103481389</v>
      </c>
      <c r="O40" s="11">
        <f t="shared" si="5"/>
        <v>-9.100600851519848E-2</v>
      </c>
    </row>
    <row r="41" spans="1:15" x14ac:dyDescent="0.45">
      <c r="A41" t="s">
        <v>819</v>
      </c>
      <c r="B41" s="2">
        <v>31777</v>
      </c>
      <c r="C41" s="2"/>
      <c r="D41" s="6">
        <v>37.097074848419687</v>
      </c>
      <c r="E41" s="15">
        <v>1011706.3832264243</v>
      </c>
      <c r="F41" s="16">
        <v>885415.44431629812</v>
      </c>
      <c r="G41" s="16">
        <v>161331.8684149895</v>
      </c>
      <c r="H41" s="16">
        <v>-58685.032602517291</v>
      </c>
      <c r="I41" s="17">
        <v>1</v>
      </c>
      <c r="J41">
        <f t="shared" si="0"/>
        <v>1.2</v>
      </c>
      <c r="K41">
        <f t="shared" si="1"/>
        <v>-1</v>
      </c>
      <c r="L41" s="5">
        <f t="shared" si="2"/>
        <v>2.7271864085249362</v>
      </c>
      <c r="M41" s="11">
        <f t="shared" si="3"/>
        <v>2.3867527235884372</v>
      </c>
      <c r="N41" s="11">
        <f t="shared" si="4"/>
        <v>0.4348910771919316</v>
      </c>
      <c r="O41" s="11">
        <f t="shared" si="5"/>
        <v>-0.15819315361738617</v>
      </c>
    </row>
    <row r="42" spans="1:15" x14ac:dyDescent="0.45">
      <c r="A42" t="s">
        <v>820</v>
      </c>
      <c r="B42" s="2">
        <v>31867</v>
      </c>
      <c r="C42" s="2"/>
      <c r="D42" s="6">
        <v>40.278529200311816</v>
      </c>
      <c r="E42" s="15">
        <v>427742.33151375561</v>
      </c>
      <c r="F42" s="16">
        <v>367256.9950030077</v>
      </c>
      <c r="G42" s="16">
        <v>97606.848450740625</v>
      </c>
      <c r="H42" s="16">
        <v>-12629.607898417833</v>
      </c>
      <c r="I42" s="17">
        <v>0</v>
      </c>
      <c r="J42">
        <f t="shared" si="0"/>
        <v>0</v>
      </c>
      <c r="K42">
        <f t="shared" si="1"/>
        <v>0</v>
      </c>
      <c r="L42" s="5">
        <f t="shared" si="2"/>
        <v>1.0619611490442511</v>
      </c>
      <c r="M42" s="11">
        <f t="shared" si="3"/>
        <v>0.91179345992644789</v>
      </c>
      <c r="N42" s="11">
        <f t="shared" si="4"/>
        <v>0.24232972352422691</v>
      </c>
      <c r="O42" s="11">
        <f t="shared" si="5"/>
        <v>-3.1355682913863848E-2</v>
      </c>
    </row>
    <row r="43" spans="1:15" x14ac:dyDescent="0.45">
      <c r="A43" t="s">
        <v>821</v>
      </c>
      <c r="B43" s="2">
        <v>31958</v>
      </c>
      <c r="C43" s="2"/>
      <c r="D43" s="6">
        <v>41.423921482575096</v>
      </c>
      <c r="E43" s="15">
        <v>478893.38681963482</v>
      </c>
      <c r="F43" s="16">
        <v>430896.59367799223</v>
      </c>
      <c r="G43" s="16">
        <v>70913.947722221405</v>
      </c>
      <c r="H43" s="16">
        <v>-26818.034452626853</v>
      </c>
      <c r="I43" s="17">
        <v>0</v>
      </c>
      <c r="J43">
        <f t="shared" si="0"/>
        <v>0</v>
      </c>
      <c r="K43">
        <f t="shared" si="1"/>
        <v>0</v>
      </c>
      <c r="L43" s="5">
        <f t="shared" si="2"/>
        <v>1.1560793128218934</v>
      </c>
      <c r="M43" s="11">
        <f t="shared" si="3"/>
        <v>1.0402119795907014</v>
      </c>
      <c r="N43" s="11">
        <f t="shared" si="4"/>
        <v>0.17119081241994735</v>
      </c>
      <c r="O43" s="11">
        <f t="shared" si="5"/>
        <v>-6.474045308314863E-2</v>
      </c>
    </row>
    <row r="44" spans="1:15" x14ac:dyDescent="0.45">
      <c r="A44" t="s">
        <v>822</v>
      </c>
      <c r="B44" s="2">
        <v>32050</v>
      </c>
      <c r="C44" s="2"/>
      <c r="D44" s="6">
        <v>44.423017675167074</v>
      </c>
      <c r="E44" s="15">
        <v>604373.40362494078</v>
      </c>
      <c r="F44" s="16">
        <v>549217.51574758755</v>
      </c>
      <c r="G44" s="16">
        <v>109743.98086125401</v>
      </c>
      <c r="H44" s="16">
        <v>-52015.889738073354</v>
      </c>
      <c r="I44" s="17">
        <v>0</v>
      </c>
      <c r="J44">
        <f t="shared" si="0"/>
        <v>0</v>
      </c>
      <c r="K44">
        <f t="shared" si="1"/>
        <v>0</v>
      </c>
      <c r="L44" s="5">
        <f t="shared" si="2"/>
        <v>1.3604960564459621</v>
      </c>
      <c r="M44" s="11">
        <f t="shared" si="3"/>
        <v>1.2363354506071877</v>
      </c>
      <c r="N44" s="11">
        <f t="shared" si="4"/>
        <v>0.24704305696594317</v>
      </c>
      <c r="O44" s="11">
        <f t="shared" si="5"/>
        <v>-0.11709220233174474</v>
      </c>
    </row>
    <row r="45" spans="1:15" x14ac:dyDescent="0.45">
      <c r="A45" t="s">
        <v>823</v>
      </c>
      <c r="B45" s="2">
        <v>32142</v>
      </c>
      <c r="C45" s="2"/>
      <c r="D45" s="6">
        <v>47.254824168270062</v>
      </c>
      <c r="E45" s="15">
        <v>1093705.2147028383</v>
      </c>
      <c r="F45" s="16">
        <v>953285.75391184643</v>
      </c>
      <c r="G45" s="16">
        <v>133857.94968369312</v>
      </c>
      <c r="H45" s="16">
        <v>-14360.040221505682</v>
      </c>
      <c r="I45" s="17">
        <v>0</v>
      </c>
      <c r="J45">
        <f t="shared" si="0"/>
        <v>0</v>
      </c>
      <c r="K45">
        <f t="shared" si="1"/>
        <v>0</v>
      </c>
      <c r="L45" s="5">
        <f t="shared" si="2"/>
        <v>2.3144837251076318</v>
      </c>
      <c r="M45" s="11">
        <f t="shared" si="3"/>
        <v>2.0173300201420368</v>
      </c>
      <c r="N45" s="11">
        <f t="shared" si="4"/>
        <v>0.28326832665176649</v>
      </c>
      <c r="O45" s="11">
        <f t="shared" si="5"/>
        <v>-3.0388516885325626E-2</v>
      </c>
    </row>
    <row r="46" spans="1:15" x14ac:dyDescent="0.45">
      <c r="A46" t="s">
        <v>824</v>
      </c>
      <c r="B46" s="2">
        <v>32233</v>
      </c>
      <c r="C46" s="2"/>
      <c r="D46" s="6">
        <v>48.170354839610503</v>
      </c>
      <c r="E46" s="15">
        <v>562760.50476237538</v>
      </c>
      <c r="F46" s="16">
        <v>434075.67356162623</v>
      </c>
      <c r="G46" s="16">
        <v>179213.91408368121</v>
      </c>
      <c r="H46" s="16">
        <v>-36407.67500735545</v>
      </c>
      <c r="I46" s="17">
        <v>1</v>
      </c>
      <c r="J46">
        <f t="shared" si="0"/>
        <v>1.2</v>
      </c>
      <c r="K46">
        <f t="shared" si="1"/>
        <v>-1</v>
      </c>
      <c r="L46" s="5">
        <f t="shared" si="2"/>
        <v>1.168271453752334</v>
      </c>
      <c r="M46" s="11">
        <f t="shared" si="3"/>
        <v>0.90112616983399429</v>
      </c>
      <c r="N46" s="11">
        <f t="shared" si="4"/>
        <v>0.37204192221626226</v>
      </c>
      <c r="O46" s="11">
        <f t="shared" si="5"/>
        <v>-7.5581081203531852E-2</v>
      </c>
    </row>
    <row r="47" spans="1:15" x14ac:dyDescent="0.45">
      <c r="A47" t="s">
        <v>825</v>
      </c>
      <c r="B47" s="2">
        <v>32324</v>
      </c>
      <c r="C47" s="2"/>
      <c r="D47" s="6">
        <v>51.894513609038832</v>
      </c>
      <c r="E47" s="15">
        <v>730154.2335576578</v>
      </c>
      <c r="F47" s="16">
        <v>558357.86060813721</v>
      </c>
      <c r="G47" s="16">
        <v>158667.67243686941</v>
      </c>
      <c r="H47" s="16">
        <v>20351.110536727301</v>
      </c>
      <c r="I47" s="17">
        <v>1</v>
      </c>
      <c r="J47">
        <f t="shared" si="0"/>
        <v>1.2</v>
      </c>
      <c r="K47">
        <f t="shared" si="1"/>
        <v>-1</v>
      </c>
      <c r="L47" s="5">
        <f t="shared" si="2"/>
        <v>1.406996969002291</v>
      </c>
      <c r="M47" s="11">
        <f t="shared" si="3"/>
        <v>1.0759477674551017</v>
      </c>
      <c r="N47" s="11">
        <f t="shared" si="4"/>
        <v>0.30575037976506469</v>
      </c>
      <c r="O47" s="11">
        <f t="shared" si="5"/>
        <v>3.9216304617570606E-2</v>
      </c>
    </row>
    <row r="48" spans="1:15" x14ac:dyDescent="0.45">
      <c r="A48" t="s">
        <v>826</v>
      </c>
      <c r="B48" s="2">
        <v>32416</v>
      </c>
      <c r="C48" s="2"/>
      <c r="D48" s="6">
        <v>55.100446043462611</v>
      </c>
      <c r="E48" s="15">
        <v>703440.97252297006</v>
      </c>
      <c r="F48" s="16">
        <v>520708.2909328597</v>
      </c>
      <c r="G48" s="16">
        <v>170612.08912754312</v>
      </c>
      <c r="H48" s="16">
        <v>24342.463147560567</v>
      </c>
      <c r="I48" s="17">
        <v>0</v>
      </c>
      <c r="J48">
        <f t="shared" si="0"/>
        <v>0</v>
      </c>
      <c r="K48">
        <f t="shared" si="1"/>
        <v>0</v>
      </c>
      <c r="L48" s="5">
        <f t="shared" si="2"/>
        <v>1.2766520473683709</v>
      </c>
      <c r="M48" s="11">
        <f t="shared" si="3"/>
        <v>0.94501647141319123</v>
      </c>
      <c r="N48" s="11">
        <f t="shared" si="4"/>
        <v>0.30963830854103475</v>
      </c>
      <c r="O48" s="11">
        <f t="shared" si="5"/>
        <v>4.4178341366528151E-2</v>
      </c>
    </row>
    <row r="49" spans="1:15" x14ac:dyDescent="0.45">
      <c r="A49" t="s">
        <v>827</v>
      </c>
      <c r="B49" s="2">
        <v>32508</v>
      </c>
      <c r="C49" s="2"/>
      <c r="D49" s="6">
        <v>58.741689407237786</v>
      </c>
      <c r="E49" s="15">
        <v>884177.23383230704</v>
      </c>
      <c r="F49" s="16">
        <v>693367.19738109526</v>
      </c>
      <c r="G49" s="16">
        <v>182091.74749676994</v>
      </c>
      <c r="H49" s="16">
        <v>-34641.705011222955</v>
      </c>
      <c r="I49" s="17">
        <v>0</v>
      </c>
      <c r="J49">
        <f t="shared" si="0"/>
        <v>0</v>
      </c>
      <c r="K49">
        <f t="shared" si="1"/>
        <v>0</v>
      </c>
      <c r="L49" s="5">
        <f t="shared" si="2"/>
        <v>1.5051954459508008</v>
      </c>
      <c r="M49" s="11">
        <f t="shared" si="3"/>
        <v>1.1803664558814391</v>
      </c>
      <c r="N49" s="11">
        <f t="shared" si="4"/>
        <v>0.30998724982930731</v>
      </c>
      <c r="O49" s="11">
        <f t="shared" si="5"/>
        <v>-5.8972946404491085E-2</v>
      </c>
    </row>
    <row r="50" spans="1:15" x14ac:dyDescent="0.45">
      <c r="A50" t="s">
        <v>828</v>
      </c>
      <c r="B50" s="2">
        <v>32598</v>
      </c>
      <c r="C50" s="2"/>
      <c r="D50" s="6">
        <v>62.773032649182539</v>
      </c>
      <c r="E50" s="15">
        <v>686744.95006151905</v>
      </c>
      <c r="F50" s="16">
        <v>401913.03310553002</v>
      </c>
      <c r="G50" s="16">
        <v>290008.34635101096</v>
      </c>
      <c r="H50" s="16">
        <v>7084.1576596008636</v>
      </c>
      <c r="I50" s="17">
        <v>0</v>
      </c>
      <c r="J50">
        <f t="shared" si="0"/>
        <v>0</v>
      </c>
      <c r="K50">
        <f t="shared" si="1"/>
        <v>0</v>
      </c>
      <c r="L50" s="5">
        <f t="shared" si="2"/>
        <v>1.0940127011220033</v>
      </c>
      <c r="M50" s="11">
        <f t="shared" si="3"/>
        <v>0.64026384602395636</v>
      </c>
      <c r="N50" s="11">
        <f t="shared" si="4"/>
        <v>0.46199511814535149</v>
      </c>
      <c r="O50" s="11">
        <f t="shared" si="5"/>
        <v>1.1285351942755177E-2</v>
      </c>
    </row>
    <row r="51" spans="1:15" x14ac:dyDescent="0.45">
      <c r="A51" t="s">
        <v>829</v>
      </c>
      <c r="B51" s="2">
        <v>32689</v>
      </c>
      <c r="C51" s="2"/>
      <c r="D51" s="6">
        <v>64.62183794622905</v>
      </c>
      <c r="E51" s="15">
        <v>741476.01223365951</v>
      </c>
      <c r="F51" s="16">
        <v>425370.36086506787</v>
      </c>
      <c r="G51" s="16">
        <v>275524.25447278604</v>
      </c>
      <c r="H51" s="16">
        <v>68610.522023554557</v>
      </c>
      <c r="I51" s="17">
        <v>0</v>
      </c>
      <c r="J51">
        <f t="shared" si="0"/>
        <v>0</v>
      </c>
      <c r="K51">
        <f t="shared" si="1"/>
        <v>0</v>
      </c>
      <c r="L51" s="5">
        <f t="shared" si="2"/>
        <v>1.1474078048517153</v>
      </c>
      <c r="M51" s="11">
        <f t="shared" si="3"/>
        <v>0.65824553182627321</v>
      </c>
      <c r="N51" s="11">
        <f t="shared" si="4"/>
        <v>0.42636400206079872</v>
      </c>
      <c r="O51" s="11">
        <f t="shared" si="5"/>
        <v>0.10617234700233137</v>
      </c>
    </row>
    <row r="52" spans="1:15" x14ac:dyDescent="0.45">
      <c r="A52" t="s">
        <v>830</v>
      </c>
      <c r="B52" s="2">
        <v>32781</v>
      </c>
      <c r="C52" s="2"/>
      <c r="D52" s="6">
        <v>66.001912922226921</v>
      </c>
      <c r="E52" s="15">
        <v>989603.51113012549</v>
      </c>
      <c r="F52" s="16">
        <v>606853.28467607847</v>
      </c>
      <c r="G52" s="16">
        <v>253497.67674214276</v>
      </c>
      <c r="H52" s="16">
        <v>154141.5615707578</v>
      </c>
      <c r="I52" s="17">
        <v>0</v>
      </c>
      <c r="J52">
        <f t="shared" si="0"/>
        <v>0</v>
      </c>
      <c r="K52">
        <f t="shared" si="1"/>
        <v>0</v>
      </c>
      <c r="L52" s="5">
        <f t="shared" si="2"/>
        <v>1.4993558024541209</v>
      </c>
      <c r="M52" s="11">
        <f t="shared" si="3"/>
        <v>0.91944802477340548</v>
      </c>
      <c r="N52" s="11">
        <f t="shared" si="4"/>
        <v>0.38407625706371679</v>
      </c>
      <c r="O52" s="11">
        <f t="shared" si="5"/>
        <v>0.23354105168495626</v>
      </c>
    </row>
    <row r="53" spans="1:15" x14ac:dyDescent="0.45">
      <c r="A53" t="s">
        <v>831</v>
      </c>
      <c r="B53" s="2">
        <v>32873</v>
      </c>
      <c r="C53" s="2"/>
      <c r="D53" s="6">
        <v>67.118605481662115</v>
      </c>
      <c r="E53" s="15">
        <v>792729.84801201709</v>
      </c>
      <c r="F53" s="16">
        <v>247344.63235867518</v>
      </c>
      <c r="G53" s="16">
        <v>255473.25536426227</v>
      </c>
      <c r="H53" s="16">
        <v>200008.29388112132</v>
      </c>
      <c r="I53" s="17">
        <v>0</v>
      </c>
      <c r="J53">
        <f t="shared" si="0"/>
        <v>0</v>
      </c>
      <c r="K53">
        <f t="shared" si="1"/>
        <v>0</v>
      </c>
      <c r="L53" s="5">
        <f t="shared" si="2"/>
        <v>1.1810880788168396</v>
      </c>
      <c r="M53" s="11">
        <f t="shared" si="3"/>
        <v>0.36851872976749162</v>
      </c>
      <c r="N53" s="11">
        <f t="shared" si="4"/>
        <v>0.38062956393523656</v>
      </c>
      <c r="O53" s="11">
        <f t="shared" si="5"/>
        <v>0.297992326339031</v>
      </c>
    </row>
    <row r="54" spans="1:15" x14ac:dyDescent="0.45">
      <c r="A54" t="s">
        <v>832</v>
      </c>
      <c r="B54" s="2">
        <v>32963</v>
      </c>
      <c r="C54" s="2"/>
      <c r="D54" s="6">
        <v>70.968779336148941</v>
      </c>
      <c r="E54" s="15">
        <v>567196.57045936841</v>
      </c>
      <c r="F54" s="16">
        <v>215417.45399705405</v>
      </c>
      <c r="G54" s="16">
        <v>246626.64270107166</v>
      </c>
      <c r="H54" s="16">
        <v>133427.35399546102</v>
      </c>
      <c r="I54" s="17">
        <v>0</v>
      </c>
      <c r="J54">
        <f t="shared" si="0"/>
        <v>0</v>
      </c>
      <c r="K54">
        <f t="shared" si="1"/>
        <v>0</v>
      </c>
      <c r="L54" s="5">
        <f t="shared" si="2"/>
        <v>0.79921984817126313</v>
      </c>
      <c r="M54" s="11">
        <f t="shared" si="3"/>
        <v>0.30353833898806842</v>
      </c>
      <c r="N54" s="11">
        <f t="shared" si="4"/>
        <v>0.34751428023427888</v>
      </c>
      <c r="O54" s="11">
        <f t="shared" si="5"/>
        <v>0.18800852324579564</v>
      </c>
    </row>
    <row r="55" spans="1:15" x14ac:dyDescent="0.45">
      <c r="A55" t="s">
        <v>833</v>
      </c>
      <c r="B55" s="2">
        <v>33054</v>
      </c>
      <c r="C55" s="2"/>
      <c r="D55" s="6">
        <v>73.632116640999385</v>
      </c>
      <c r="E55" s="15">
        <v>525215.63328514365</v>
      </c>
      <c r="F55" s="16">
        <v>241015.06176390831</v>
      </c>
      <c r="G55" s="16">
        <v>269178.84537983057</v>
      </c>
      <c r="H55" s="16">
        <v>59440.320345697095</v>
      </c>
      <c r="I55" s="17">
        <v>0</v>
      </c>
      <c r="J55">
        <f t="shared" si="0"/>
        <v>0</v>
      </c>
      <c r="K55">
        <f t="shared" si="1"/>
        <v>0</v>
      </c>
      <c r="L55" s="5">
        <f t="shared" si="2"/>
        <v>0.71329693786460602</v>
      </c>
      <c r="M55" s="11">
        <f t="shared" si="3"/>
        <v>0.32732328331535121</v>
      </c>
      <c r="N55" s="11">
        <f t="shared" si="4"/>
        <v>0.36557260290674304</v>
      </c>
      <c r="O55" s="11">
        <f t="shared" si="5"/>
        <v>8.072607858810335E-2</v>
      </c>
    </row>
    <row r="56" spans="1:15" x14ac:dyDescent="0.45">
      <c r="A56" t="s">
        <v>834</v>
      </c>
      <c r="B56" s="2">
        <v>33146</v>
      </c>
      <c r="C56" s="2"/>
      <c r="D56" s="6">
        <v>78.279950367181897</v>
      </c>
      <c r="E56" s="15">
        <v>695368.072167048</v>
      </c>
      <c r="F56" s="16">
        <v>354866.23210160952</v>
      </c>
      <c r="G56" s="16">
        <v>274031.66607013694</v>
      </c>
      <c r="H56" s="16">
        <v>113598.90034400478</v>
      </c>
      <c r="I56" s="17">
        <v>0</v>
      </c>
      <c r="J56">
        <f t="shared" si="0"/>
        <v>0</v>
      </c>
      <c r="K56">
        <f t="shared" si="1"/>
        <v>0</v>
      </c>
      <c r="L56" s="5">
        <f t="shared" si="2"/>
        <v>0.88830929108326862</v>
      </c>
      <c r="M56" s="11">
        <f t="shared" si="3"/>
        <v>0.45332965904687611</v>
      </c>
      <c r="N56" s="11">
        <f t="shared" si="4"/>
        <v>0.3500662235792909</v>
      </c>
      <c r="O56" s="11">
        <f t="shared" si="5"/>
        <v>0.1451187689966012</v>
      </c>
    </row>
    <row r="57" spans="1:15" x14ac:dyDescent="0.45">
      <c r="A57" t="s">
        <v>835</v>
      </c>
      <c r="B57" s="2">
        <v>33238</v>
      </c>
      <c r="C57" s="2"/>
      <c r="D57" s="6">
        <v>84.227425908945165</v>
      </c>
      <c r="E57" s="15">
        <v>901938.88494492078</v>
      </c>
      <c r="F57" s="16">
        <v>322522.82751474623</v>
      </c>
      <c r="G57" s="16">
        <v>281034.15184102947</v>
      </c>
      <c r="H57" s="16">
        <v>151541.30927805949</v>
      </c>
      <c r="I57" s="17">
        <v>0</v>
      </c>
      <c r="J57">
        <f t="shared" si="0"/>
        <v>0</v>
      </c>
      <c r="K57">
        <f t="shared" si="1"/>
        <v>0</v>
      </c>
      <c r="L57" s="5">
        <f t="shared" si="2"/>
        <v>1.0708375273393376</v>
      </c>
      <c r="M57" s="11">
        <f t="shared" si="3"/>
        <v>0.38291901246443472</v>
      </c>
      <c r="N57" s="11">
        <f t="shared" si="4"/>
        <v>0.33366109531216592</v>
      </c>
      <c r="O57" s="11">
        <f t="shared" si="5"/>
        <v>0.17991919810286572</v>
      </c>
    </row>
    <row r="58" spans="1:15" x14ac:dyDescent="0.45">
      <c r="A58" t="s">
        <v>836</v>
      </c>
      <c r="B58" s="2">
        <v>33328</v>
      </c>
      <c r="C58" s="2"/>
      <c r="D58" s="6">
        <v>86.006202071765472</v>
      </c>
      <c r="E58" s="15">
        <v>1577413.6761259423</v>
      </c>
      <c r="F58" s="16">
        <v>1303628.7070114722</v>
      </c>
      <c r="G58" s="16">
        <v>317697.46121558174</v>
      </c>
      <c r="H58" s="16">
        <v>3712.0959826801773</v>
      </c>
      <c r="I58" s="17">
        <v>0</v>
      </c>
      <c r="J58">
        <f t="shared" si="0"/>
        <v>0</v>
      </c>
      <c r="K58">
        <f t="shared" si="1"/>
        <v>0</v>
      </c>
      <c r="L58" s="5">
        <f t="shared" si="2"/>
        <v>1.8340696811721944</v>
      </c>
      <c r="M58" s="11">
        <f t="shared" si="3"/>
        <v>1.5157380230831443</v>
      </c>
      <c r="N58" s="11">
        <f t="shared" si="4"/>
        <v>0.36938901330684037</v>
      </c>
      <c r="O58" s="11">
        <f t="shared" si="5"/>
        <v>4.3160794143458662E-3</v>
      </c>
    </row>
    <row r="59" spans="1:15" x14ac:dyDescent="0.45">
      <c r="A59" t="s">
        <v>837</v>
      </c>
      <c r="B59" s="2">
        <v>33419</v>
      </c>
      <c r="C59" s="2"/>
      <c r="D59" s="6">
        <v>91.310784805506771</v>
      </c>
      <c r="E59" s="15">
        <v>1053150.8542360421</v>
      </c>
      <c r="F59" s="16">
        <v>763850.65783062961</v>
      </c>
      <c r="G59" s="16">
        <v>384243.15648509224</v>
      </c>
      <c r="H59" s="16">
        <v>-38972.394997606454</v>
      </c>
      <c r="I59" s="17">
        <v>0</v>
      </c>
      <c r="J59">
        <f t="shared" si="0"/>
        <v>0</v>
      </c>
      <c r="K59">
        <f t="shared" si="1"/>
        <v>0</v>
      </c>
      <c r="L59" s="5">
        <f t="shared" ref="L59:L122" si="6">100*E59/($D59*1000000)</f>
        <v>1.1533696227442005</v>
      </c>
      <c r="M59" s="11">
        <f t="shared" ref="M59:M122" si="7">100*F59/($D59*1000000)</f>
        <v>0.83653936329387824</v>
      </c>
      <c r="N59" s="11">
        <f t="shared" ref="N59:N122" si="8">100*G59/($D59*1000000)</f>
        <v>0.42080807574213219</v>
      </c>
      <c r="O59" s="11">
        <f t="shared" ref="O59:O122" si="9">100*H59/($D59*1000000)</f>
        <v>-4.2681042639835146E-2</v>
      </c>
    </row>
    <row r="60" spans="1:15" x14ac:dyDescent="0.45">
      <c r="A60" t="s">
        <v>838</v>
      </c>
      <c r="B60" s="2">
        <v>33511</v>
      </c>
      <c r="C60" s="2"/>
      <c r="D60" s="6">
        <v>92.067401131236863</v>
      </c>
      <c r="E60" s="15">
        <v>824813.99544372212</v>
      </c>
      <c r="F60" s="16">
        <v>528298.6885300267</v>
      </c>
      <c r="G60" s="16">
        <v>357441.36184850475</v>
      </c>
      <c r="H60" s="16">
        <v>9749.706290786311</v>
      </c>
      <c r="I60" s="17">
        <v>0</v>
      </c>
      <c r="J60">
        <f t="shared" si="0"/>
        <v>0</v>
      </c>
      <c r="K60">
        <f t="shared" si="1"/>
        <v>0</v>
      </c>
      <c r="L60" s="5">
        <f t="shared" si="6"/>
        <v>0.89588061062785573</v>
      </c>
      <c r="M60" s="11">
        <f t="shared" si="7"/>
        <v>0.57381731431407168</v>
      </c>
      <c r="N60" s="11">
        <f t="shared" si="8"/>
        <v>0.38823878751502106</v>
      </c>
      <c r="O60" s="11">
        <f t="shared" si="9"/>
        <v>1.0589748565715085E-2</v>
      </c>
    </row>
    <row r="61" spans="1:15" x14ac:dyDescent="0.45">
      <c r="A61" t="s">
        <v>839</v>
      </c>
      <c r="B61" s="2">
        <v>33603</v>
      </c>
      <c r="C61" s="2"/>
      <c r="D61" s="6">
        <v>99.007748735641471</v>
      </c>
      <c r="E61" s="15">
        <v>1360154.4121086029</v>
      </c>
      <c r="F61" s="16">
        <v>834181.38111872436</v>
      </c>
      <c r="G61" s="16">
        <v>349767.29806348978</v>
      </c>
      <c r="H61" s="16">
        <v>-24869.65595783457</v>
      </c>
      <c r="I61" s="17">
        <v>0</v>
      </c>
      <c r="J61">
        <f t="shared" si="0"/>
        <v>0</v>
      </c>
      <c r="K61">
        <f t="shared" si="1"/>
        <v>0</v>
      </c>
      <c r="L61" s="5">
        <f t="shared" si="6"/>
        <v>1.3737858192698866</v>
      </c>
      <c r="M61" s="11">
        <f t="shared" si="7"/>
        <v>0.8425415099034872</v>
      </c>
      <c r="N61" s="11">
        <f t="shared" si="8"/>
        <v>0.35327265040375394</v>
      </c>
      <c r="O61" s="11">
        <f t="shared" si="9"/>
        <v>-2.5118898546252703E-2</v>
      </c>
    </row>
    <row r="62" spans="1:15" x14ac:dyDescent="0.45">
      <c r="A62" t="s">
        <v>840</v>
      </c>
      <c r="B62" s="2">
        <v>33694</v>
      </c>
      <c r="C62" s="2"/>
      <c r="D62" s="6">
        <v>100.67589986977575</v>
      </c>
      <c r="E62" s="15">
        <v>915455.75005182857</v>
      </c>
      <c r="F62" s="16">
        <v>595699.50974745117</v>
      </c>
      <c r="G62" s="16">
        <v>250905.3509413265</v>
      </c>
      <c r="H62" s="16">
        <v>144266.97859419108</v>
      </c>
      <c r="I62" s="17">
        <v>0</v>
      </c>
      <c r="J62">
        <f t="shared" si="0"/>
        <v>0</v>
      </c>
      <c r="K62">
        <f t="shared" si="1"/>
        <v>0</v>
      </c>
      <c r="L62" s="5">
        <f t="shared" si="6"/>
        <v>0.90930972679257938</v>
      </c>
      <c r="M62" s="11">
        <f t="shared" si="7"/>
        <v>0.59170020880666419</v>
      </c>
      <c r="N62" s="11">
        <f t="shared" si="8"/>
        <v>0.24922086742296073</v>
      </c>
      <c r="O62" s="11">
        <f t="shared" si="9"/>
        <v>0.14329842472806339</v>
      </c>
    </row>
    <row r="63" spans="1:15" x14ac:dyDescent="0.45">
      <c r="A63" t="s">
        <v>841</v>
      </c>
      <c r="B63" s="2">
        <v>33785</v>
      </c>
      <c r="C63" s="2"/>
      <c r="D63" s="6">
        <v>105.35056916342772</v>
      </c>
      <c r="E63" s="15">
        <v>1055939.5197064336</v>
      </c>
      <c r="F63" s="16">
        <v>952059.1650240937</v>
      </c>
      <c r="G63" s="16">
        <v>217981.98660075487</v>
      </c>
      <c r="H63" s="16">
        <v>-57908.500898847982</v>
      </c>
      <c r="I63" s="17">
        <v>0</v>
      </c>
      <c r="J63">
        <f t="shared" si="0"/>
        <v>0</v>
      </c>
      <c r="K63">
        <f t="shared" si="1"/>
        <v>0</v>
      </c>
      <c r="L63" s="5">
        <f t="shared" si="6"/>
        <v>1.0023102182470234</v>
      </c>
      <c r="M63" s="11">
        <f t="shared" si="7"/>
        <v>0.90370576313374051</v>
      </c>
      <c r="N63" s="11">
        <f t="shared" si="8"/>
        <v>0.20691106686154187</v>
      </c>
      <c r="O63" s="11">
        <f t="shared" si="9"/>
        <v>-5.496743051194717E-2</v>
      </c>
    </row>
    <row r="64" spans="1:15" x14ac:dyDescent="0.45">
      <c r="A64" t="s">
        <v>842</v>
      </c>
      <c r="B64" s="2">
        <v>33877</v>
      </c>
      <c r="C64" s="2"/>
      <c r="D64" s="6">
        <v>107.31456239079037</v>
      </c>
      <c r="E64" s="15">
        <v>1422984.2414999108</v>
      </c>
      <c r="F64" s="16">
        <v>1122373.0600261251</v>
      </c>
      <c r="G64" s="16">
        <v>270682.85453911975</v>
      </c>
      <c r="H64" s="16">
        <v>114051.40000126613</v>
      </c>
      <c r="I64" s="17">
        <v>0</v>
      </c>
      <c r="J64">
        <f t="shared" si="0"/>
        <v>0</v>
      </c>
      <c r="K64">
        <f t="shared" si="1"/>
        <v>0</v>
      </c>
      <c r="L64" s="5">
        <f t="shared" si="6"/>
        <v>1.3259936114896089</v>
      </c>
      <c r="M64" s="11">
        <f t="shared" si="7"/>
        <v>1.0458720932383412</v>
      </c>
      <c r="N64" s="11">
        <f t="shared" si="8"/>
        <v>0.252233106587545</v>
      </c>
      <c r="O64" s="11">
        <f t="shared" si="9"/>
        <v>0.10627765464480328</v>
      </c>
    </row>
    <row r="65" spans="1:15" x14ac:dyDescent="0.45">
      <c r="A65" t="s">
        <v>843</v>
      </c>
      <c r="B65" s="2">
        <v>33969</v>
      </c>
      <c r="C65" s="2"/>
      <c r="D65" s="6">
        <v>113.89344228082591</v>
      </c>
      <c r="E65" s="15">
        <v>1017921.2504316226</v>
      </c>
      <c r="F65" s="16">
        <v>315938.61338750308</v>
      </c>
      <c r="G65" s="16">
        <v>283524.39097962307</v>
      </c>
      <c r="H65" s="16">
        <v>187616.39028258881</v>
      </c>
      <c r="I65" s="17">
        <v>0</v>
      </c>
      <c r="J65">
        <f t="shared" si="0"/>
        <v>0</v>
      </c>
      <c r="K65">
        <f t="shared" si="1"/>
        <v>0</v>
      </c>
      <c r="L65" s="5">
        <f t="shared" si="6"/>
        <v>0.8937487796020287</v>
      </c>
      <c r="M65" s="11">
        <f t="shared" si="7"/>
        <v>0.2773984235268756</v>
      </c>
      <c r="N65" s="11">
        <f t="shared" si="8"/>
        <v>0.24893829293572484</v>
      </c>
      <c r="O65" s="11">
        <f t="shared" si="9"/>
        <v>0.16472975662636044</v>
      </c>
    </row>
    <row r="66" spans="1:15" x14ac:dyDescent="0.45">
      <c r="A66" t="s">
        <v>620</v>
      </c>
      <c r="B66" s="2">
        <v>34059</v>
      </c>
      <c r="C66" s="2"/>
      <c r="D66" s="6">
        <v>127.63742495904873</v>
      </c>
      <c r="E66" s="15">
        <v>1024574.8263971832</v>
      </c>
      <c r="F66" s="16">
        <v>1004074.9642003635</v>
      </c>
      <c r="G66" s="16">
        <v>322672.26901828178</v>
      </c>
      <c r="H66" s="16">
        <v>-207268.22421269241</v>
      </c>
      <c r="I66" s="17">
        <v>0</v>
      </c>
      <c r="J66">
        <f t="shared" si="0"/>
        <v>0</v>
      </c>
      <c r="K66">
        <f t="shared" si="1"/>
        <v>0</v>
      </c>
      <c r="L66" s="5">
        <f t="shared" si="6"/>
        <v>0.80272289003472796</v>
      </c>
      <c r="M66" s="11">
        <f t="shared" si="7"/>
        <v>0.78666187798955634</v>
      </c>
      <c r="N66" s="11">
        <f t="shared" si="8"/>
        <v>0.25280380665922092</v>
      </c>
      <c r="O66" s="11">
        <f t="shared" si="9"/>
        <v>-0.16238828406260347</v>
      </c>
    </row>
    <row r="67" spans="1:15" x14ac:dyDescent="0.45">
      <c r="A67" t="s">
        <v>621</v>
      </c>
      <c r="B67" s="2">
        <v>34150</v>
      </c>
      <c r="C67" s="2"/>
      <c r="D67" s="6">
        <v>130.92367199027174</v>
      </c>
      <c r="E67" s="15">
        <v>818343.11820913595</v>
      </c>
      <c r="F67" s="16">
        <v>603505.14927561558</v>
      </c>
      <c r="G67" s="16">
        <v>339339.63295532565</v>
      </c>
      <c r="H67" s="16">
        <v>-68724.999902711919</v>
      </c>
      <c r="I67" s="17">
        <v>0</v>
      </c>
      <c r="J67">
        <f t="shared" si="0"/>
        <v>0</v>
      </c>
      <c r="K67">
        <f t="shared" si="1"/>
        <v>0</v>
      </c>
      <c r="L67" s="5">
        <f t="shared" si="6"/>
        <v>0.62505359479219524</v>
      </c>
      <c r="M67" s="11">
        <f t="shared" si="7"/>
        <v>0.46095953474361678</v>
      </c>
      <c r="N67" s="11">
        <f t="shared" si="8"/>
        <v>0.25918890586916948</v>
      </c>
      <c r="O67" s="11">
        <f t="shared" si="9"/>
        <v>-5.2492417038088053E-2</v>
      </c>
    </row>
    <row r="68" spans="1:15" x14ac:dyDescent="0.45">
      <c r="A68" t="s">
        <v>622</v>
      </c>
      <c r="B68" s="2">
        <v>34242</v>
      </c>
      <c r="C68" s="2"/>
      <c r="D68" s="6">
        <v>134.65177548831747</v>
      </c>
      <c r="E68" s="15">
        <v>708854.00285066816</v>
      </c>
      <c r="F68" s="16">
        <v>343912.06106417102</v>
      </c>
      <c r="G68" s="16">
        <v>377700.5766778515</v>
      </c>
      <c r="H68" s="16">
        <v>63212.480333816449</v>
      </c>
      <c r="I68" s="17">
        <v>0</v>
      </c>
      <c r="J68">
        <f t="shared" si="0"/>
        <v>0</v>
      </c>
      <c r="K68">
        <f t="shared" si="1"/>
        <v>0</v>
      </c>
      <c r="L68" s="5">
        <f t="shared" si="6"/>
        <v>0.52643494694369564</v>
      </c>
      <c r="M68" s="11">
        <f t="shared" si="7"/>
        <v>0.25540848593861226</v>
      </c>
      <c r="N68" s="11">
        <f t="shared" si="8"/>
        <v>0.28050174259352506</v>
      </c>
      <c r="O68" s="11">
        <f t="shared" si="9"/>
        <v>4.6945151747591202E-2</v>
      </c>
    </row>
    <row r="69" spans="1:15" x14ac:dyDescent="0.45">
      <c r="A69" t="s">
        <v>623</v>
      </c>
      <c r="B69" s="2">
        <v>34334</v>
      </c>
      <c r="C69" s="2"/>
      <c r="D69" s="6">
        <v>136.62814385457565</v>
      </c>
      <c r="E69" s="15">
        <v>1796588.3130082719</v>
      </c>
      <c r="F69" s="16">
        <v>1034900.0192961288</v>
      </c>
      <c r="G69" s="16">
        <v>359766.38916554133</v>
      </c>
      <c r="H69" s="16">
        <v>168894.75540776813</v>
      </c>
      <c r="I69" s="17">
        <v>0</v>
      </c>
      <c r="J69">
        <f t="shared" si="0"/>
        <v>0</v>
      </c>
      <c r="K69">
        <f t="shared" si="1"/>
        <v>0</v>
      </c>
      <c r="L69" s="5">
        <f t="shared" si="6"/>
        <v>1.3149474642065879</v>
      </c>
      <c r="M69" s="11">
        <f t="shared" si="7"/>
        <v>0.75745742429001761</v>
      </c>
      <c r="N69" s="11">
        <f t="shared" si="8"/>
        <v>0.26331792192717601</v>
      </c>
      <c r="O69" s="11">
        <f t="shared" si="9"/>
        <v>0.12361637261758925</v>
      </c>
    </row>
    <row r="70" spans="1:15" x14ac:dyDescent="0.45">
      <c r="A70" t="s">
        <v>624</v>
      </c>
      <c r="B70" s="2">
        <v>34424</v>
      </c>
      <c r="C70" s="2"/>
      <c r="D70" s="6">
        <v>138.21198868715848</v>
      </c>
      <c r="E70" s="15">
        <v>3072572.3679298908</v>
      </c>
      <c r="F70" s="16">
        <v>1318425.2288036596</v>
      </c>
      <c r="G70" s="16">
        <v>497314.13891854614</v>
      </c>
      <c r="H70" s="16">
        <v>1367078.3439431759</v>
      </c>
      <c r="I70" s="17">
        <v>0</v>
      </c>
      <c r="J70">
        <f t="shared" si="0"/>
        <v>0</v>
      </c>
      <c r="K70">
        <f t="shared" si="1"/>
        <v>0</v>
      </c>
      <c r="L70" s="5">
        <f t="shared" si="6"/>
        <v>2.2230867214309669</v>
      </c>
      <c r="M70" s="11">
        <f t="shared" si="7"/>
        <v>0.95391524376941161</v>
      </c>
      <c r="N70" s="11">
        <f t="shared" si="8"/>
        <v>0.35981982723959777</v>
      </c>
      <c r="O70" s="11">
        <f t="shared" si="9"/>
        <v>0.98911704905537867</v>
      </c>
    </row>
    <row r="71" spans="1:15" x14ac:dyDescent="0.45">
      <c r="A71" t="s">
        <v>625</v>
      </c>
      <c r="B71" s="2">
        <v>34515</v>
      </c>
      <c r="C71" s="2"/>
      <c r="D71" s="6">
        <v>138.76814683960242</v>
      </c>
      <c r="E71" s="15">
        <v>3155141.5186905814</v>
      </c>
      <c r="F71" s="16">
        <v>1131851.3350177107</v>
      </c>
      <c r="G71" s="16">
        <v>714279.83287318179</v>
      </c>
      <c r="H71" s="16">
        <v>1366765.9971861495</v>
      </c>
      <c r="I71" s="17">
        <v>0</v>
      </c>
      <c r="J71">
        <f t="shared" si="0"/>
        <v>0</v>
      </c>
      <c r="K71">
        <f t="shared" si="1"/>
        <v>0</v>
      </c>
      <c r="L71" s="5">
        <f t="shared" si="6"/>
        <v>2.2736784993875481</v>
      </c>
      <c r="M71" s="11">
        <f t="shared" si="7"/>
        <v>0.81564203370531485</v>
      </c>
      <c r="N71" s="11">
        <f t="shared" si="8"/>
        <v>0.51472895555692233</v>
      </c>
      <c r="O71" s="11">
        <f t="shared" si="9"/>
        <v>0.9849277577843204</v>
      </c>
    </row>
    <row r="72" spans="1:15" x14ac:dyDescent="0.45">
      <c r="A72" t="s">
        <v>626</v>
      </c>
      <c r="B72" s="2">
        <v>34607</v>
      </c>
      <c r="C72" s="2"/>
      <c r="D72" s="6">
        <v>138.528660607765</v>
      </c>
      <c r="E72" s="15">
        <v>2968151.0945467683</v>
      </c>
      <c r="F72" s="16">
        <v>1579587.9402903717</v>
      </c>
      <c r="G72" s="16">
        <v>620416.58611484489</v>
      </c>
      <c r="H72" s="16">
        <v>800388.77666665823</v>
      </c>
      <c r="I72" s="17">
        <v>0</v>
      </c>
      <c r="J72">
        <f t="shared" si="0"/>
        <v>0</v>
      </c>
      <c r="K72">
        <f t="shared" si="1"/>
        <v>0</v>
      </c>
      <c r="L72" s="5">
        <f t="shared" si="6"/>
        <v>2.1426259963278622</v>
      </c>
      <c r="M72" s="11">
        <f t="shared" si="7"/>
        <v>1.1402607470253923</v>
      </c>
      <c r="N72" s="11">
        <f t="shared" si="8"/>
        <v>0.44786153521798244</v>
      </c>
      <c r="O72" s="11">
        <f t="shared" si="9"/>
        <v>0.57777847064652388</v>
      </c>
    </row>
    <row r="73" spans="1:15" x14ac:dyDescent="0.45">
      <c r="A73" t="s">
        <v>627</v>
      </c>
      <c r="B73" s="2">
        <v>34699</v>
      </c>
      <c r="C73" s="2"/>
      <c r="D73" s="6">
        <v>137.82975649410344</v>
      </c>
      <c r="E73" s="15">
        <v>1690548.2666308316</v>
      </c>
      <c r="F73" s="16">
        <v>1563397.381241593</v>
      </c>
      <c r="G73" s="16">
        <v>533568.0843268265</v>
      </c>
      <c r="H73" s="16">
        <v>-586024.71738581616</v>
      </c>
      <c r="I73" s="17">
        <v>0</v>
      </c>
      <c r="J73">
        <f t="shared" si="0"/>
        <v>0</v>
      </c>
      <c r="K73">
        <f t="shared" si="1"/>
        <v>0</v>
      </c>
      <c r="L73" s="5">
        <f t="shared" si="6"/>
        <v>1.226548105164182</v>
      </c>
      <c r="M73" s="11">
        <f t="shared" si="7"/>
        <v>1.1342959757086108</v>
      </c>
      <c r="N73" s="11">
        <f t="shared" si="8"/>
        <v>0.38712111078107675</v>
      </c>
      <c r="O73" s="11">
        <f t="shared" si="9"/>
        <v>-0.42518011515959342</v>
      </c>
    </row>
    <row r="74" spans="1:15" x14ac:dyDescent="0.45">
      <c r="A74" t="s">
        <v>628</v>
      </c>
      <c r="B74" s="2">
        <v>34789</v>
      </c>
      <c r="C74" s="2"/>
      <c r="D74" s="6">
        <v>89.483672525813887</v>
      </c>
      <c r="E74" s="15">
        <v>2010495.8864318349</v>
      </c>
      <c r="F74" s="16">
        <v>1669417.5413901848</v>
      </c>
      <c r="G74" s="16">
        <v>407503.97437431064</v>
      </c>
      <c r="H74" s="16">
        <v>34310.809213116809</v>
      </c>
      <c r="I74" s="17">
        <v>1</v>
      </c>
      <c r="J74">
        <f t="shared" si="0"/>
        <v>1.2</v>
      </c>
      <c r="K74">
        <f t="shared" si="1"/>
        <v>-1</v>
      </c>
      <c r="L74" s="5">
        <f t="shared" si="6"/>
        <v>2.2467739976271708</v>
      </c>
      <c r="M74" s="11">
        <f t="shared" si="7"/>
        <v>1.8656113392178868</v>
      </c>
      <c r="N74" s="11">
        <f t="shared" si="8"/>
        <v>0.45539478082636309</v>
      </c>
      <c r="O74" s="11">
        <f t="shared" si="9"/>
        <v>3.8343094605576188E-2</v>
      </c>
    </row>
    <row r="75" spans="1:15" x14ac:dyDescent="0.45">
      <c r="A75" t="s">
        <v>629</v>
      </c>
      <c r="B75" s="2">
        <v>34880</v>
      </c>
      <c r="C75" s="2"/>
      <c r="D75" s="6">
        <v>95.224070577799992</v>
      </c>
      <c r="E75" s="15">
        <v>2818933.2914448064</v>
      </c>
      <c r="F75" s="16">
        <v>1937340.0444911208</v>
      </c>
      <c r="G75" s="16">
        <v>470756.93453679438</v>
      </c>
      <c r="H75" s="16">
        <v>461017.46502918645</v>
      </c>
      <c r="I75" s="17">
        <v>1</v>
      </c>
      <c r="J75">
        <f t="shared" si="0"/>
        <v>1.2</v>
      </c>
      <c r="K75">
        <f t="shared" si="1"/>
        <v>-1</v>
      </c>
      <c r="L75" s="5">
        <f t="shared" si="6"/>
        <v>2.9603158889764969</v>
      </c>
      <c r="M75" s="11">
        <f t="shared" si="7"/>
        <v>2.0345066459937509</v>
      </c>
      <c r="N75" s="11">
        <f t="shared" si="8"/>
        <v>0.4943675813062165</v>
      </c>
      <c r="O75" s="11">
        <f t="shared" si="9"/>
        <v>0.48413963216635009</v>
      </c>
    </row>
    <row r="76" spans="1:15" x14ac:dyDescent="0.45">
      <c r="A76" t="s">
        <v>630</v>
      </c>
      <c r="B76" s="2">
        <v>34972</v>
      </c>
      <c r="C76" s="2"/>
      <c r="D76" s="6">
        <v>100.47375109869449</v>
      </c>
      <c r="E76" s="15">
        <v>2367364.1154715568</v>
      </c>
      <c r="F76" s="16">
        <v>1675315.1829628923</v>
      </c>
      <c r="G76" s="16">
        <v>328722.67456921306</v>
      </c>
      <c r="H76" s="16">
        <v>347899.09484936274</v>
      </c>
      <c r="I76" s="17">
        <v>0</v>
      </c>
      <c r="J76">
        <f t="shared" si="0"/>
        <v>0</v>
      </c>
      <c r="K76">
        <f t="shared" si="1"/>
        <v>0</v>
      </c>
      <c r="L76" s="5">
        <f t="shared" si="6"/>
        <v>2.3562015845771653</v>
      </c>
      <c r="M76" s="11">
        <f t="shared" si="7"/>
        <v>1.6674157823740898</v>
      </c>
      <c r="N76" s="11">
        <f t="shared" si="8"/>
        <v>0.32717269035403251</v>
      </c>
      <c r="O76" s="11">
        <f t="shared" si="9"/>
        <v>0.34625869049879954</v>
      </c>
    </row>
    <row r="77" spans="1:15" x14ac:dyDescent="0.45">
      <c r="A77" t="s">
        <v>631</v>
      </c>
      <c r="B77" s="2">
        <v>35064</v>
      </c>
      <c r="C77" s="2"/>
      <c r="D77" s="6">
        <v>94.654361027881407</v>
      </c>
      <c r="E77" s="15">
        <v>2242412.592420477</v>
      </c>
      <c r="F77" s="16">
        <v>1477569.5638150848</v>
      </c>
      <c r="G77" s="16">
        <v>369223.13566837442</v>
      </c>
      <c r="H77" s="16">
        <v>282908.84261943237</v>
      </c>
      <c r="I77" s="17">
        <v>0</v>
      </c>
      <c r="J77">
        <f t="shared" si="0"/>
        <v>0</v>
      </c>
      <c r="K77">
        <f t="shared" si="1"/>
        <v>0</v>
      </c>
      <c r="L77" s="5">
        <f t="shared" si="6"/>
        <v>2.3690536474700319</v>
      </c>
      <c r="M77" s="11">
        <f t="shared" si="7"/>
        <v>1.5610158346321217</v>
      </c>
      <c r="N77" s="11">
        <f t="shared" si="8"/>
        <v>0.39007514461971382</v>
      </c>
      <c r="O77" s="11">
        <f t="shared" si="9"/>
        <v>0.29888622092763234</v>
      </c>
    </row>
    <row r="78" spans="1:15" x14ac:dyDescent="0.45">
      <c r="A78" t="s">
        <v>632</v>
      </c>
      <c r="B78" s="2">
        <v>35155</v>
      </c>
      <c r="C78" s="2"/>
      <c r="D78" s="6">
        <v>100.97031065065309</v>
      </c>
      <c r="E78" s="15">
        <v>2162249.2675720891</v>
      </c>
      <c r="F78" s="16">
        <v>1667677.4829783246</v>
      </c>
      <c r="G78" s="16">
        <v>540914.13609645527</v>
      </c>
      <c r="H78" s="16">
        <v>55352.027097333877</v>
      </c>
      <c r="I78" s="17">
        <v>0</v>
      </c>
      <c r="J78">
        <f t="shared" si="0"/>
        <v>0</v>
      </c>
      <c r="K78">
        <f t="shared" si="1"/>
        <v>0</v>
      </c>
      <c r="L78" s="5">
        <f t="shared" si="6"/>
        <v>2.1414703526596544</v>
      </c>
      <c r="M78" s="11">
        <f t="shared" si="7"/>
        <v>1.6516513341712074</v>
      </c>
      <c r="N78" s="11">
        <f t="shared" si="8"/>
        <v>0.53571602643470384</v>
      </c>
      <c r="O78" s="11">
        <f t="shared" si="9"/>
        <v>5.4820101810765152E-2</v>
      </c>
    </row>
    <row r="79" spans="1:15" x14ac:dyDescent="0.45">
      <c r="A79" t="s">
        <v>633</v>
      </c>
      <c r="B79" s="2">
        <v>35246</v>
      </c>
      <c r="C79" s="2"/>
      <c r="D79" s="6">
        <v>105.763556366174</v>
      </c>
      <c r="E79" s="15">
        <v>1711232.9673170678</v>
      </c>
      <c r="F79" s="16">
        <v>1347224.1439385745</v>
      </c>
      <c r="G79" s="16">
        <v>464840.79541932431</v>
      </c>
      <c r="H79" s="16">
        <v>-75275.286345834145</v>
      </c>
      <c r="I79" s="17">
        <v>0</v>
      </c>
      <c r="J79">
        <f t="shared" ref="J79:J142" si="10">IF(I79=0,0,1.2)</f>
        <v>0</v>
      </c>
      <c r="K79">
        <f t="shared" ref="K79:K142" si="11">IF(I79=0,0,-1)</f>
        <v>0</v>
      </c>
      <c r="L79" s="5">
        <f t="shared" si="6"/>
        <v>1.6179797901201869</v>
      </c>
      <c r="M79" s="11">
        <f t="shared" si="7"/>
        <v>1.2738075290076503</v>
      </c>
      <c r="N79" s="11">
        <f t="shared" si="8"/>
        <v>0.43950942213965943</v>
      </c>
      <c r="O79" s="11">
        <f t="shared" si="9"/>
        <v>-7.1173179998993669E-2</v>
      </c>
    </row>
    <row r="80" spans="1:15" x14ac:dyDescent="0.45">
      <c r="A80" t="s">
        <v>634</v>
      </c>
      <c r="B80" s="2">
        <v>35338</v>
      </c>
      <c r="C80" s="2"/>
      <c r="D80" s="6">
        <v>108.9148292069917</v>
      </c>
      <c r="E80" s="15">
        <v>2082596.3818231104</v>
      </c>
      <c r="F80" s="16">
        <v>853490.01581516361</v>
      </c>
      <c r="G80" s="16">
        <v>769026.25207594305</v>
      </c>
      <c r="H80" s="16">
        <v>399563.0835487466</v>
      </c>
      <c r="I80" s="17">
        <v>0</v>
      </c>
      <c r="J80">
        <f t="shared" si="10"/>
        <v>0</v>
      </c>
      <c r="K80">
        <f t="shared" si="11"/>
        <v>0</v>
      </c>
      <c r="L80" s="5">
        <f t="shared" si="6"/>
        <v>1.9121329914268641</v>
      </c>
      <c r="M80" s="11">
        <f t="shared" si="7"/>
        <v>0.7836306791549138</v>
      </c>
      <c r="N80" s="11">
        <f t="shared" si="8"/>
        <v>0.70608039114160959</v>
      </c>
      <c r="O80" s="11">
        <f t="shared" si="9"/>
        <v>0.3668582932718743</v>
      </c>
    </row>
    <row r="81" spans="1:15" x14ac:dyDescent="0.45">
      <c r="A81" t="s">
        <v>635</v>
      </c>
      <c r="B81" s="2">
        <v>35430</v>
      </c>
      <c r="C81" s="2"/>
      <c r="D81" s="6">
        <v>116.11874560584323</v>
      </c>
      <c r="E81" s="15">
        <v>3172340.3525669905</v>
      </c>
      <c r="F81" s="16">
        <v>1605874.0305652667</v>
      </c>
      <c r="G81" s="16">
        <v>839241.66487773717</v>
      </c>
      <c r="H81" s="16">
        <v>681913.4830507997</v>
      </c>
      <c r="I81" s="17">
        <v>0</v>
      </c>
      <c r="J81">
        <f t="shared" si="10"/>
        <v>0</v>
      </c>
      <c r="K81">
        <f t="shared" si="11"/>
        <v>0</v>
      </c>
      <c r="L81" s="5">
        <f t="shared" si="6"/>
        <v>2.7319795232160642</v>
      </c>
      <c r="M81" s="11">
        <f t="shared" si="7"/>
        <v>1.3829584725417987</v>
      </c>
      <c r="N81" s="11">
        <f t="shared" si="8"/>
        <v>0.72274434286991263</v>
      </c>
      <c r="O81" s="11">
        <f t="shared" si="9"/>
        <v>0.58725529585507763</v>
      </c>
    </row>
    <row r="82" spans="1:15" x14ac:dyDescent="0.45">
      <c r="A82" t="s">
        <v>636</v>
      </c>
      <c r="B82" s="2">
        <v>35520</v>
      </c>
      <c r="C82" s="2"/>
      <c r="D82" s="6">
        <v>120.86528792507649</v>
      </c>
      <c r="E82" s="15">
        <v>2310230.4953428996</v>
      </c>
      <c r="F82" s="16">
        <v>1577088.1699203856</v>
      </c>
      <c r="G82" s="16">
        <v>443367.76378269726</v>
      </c>
      <c r="H82" s="16">
        <v>395839.90071467793</v>
      </c>
      <c r="I82" s="17">
        <v>0</v>
      </c>
      <c r="J82">
        <f t="shared" si="10"/>
        <v>0</v>
      </c>
      <c r="K82">
        <f t="shared" si="11"/>
        <v>0</v>
      </c>
      <c r="L82" s="5">
        <f t="shared" si="6"/>
        <v>1.9114094170486688</v>
      </c>
      <c r="M82" s="11">
        <f t="shared" si="7"/>
        <v>1.3048313514944101</v>
      </c>
      <c r="N82" s="11">
        <f t="shared" si="8"/>
        <v>0.36682803755660409</v>
      </c>
      <c r="O82" s="11">
        <f t="shared" si="9"/>
        <v>0.32750503267741871</v>
      </c>
    </row>
    <row r="83" spans="1:15" x14ac:dyDescent="0.45">
      <c r="A83" t="s">
        <v>637</v>
      </c>
      <c r="B83" s="2">
        <v>35611</v>
      </c>
      <c r="C83" s="2"/>
      <c r="D83" s="6">
        <v>126.73488405454496</v>
      </c>
      <c r="E83" s="15">
        <v>2533168.1634444906</v>
      </c>
      <c r="F83" s="16">
        <v>1879213.3942376396</v>
      </c>
      <c r="G83" s="16">
        <v>482620.09126472007</v>
      </c>
      <c r="H83" s="16">
        <v>168021.35443666222</v>
      </c>
      <c r="I83" s="17">
        <v>0</v>
      </c>
      <c r="J83">
        <f t="shared" si="10"/>
        <v>0</v>
      </c>
      <c r="K83">
        <f t="shared" si="11"/>
        <v>0</v>
      </c>
      <c r="L83" s="5">
        <f t="shared" si="6"/>
        <v>1.9987931360352604</v>
      </c>
      <c r="M83" s="11">
        <f t="shared" si="7"/>
        <v>1.4827909523544061</v>
      </c>
      <c r="N83" s="11">
        <f t="shared" si="8"/>
        <v>0.38081077271274971</v>
      </c>
      <c r="O83" s="11">
        <f t="shared" si="9"/>
        <v>0.13257703724599465</v>
      </c>
    </row>
    <row r="84" spans="1:15" x14ac:dyDescent="0.45">
      <c r="A84" t="s">
        <v>638</v>
      </c>
      <c r="B84" s="2">
        <v>35703</v>
      </c>
      <c r="C84" s="2"/>
      <c r="D84" s="6">
        <v>133.85233173052237</v>
      </c>
      <c r="E84" s="15">
        <v>5694826.9594826689</v>
      </c>
      <c r="F84" s="16">
        <v>4349214.2088875799</v>
      </c>
      <c r="G84" s="16">
        <v>652576.57631626341</v>
      </c>
      <c r="H84" s="16">
        <v>601919.98891165201</v>
      </c>
      <c r="I84" s="17">
        <v>0</v>
      </c>
      <c r="J84">
        <f t="shared" si="10"/>
        <v>0</v>
      </c>
      <c r="K84">
        <f t="shared" si="11"/>
        <v>0</v>
      </c>
      <c r="L84" s="5">
        <f t="shared" si="6"/>
        <v>4.2545593982985332</v>
      </c>
      <c r="M84" s="11">
        <f t="shared" si="7"/>
        <v>3.2492629397324335</v>
      </c>
      <c r="N84" s="11">
        <f t="shared" si="8"/>
        <v>0.48753470924216724</v>
      </c>
      <c r="O84" s="11">
        <f t="shared" si="9"/>
        <v>0.449689580397796</v>
      </c>
    </row>
    <row r="85" spans="1:15" x14ac:dyDescent="0.45">
      <c r="A85" t="s">
        <v>639</v>
      </c>
      <c r="B85" s="2">
        <v>35795</v>
      </c>
      <c r="C85" s="2"/>
      <c r="D85" s="6">
        <v>141.78880948123805</v>
      </c>
      <c r="E85" s="15">
        <v>2205081.3702653409</v>
      </c>
      <c r="F85" s="16">
        <v>1237141.065405377</v>
      </c>
      <c r="G85" s="16">
        <v>612117.74678784038</v>
      </c>
      <c r="H85" s="16">
        <v>351610.20166264201</v>
      </c>
      <c r="I85" s="17">
        <v>0</v>
      </c>
      <c r="J85">
        <f t="shared" si="10"/>
        <v>0</v>
      </c>
      <c r="K85">
        <f t="shared" si="11"/>
        <v>0</v>
      </c>
      <c r="L85" s="5">
        <f t="shared" si="6"/>
        <v>1.5551871676848548</v>
      </c>
      <c r="M85" s="11">
        <f t="shared" si="7"/>
        <v>0.87252376963435863</v>
      </c>
      <c r="N85" s="11">
        <f t="shared" si="8"/>
        <v>0.43171090090070741</v>
      </c>
      <c r="O85" s="11">
        <f t="shared" si="9"/>
        <v>0.24798163053140537</v>
      </c>
    </row>
    <row r="86" spans="1:15" x14ac:dyDescent="0.45">
      <c r="A86" t="s">
        <v>640</v>
      </c>
      <c r="B86" s="2">
        <v>35885</v>
      </c>
      <c r="C86" s="2"/>
      <c r="D86" s="6">
        <v>143.56114761897521</v>
      </c>
      <c r="E86" s="15">
        <v>2981988.9937629849</v>
      </c>
      <c r="F86" s="16">
        <v>1702932.8485400514</v>
      </c>
      <c r="G86" s="16">
        <v>376640.79575070477</v>
      </c>
      <c r="H86" s="16">
        <v>1023565.1725904673</v>
      </c>
      <c r="I86" s="17">
        <v>0</v>
      </c>
      <c r="J86">
        <f t="shared" si="10"/>
        <v>0</v>
      </c>
      <c r="K86">
        <f t="shared" si="11"/>
        <v>0</v>
      </c>
      <c r="L86" s="5">
        <f t="shared" si="6"/>
        <v>2.0771560016206223</v>
      </c>
      <c r="M86" s="11">
        <f t="shared" si="7"/>
        <v>1.1862073247420639</v>
      </c>
      <c r="N86" s="11">
        <f t="shared" si="8"/>
        <v>0.26235565958997825</v>
      </c>
      <c r="O86" s="11">
        <f t="shared" si="9"/>
        <v>0.71298202164495472</v>
      </c>
    </row>
    <row r="87" spans="1:15" x14ac:dyDescent="0.45">
      <c r="A87" t="s">
        <v>641</v>
      </c>
      <c r="B87" s="2">
        <v>35976</v>
      </c>
      <c r="C87" s="2"/>
      <c r="D87" s="6">
        <v>142.18043132076224</v>
      </c>
      <c r="E87" s="15">
        <v>3396810.791736932</v>
      </c>
      <c r="F87" s="16">
        <v>1474991.7700116888</v>
      </c>
      <c r="G87" s="16">
        <v>792968.98284513119</v>
      </c>
      <c r="H87" s="16">
        <v>1101434.5637889681</v>
      </c>
      <c r="I87" s="17">
        <v>0</v>
      </c>
      <c r="J87">
        <f t="shared" si="10"/>
        <v>0</v>
      </c>
      <c r="K87">
        <f t="shared" si="11"/>
        <v>0</v>
      </c>
      <c r="L87" s="5">
        <f t="shared" si="6"/>
        <v>2.3890846019967755</v>
      </c>
      <c r="M87" s="11">
        <f t="shared" si="7"/>
        <v>1.0374084227414349</v>
      </c>
      <c r="N87" s="11">
        <f t="shared" si="8"/>
        <v>0.55772019783522486</v>
      </c>
      <c r="O87" s="11">
        <f t="shared" si="9"/>
        <v>0.7746738095793978</v>
      </c>
    </row>
    <row r="88" spans="1:15" x14ac:dyDescent="0.45">
      <c r="A88" t="s">
        <v>642</v>
      </c>
      <c r="B88" s="2">
        <v>36068</v>
      </c>
      <c r="C88" s="2"/>
      <c r="D88" s="6">
        <v>136.34379332337389</v>
      </c>
      <c r="E88" s="15">
        <v>3416851.9885218125</v>
      </c>
      <c r="F88" s="16">
        <v>1693249.586828466</v>
      </c>
      <c r="G88" s="16">
        <v>897993.3749162443</v>
      </c>
      <c r="H88" s="16">
        <v>711857.1635720646</v>
      </c>
      <c r="I88" s="17">
        <v>0</v>
      </c>
      <c r="J88">
        <f t="shared" si="10"/>
        <v>0</v>
      </c>
      <c r="K88">
        <f t="shared" si="11"/>
        <v>0</v>
      </c>
      <c r="L88" s="5">
        <f t="shared" si="6"/>
        <v>2.5060561285821654</v>
      </c>
      <c r="M88" s="11">
        <f t="shared" si="7"/>
        <v>1.2418970791083208</v>
      </c>
      <c r="N88" s="11">
        <f t="shared" si="8"/>
        <v>0.65862431506979224</v>
      </c>
      <c r="O88" s="11">
        <f t="shared" si="9"/>
        <v>0.52210456099289748</v>
      </c>
    </row>
    <row r="89" spans="1:15" x14ac:dyDescent="0.45">
      <c r="A89" t="s">
        <v>643</v>
      </c>
      <c r="B89" s="2">
        <v>36160</v>
      </c>
      <c r="C89" s="2"/>
      <c r="D89" s="6">
        <v>136.37162065366763</v>
      </c>
      <c r="E89" s="15">
        <v>2863596.9717896665</v>
      </c>
      <c r="F89" s="16">
        <v>1635346.9468607493</v>
      </c>
      <c r="G89" s="16">
        <v>854962.67047019838</v>
      </c>
      <c r="H89" s="16">
        <v>407735.90752870362</v>
      </c>
      <c r="I89" s="17">
        <v>0</v>
      </c>
      <c r="J89">
        <f t="shared" si="10"/>
        <v>0</v>
      </c>
      <c r="K89">
        <f t="shared" si="11"/>
        <v>0</v>
      </c>
      <c r="L89" s="5">
        <f t="shared" si="6"/>
        <v>2.0998481634695243</v>
      </c>
      <c r="M89" s="11">
        <f t="shared" si="7"/>
        <v>1.199184213711086</v>
      </c>
      <c r="N89" s="11">
        <f t="shared" si="8"/>
        <v>0.62693591699806839</v>
      </c>
      <c r="O89" s="11">
        <f t="shared" si="9"/>
        <v>0.29898882595536408</v>
      </c>
    </row>
    <row r="90" spans="1:15" x14ac:dyDescent="0.45">
      <c r="A90" t="s">
        <v>644</v>
      </c>
      <c r="B90" s="2">
        <v>36250</v>
      </c>
      <c r="C90" s="2"/>
      <c r="D90" s="6">
        <v>144.39076641291845</v>
      </c>
      <c r="E90" s="15">
        <v>4110384.4643972213</v>
      </c>
      <c r="F90" s="16">
        <v>1934575.2414027024</v>
      </c>
      <c r="G90" s="16">
        <v>741511.59066132549</v>
      </c>
      <c r="H90" s="16">
        <v>1549132.3036302878</v>
      </c>
      <c r="I90" s="17">
        <v>0</v>
      </c>
      <c r="J90">
        <f t="shared" si="10"/>
        <v>0</v>
      </c>
      <c r="K90">
        <f t="shared" si="11"/>
        <v>0</v>
      </c>
      <c r="L90" s="5">
        <f t="shared" si="6"/>
        <v>2.846708668781933</v>
      </c>
      <c r="M90" s="11">
        <f t="shared" si="7"/>
        <v>1.3398192207598245</v>
      </c>
      <c r="N90" s="11">
        <f t="shared" si="8"/>
        <v>0.51354502028253202</v>
      </c>
      <c r="O90" s="11">
        <f t="shared" si="9"/>
        <v>1.0728749089122425</v>
      </c>
    </row>
    <row r="91" spans="1:15" x14ac:dyDescent="0.45">
      <c r="A91" t="s">
        <v>645</v>
      </c>
      <c r="B91" s="2">
        <v>36341</v>
      </c>
      <c r="C91" s="2"/>
      <c r="D91" s="6">
        <v>153.99672548795075</v>
      </c>
      <c r="E91" s="15">
        <v>3201219.7916206201</v>
      </c>
      <c r="F91" s="16">
        <v>1477382.1014537194</v>
      </c>
      <c r="G91" s="16">
        <v>658052.50742840767</v>
      </c>
      <c r="H91" s="16">
        <v>1018550.5080242752</v>
      </c>
      <c r="I91" s="17">
        <v>0</v>
      </c>
      <c r="J91">
        <f t="shared" si="10"/>
        <v>0</v>
      </c>
      <c r="K91">
        <f t="shared" si="11"/>
        <v>0</v>
      </c>
      <c r="L91" s="5">
        <f t="shared" si="6"/>
        <v>2.0787583511774703</v>
      </c>
      <c r="M91" s="11">
        <f t="shared" si="7"/>
        <v>0.95935942584007416</v>
      </c>
      <c r="N91" s="11">
        <f t="shared" si="8"/>
        <v>0.42731590905151817</v>
      </c>
      <c r="O91" s="11">
        <f t="shared" si="9"/>
        <v>0.66141049739656332</v>
      </c>
    </row>
    <row r="92" spans="1:15" x14ac:dyDescent="0.45">
      <c r="A92" t="s">
        <v>646</v>
      </c>
      <c r="B92" s="2">
        <v>36433</v>
      </c>
      <c r="C92" s="2"/>
      <c r="D92" s="6">
        <v>163.68413051031541</v>
      </c>
      <c r="E92" s="15">
        <v>3189083.3534598956</v>
      </c>
      <c r="F92" s="16">
        <v>1797458.8995693577</v>
      </c>
      <c r="G92" s="16">
        <v>476592.11088199326</v>
      </c>
      <c r="H92" s="16">
        <v>811761.6420647474</v>
      </c>
      <c r="I92" s="17">
        <v>0</v>
      </c>
      <c r="J92">
        <f t="shared" si="10"/>
        <v>0</v>
      </c>
      <c r="K92">
        <f t="shared" si="11"/>
        <v>0</v>
      </c>
      <c r="L92" s="5">
        <f t="shared" si="6"/>
        <v>1.9483155413523237</v>
      </c>
      <c r="M92" s="11">
        <f t="shared" si="7"/>
        <v>1.0981265526263595</v>
      </c>
      <c r="N92" s="11">
        <f t="shared" si="8"/>
        <v>0.29116574062258177</v>
      </c>
      <c r="O92" s="11">
        <f t="shared" si="9"/>
        <v>0.49593179224762413</v>
      </c>
    </row>
    <row r="93" spans="1:15" x14ac:dyDescent="0.45">
      <c r="A93" t="s">
        <v>647</v>
      </c>
      <c r="B93" s="2">
        <v>36525</v>
      </c>
      <c r="C93" s="2"/>
      <c r="D93" s="6">
        <v>169.85530666371017</v>
      </c>
      <c r="E93" s="15">
        <v>3352479.8649419718</v>
      </c>
      <c r="F93" s="16">
        <v>1276870.4715761545</v>
      </c>
      <c r="G93" s="16">
        <v>567353.23482770531</v>
      </c>
      <c r="H93" s="16">
        <v>1565807.4524044804</v>
      </c>
      <c r="I93" s="17">
        <v>0</v>
      </c>
      <c r="J93">
        <f t="shared" si="10"/>
        <v>0</v>
      </c>
      <c r="K93">
        <f t="shared" si="11"/>
        <v>0</v>
      </c>
      <c r="L93" s="5">
        <f t="shared" si="6"/>
        <v>1.9737268919006543</v>
      </c>
      <c r="M93" s="11">
        <f t="shared" si="7"/>
        <v>0.75174011142565011</v>
      </c>
      <c r="N93" s="11">
        <f t="shared" si="8"/>
        <v>0.33402149510170182</v>
      </c>
      <c r="O93" s="11">
        <f t="shared" si="9"/>
        <v>0.9218478263411346</v>
      </c>
    </row>
    <row r="94" spans="1:15" x14ac:dyDescent="0.45">
      <c r="A94" t="s">
        <v>648</v>
      </c>
      <c r="B94" s="2">
        <v>36616</v>
      </c>
      <c r="C94" s="2"/>
      <c r="D94" s="6">
        <v>182.18881239480109</v>
      </c>
      <c r="E94" s="15">
        <v>5322032.1208119467</v>
      </c>
      <c r="F94" s="16">
        <v>3042189.0219393829</v>
      </c>
      <c r="G94" s="16">
        <v>1212999.1871502602</v>
      </c>
      <c r="H94" s="16">
        <v>1126503.7817555703</v>
      </c>
      <c r="I94" s="17">
        <v>0</v>
      </c>
      <c r="J94">
        <f t="shared" si="10"/>
        <v>0</v>
      </c>
      <c r="K94">
        <f t="shared" si="11"/>
        <v>0</v>
      </c>
      <c r="L94" s="5">
        <f t="shared" si="6"/>
        <v>2.9211629687113625</v>
      </c>
      <c r="M94" s="11">
        <f t="shared" si="7"/>
        <v>1.6698001276538288</v>
      </c>
      <c r="N94" s="11">
        <f t="shared" si="8"/>
        <v>0.66579235640534551</v>
      </c>
      <c r="O94" s="11">
        <f t="shared" si="9"/>
        <v>0.61831666113199613</v>
      </c>
    </row>
    <row r="95" spans="1:15" x14ac:dyDescent="0.45">
      <c r="A95" t="s">
        <v>649</v>
      </c>
      <c r="B95" s="2">
        <v>36707</v>
      </c>
      <c r="C95" s="2"/>
      <c r="D95" s="6">
        <v>178.0111215299045</v>
      </c>
      <c r="E95" s="15">
        <v>4506174.1579766003</v>
      </c>
      <c r="F95" s="16">
        <v>2458569.5403408813</v>
      </c>
      <c r="G95" s="16">
        <v>644670.34852744383</v>
      </c>
      <c r="H95" s="16">
        <v>1399600.0786855784</v>
      </c>
      <c r="I95" s="17">
        <v>0</v>
      </c>
      <c r="J95">
        <f t="shared" si="10"/>
        <v>0</v>
      </c>
      <c r="K95">
        <f t="shared" si="11"/>
        <v>0</v>
      </c>
      <c r="L95" s="5">
        <f t="shared" si="6"/>
        <v>2.5314003525446007</v>
      </c>
      <c r="M95" s="11">
        <f t="shared" si="7"/>
        <v>1.3811325490288877</v>
      </c>
      <c r="N95" s="11">
        <f t="shared" si="8"/>
        <v>0.36215172568256876</v>
      </c>
      <c r="O95" s="11">
        <f t="shared" si="9"/>
        <v>0.78624305417370022</v>
      </c>
    </row>
    <row r="96" spans="1:15" x14ac:dyDescent="0.45">
      <c r="A96" t="s">
        <v>650</v>
      </c>
      <c r="B96" s="2">
        <v>36799</v>
      </c>
      <c r="C96" s="2"/>
      <c r="D96" s="6">
        <v>190.35801508154395</v>
      </c>
      <c r="E96" s="15">
        <v>3336270.1132452972</v>
      </c>
      <c r="F96" s="16">
        <v>1135361.9979303041</v>
      </c>
      <c r="G96" s="16">
        <v>729176.7857220025</v>
      </c>
      <c r="H96" s="16">
        <v>1365654.9720636231</v>
      </c>
      <c r="I96" s="17">
        <v>0</v>
      </c>
      <c r="J96">
        <f t="shared" si="10"/>
        <v>0</v>
      </c>
      <c r="K96">
        <f t="shared" si="11"/>
        <v>0</v>
      </c>
      <c r="L96" s="5">
        <f t="shared" si="6"/>
        <v>1.752629177088306</v>
      </c>
      <c r="M96" s="11">
        <f t="shared" si="7"/>
        <v>0.59643508966194425</v>
      </c>
      <c r="N96" s="11">
        <f t="shared" si="8"/>
        <v>0.38305546809239632</v>
      </c>
      <c r="O96" s="11">
        <f t="shared" si="9"/>
        <v>0.7174139588914159</v>
      </c>
    </row>
    <row r="97" spans="1:15" x14ac:dyDescent="0.45">
      <c r="A97" t="s">
        <v>651</v>
      </c>
      <c r="B97" s="2">
        <v>36891</v>
      </c>
      <c r="C97" s="2"/>
      <c r="D97" s="6">
        <v>191.54486993210588</v>
      </c>
      <c r="E97" s="15">
        <v>5046269.5456314748</v>
      </c>
      <c r="F97" s="16">
        <v>1977724.4253137468</v>
      </c>
      <c r="G97" s="16">
        <v>1419630.9684590811</v>
      </c>
      <c r="H97" s="16">
        <v>1729016.5728316894</v>
      </c>
      <c r="I97" s="17">
        <v>1</v>
      </c>
      <c r="J97">
        <f t="shared" si="10"/>
        <v>1.2</v>
      </c>
      <c r="K97">
        <f t="shared" si="11"/>
        <v>-1</v>
      </c>
      <c r="L97" s="5">
        <f t="shared" si="6"/>
        <v>2.6345104138890032</v>
      </c>
      <c r="M97" s="11">
        <f t="shared" si="7"/>
        <v>1.0325123434601837</v>
      </c>
      <c r="N97" s="11">
        <f t="shared" si="8"/>
        <v>0.74114799783584762</v>
      </c>
      <c r="O97" s="11">
        <f t="shared" si="9"/>
        <v>0.90266921450026238</v>
      </c>
    </row>
    <row r="98" spans="1:15" x14ac:dyDescent="0.45">
      <c r="A98" t="s">
        <v>652</v>
      </c>
      <c r="B98" s="2">
        <v>36981</v>
      </c>
      <c r="C98" s="2"/>
      <c r="D98" s="6">
        <v>192.83761753997544</v>
      </c>
      <c r="E98" s="15">
        <v>4376189.4223058606</v>
      </c>
      <c r="F98" s="16">
        <v>2732187.8483165675</v>
      </c>
      <c r="G98" s="16">
        <v>955318.34103393881</v>
      </c>
      <c r="H98" s="16">
        <v>653060.88973985682</v>
      </c>
      <c r="I98" s="17">
        <v>1</v>
      </c>
      <c r="J98">
        <f t="shared" si="10"/>
        <v>1.2</v>
      </c>
      <c r="K98">
        <f t="shared" si="11"/>
        <v>-1</v>
      </c>
      <c r="L98" s="5">
        <f t="shared" si="6"/>
        <v>2.2693650119373996</v>
      </c>
      <c r="M98" s="11">
        <f t="shared" si="7"/>
        <v>1.4168334390203625</v>
      </c>
      <c r="N98" s="11">
        <f t="shared" si="8"/>
        <v>0.49540040642531813</v>
      </c>
      <c r="O98" s="11">
        <f t="shared" si="9"/>
        <v>0.33865845163974639</v>
      </c>
    </row>
    <row r="99" spans="1:15" x14ac:dyDescent="0.45">
      <c r="A99" t="s">
        <v>653</v>
      </c>
      <c r="B99" s="2">
        <v>37072</v>
      </c>
      <c r="C99" s="2"/>
      <c r="D99" s="6">
        <v>198.11837383801881</v>
      </c>
      <c r="E99" s="15">
        <v>4729527.5655595055</v>
      </c>
      <c r="F99" s="16">
        <v>3076291.264622618</v>
      </c>
      <c r="G99" s="16">
        <v>841389.59733149351</v>
      </c>
      <c r="H99" s="16">
        <v>890741.91082856618</v>
      </c>
      <c r="I99" s="17">
        <v>1</v>
      </c>
      <c r="J99">
        <f t="shared" si="10"/>
        <v>1.2</v>
      </c>
      <c r="K99">
        <f t="shared" si="11"/>
        <v>-1</v>
      </c>
      <c r="L99" s="5">
        <f t="shared" si="6"/>
        <v>2.3872230898817883</v>
      </c>
      <c r="M99" s="11">
        <f t="shared" si="7"/>
        <v>1.5527541464366086</v>
      </c>
      <c r="N99" s="11">
        <f t="shared" si="8"/>
        <v>0.42469034094708047</v>
      </c>
      <c r="O99" s="11">
        <f t="shared" si="9"/>
        <v>0.44960085910902697</v>
      </c>
    </row>
    <row r="100" spans="1:15" x14ac:dyDescent="0.45">
      <c r="A100" t="s">
        <v>654</v>
      </c>
      <c r="B100" s="2">
        <v>37164</v>
      </c>
      <c r="C100" s="2"/>
      <c r="D100" s="6">
        <v>202.53039254125881</v>
      </c>
      <c r="E100" s="15">
        <v>16877553.067334324</v>
      </c>
      <c r="F100" s="16">
        <v>14931893.326081827</v>
      </c>
      <c r="G100" s="16">
        <v>1061003.3221815312</v>
      </c>
      <c r="H100" s="16">
        <v>793602.77042281476</v>
      </c>
      <c r="I100" s="17">
        <v>1</v>
      </c>
      <c r="J100">
        <f t="shared" si="10"/>
        <v>1.2</v>
      </c>
      <c r="K100">
        <f t="shared" si="11"/>
        <v>-1</v>
      </c>
      <c r="L100" s="5">
        <f t="shared" si="6"/>
        <v>8.3333433839546256</v>
      </c>
      <c r="M100" s="11">
        <f t="shared" si="7"/>
        <v>7.3726679431779365</v>
      </c>
      <c r="N100" s="11">
        <f t="shared" si="8"/>
        <v>0.52387363144293875</v>
      </c>
      <c r="O100" s="11">
        <f t="shared" si="9"/>
        <v>0.39184379216622744</v>
      </c>
    </row>
    <row r="101" spans="1:15" x14ac:dyDescent="0.45">
      <c r="A101" t="s">
        <v>655</v>
      </c>
      <c r="B101" s="2">
        <v>37256</v>
      </c>
      <c r="C101" s="2"/>
      <c r="D101" s="6">
        <v>202.68434917785649</v>
      </c>
      <c r="E101" s="15">
        <v>4064515.835165787</v>
      </c>
      <c r="F101" s="16">
        <v>2285513.8670051727</v>
      </c>
      <c r="G101" s="16">
        <v>1160311.9023698429</v>
      </c>
      <c r="H101" s="16">
        <v>688901.47620521695</v>
      </c>
      <c r="I101" s="17">
        <v>1</v>
      </c>
      <c r="J101">
        <f t="shared" si="10"/>
        <v>1.2</v>
      </c>
      <c r="K101">
        <f t="shared" si="11"/>
        <v>-1</v>
      </c>
      <c r="L101" s="5">
        <f t="shared" si="6"/>
        <v>2.005342717211557</v>
      </c>
      <c r="M101" s="11">
        <f t="shared" si="7"/>
        <v>1.1276222738834283</v>
      </c>
      <c r="N101" s="11">
        <f t="shared" si="8"/>
        <v>0.57247237247295479</v>
      </c>
      <c r="O101" s="11">
        <f t="shared" si="9"/>
        <v>0.33988883650838903</v>
      </c>
    </row>
    <row r="102" spans="1:15" x14ac:dyDescent="0.45">
      <c r="A102" t="s">
        <v>656</v>
      </c>
      <c r="B102" s="2">
        <v>37346</v>
      </c>
      <c r="C102" s="2"/>
      <c r="D102" s="6">
        <v>205.12872312182381</v>
      </c>
      <c r="E102" s="15">
        <v>5810444.1296783676</v>
      </c>
      <c r="F102" s="16">
        <v>3659503.8856829987</v>
      </c>
      <c r="G102" s="16">
        <v>770179.26320272544</v>
      </c>
      <c r="H102" s="16">
        <v>1240445.9133357201</v>
      </c>
      <c r="I102" s="17">
        <v>1</v>
      </c>
      <c r="J102">
        <f t="shared" si="10"/>
        <v>1.2</v>
      </c>
      <c r="K102">
        <f t="shared" si="11"/>
        <v>-1</v>
      </c>
      <c r="L102" s="5">
        <f t="shared" si="6"/>
        <v>2.8325843603226666</v>
      </c>
      <c r="M102" s="11">
        <f t="shared" si="7"/>
        <v>1.7840036392707703</v>
      </c>
      <c r="N102" s="11">
        <f t="shared" si="8"/>
        <v>0.37546144268900072</v>
      </c>
      <c r="O102" s="11">
        <f t="shared" si="9"/>
        <v>0.60471585571126085</v>
      </c>
    </row>
    <row r="103" spans="1:15" x14ac:dyDescent="0.45">
      <c r="A103" t="s">
        <v>657</v>
      </c>
      <c r="B103" s="2">
        <v>37437</v>
      </c>
      <c r="C103" s="2"/>
      <c r="D103" s="6">
        <v>205.23572202920838</v>
      </c>
      <c r="E103" s="15">
        <v>5670703.5282142768</v>
      </c>
      <c r="F103" s="16">
        <v>4248110.0407906147</v>
      </c>
      <c r="G103" s="16">
        <v>456549.39000020712</v>
      </c>
      <c r="H103" s="16">
        <v>1153672.9888209463</v>
      </c>
      <c r="I103" s="17">
        <v>0</v>
      </c>
      <c r="J103">
        <f t="shared" si="10"/>
        <v>0</v>
      </c>
      <c r="K103">
        <f t="shared" si="11"/>
        <v>0</v>
      </c>
      <c r="L103" s="5">
        <f t="shared" si="6"/>
        <v>2.7630197473163292</v>
      </c>
      <c r="M103" s="11">
        <f t="shared" si="7"/>
        <v>2.0698687337607047</v>
      </c>
      <c r="N103" s="11">
        <f t="shared" si="8"/>
        <v>0.22245123094859323</v>
      </c>
      <c r="O103" s="11">
        <f t="shared" si="9"/>
        <v>0.56212094922576883</v>
      </c>
    </row>
    <row r="104" spans="1:15" x14ac:dyDescent="0.45">
      <c r="A104" t="s">
        <v>658</v>
      </c>
      <c r="B104" s="2">
        <v>37529</v>
      </c>
      <c r="C104" s="2"/>
      <c r="D104" s="6">
        <v>201.0805826204417</v>
      </c>
      <c r="E104" s="15">
        <v>6973303.6053573042</v>
      </c>
      <c r="F104" s="16">
        <v>4089665.4969439092</v>
      </c>
      <c r="G104" s="16">
        <v>852536.72983094363</v>
      </c>
      <c r="H104" s="16">
        <v>1948073.8251119426</v>
      </c>
      <c r="I104" s="17">
        <v>0</v>
      </c>
      <c r="J104">
        <f t="shared" si="10"/>
        <v>0</v>
      </c>
      <c r="K104">
        <f t="shared" si="11"/>
        <v>0</v>
      </c>
      <c r="L104" s="5">
        <f t="shared" si="6"/>
        <v>3.4679149595065888</v>
      </c>
      <c r="M104" s="11">
        <f t="shared" si="7"/>
        <v>2.0338440657214192</v>
      </c>
      <c r="N104" s="11">
        <f t="shared" si="8"/>
        <v>0.42397765051247438</v>
      </c>
      <c r="O104" s="11">
        <f t="shared" si="9"/>
        <v>0.96880255652984304</v>
      </c>
    </row>
    <row r="105" spans="1:15" x14ac:dyDescent="0.45">
      <c r="A105" t="s">
        <v>659</v>
      </c>
      <c r="B105" s="2">
        <v>37621</v>
      </c>
      <c r="C105" s="2"/>
      <c r="D105" s="6">
        <v>199.32557627596921</v>
      </c>
      <c r="E105" s="15">
        <v>5773296.6818810282</v>
      </c>
      <c r="F105" s="16">
        <v>3581421.0972785419</v>
      </c>
      <c r="G105" s="16">
        <v>689856.35406254325</v>
      </c>
      <c r="H105" s="16">
        <v>1548198.6408006882</v>
      </c>
      <c r="I105" s="17">
        <v>0</v>
      </c>
      <c r="J105">
        <f t="shared" si="10"/>
        <v>0</v>
      </c>
      <c r="K105">
        <f t="shared" si="11"/>
        <v>0</v>
      </c>
      <c r="L105" s="5">
        <f t="shared" si="6"/>
        <v>2.8964153972332252</v>
      </c>
      <c r="M105" s="11">
        <f t="shared" si="7"/>
        <v>1.7967694684198536</v>
      </c>
      <c r="N105" s="11">
        <f t="shared" si="8"/>
        <v>0.34609525127243423</v>
      </c>
      <c r="O105" s="11">
        <f t="shared" si="9"/>
        <v>0.77671850734156878</v>
      </c>
    </row>
    <row r="106" spans="1:15" x14ac:dyDescent="0.45">
      <c r="A106" t="s">
        <v>660</v>
      </c>
      <c r="B106" s="2">
        <v>37711</v>
      </c>
      <c r="C106" s="2"/>
      <c r="D106" s="6">
        <v>191.26675959681316</v>
      </c>
      <c r="E106" s="15">
        <v>4445398.1505683297</v>
      </c>
      <c r="F106" s="16">
        <v>2754871.399384466</v>
      </c>
      <c r="G106" s="16">
        <v>503277.66524319479</v>
      </c>
      <c r="H106" s="16">
        <v>987203.43055612897</v>
      </c>
      <c r="I106" s="17">
        <v>0</v>
      </c>
      <c r="J106">
        <f t="shared" si="10"/>
        <v>0</v>
      </c>
      <c r="K106">
        <f t="shared" si="11"/>
        <v>0</v>
      </c>
      <c r="L106" s="5">
        <f t="shared" si="6"/>
        <v>2.3241875169209472</v>
      </c>
      <c r="M106" s="11">
        <f t="shared" si="7"/>
        <v>1.4403294148924175</v>
      </c>
      <c r="N106" s="11">
        <f t="shared" si="8"/>
        <v>0.26312866192959766</v>
      </c>
      <c r="O106" s="11">
        <f t="shared" si="9"/>
        <v>0.5161395700105631</v>
      </c>
    </row>
    <row r="107" spans="1:15" x14ac:dyDescent="0.45">
      <c r="A107" t="s">
        <v>661</v>
      </c>
      <c r="B107" s="2">
        <v>37802</v>
      </c>
      <c r="C107" s="2"/>
      <c r="D107" s="6">
        <v>193.20256611223058</v>
      </c>
      <c r="E107" s="15">
        <v>4898450.1322155781</v>
      </c>
      <c r="F107" s="16">
        <v>1366251.9842321549</v>
      </c>
      <c r="G107" s="16">
        <v>395226.75618434569</v>
      </c>
      <c r="H107" s="16">
        <v>3365386.5604505916</v>
      </c>
      <c r="I107" s="17">
        <v>0</v>
      </c>
      <c r="J107">
        <f t="shared" si="10"/>
        <v>0</v>
      </c>
      <c r="K107">
        <f t="shared" si="11"/>
        <v>0</v>
      </c>
      <c r="L107" s="5">
        <f t="shared" si="6"/>
        <v>2.535395999538685</v>
      </c>
      <c r="M107" s="11">
        <f t="shared" si="7"/>
        <v>0.70716037148207678</v>
      </c>
      <c r="N107" s="11">
        <f t="shared" si="8"/>
        <v>0.2045659973039696</v>
      </c>
      <c r="O107" s="11">
        <f t="shared" si="9"/>
        <v>1.7418953734266924</v>
      </c>
    </row>
    <row r="108" spans="1:15" x14ac:dyDescent="0.45">
      <c r="A108" t="s">
        <v>662</v>
      </c>
      <c r="B108" s="2">
        <v>37894</v>
      </c>
      <c r="C108" s="2"/>
      <c r="D108" s="6">
        <v>191.75312844746554</v>
      </c>
      <c r="E108" s="15">
        <v>3711805.874615185</v>
      </c>
      <c r="F108" s="16">
        <v>1268138.2419232109</v>
      </c>
      <c r="G108" s="16">
        <v>710905.07383316359</v>
      </c>
      <c r="H108" s="16">
        <v>1701669.069784919</v>
      </c>
      <c r="I108" s="17">
        <v>0</v>
      </c>
      <c r="J108">
        <f t="shared" si="10"/>
        <v>0</v>
      </c>
      <c r="K108">
        <f t="shared" si="11"/>
        <v>0</v>
      </c>
      <c r="L108" s="5">
        <f t="shared" si="6"/>
        <v>1.9357211559821335</v>
      </c>
      <c r="M108" s="11">
        <f t="shared" si="7"/>
        <v>0.66133901031536069</v>
      </c>
      <c r="N108" s="11">
        <f t="shared" si="8"/>
        <v>0.37073975250835589</v>
      </c>
      <c r="O108" s="11">
        <f t="shared" si="9"/>
        <v>0.88742701804269342</v>
      </c>
    </row>
    <row r="109" spans="1:15" x14ac:dyDescent="0.45">
      <c r="A109" t="s">
        <v>663</v>
      </c>
      <c r="B109" s="2">
        <v>37986</v>
      </c>
      <c r="C109" s="2"/>
      <c r="D109" s="6">
        <v>189.33789161669662</v>
      </c>
      <c r="E109" s="15">
        <v>5439911.2478767363</v>
      </c>
      <c r="F109" s="16">
        <v>3511987.4111984745</v>
      </c>
      <c r="G109" s="16">
        <v>879207.63102512725</v>
      </c>
      <c r="H109" s="16">
        <v>1079435.6364736077</v>
      </c>
      <c r="I109" s="17">
        <v>0</v>
      </c>
      <c r="J109">
        <f t="shared" si="10"/>
        <v>0</v>
      </c>
      <c r="K109">
        <f t="shared" si="11"/>
        <v>0</v>
      </c>
      <c r="L109" s="5">
        <f t="shared" si="6"/>
        <v>2.8731233887876573</v>
      </c>
      <c r="M109" s="11">
        <f t="shared" si="7"/>
        <v>1.8548782714388123</v>
      </c>
      <c r="N109" s="11">
        <f t="shared" si="8"/>
        <v>0.46435904800557892</v>
      </c>
      <c r="O109" s="11">
        <f t="shared" si="9"/>
        <v>0.57011073021709857</v>
      </c>
    </row>
    <row r="110" spans="1:15" x14ac:dyDescent="0.45">
      <c r="A110" t="s">
        <v>664</v>
      </c>
      <c r="B110" s="2">
        <v>38077</v>
      </c>
      <c r="C110" s="2"/>
      <c r="D110" s="6">
        <v>203.11804981139494</v>
      </c>
      <c r="E110" s="15">
        <v>9442107.1233048253</v>
      </c>
      <c r="F110" s="16">
        <v>7022940.2466465868</v>
      </c>
      <c r="G110" s="16">
        <v>503764.26440750598</v>
      </c>
      <c r="H110" s="16">
        <v>1604217.3405853147</v>
      </c>
      <c r="I110" s="17">
        <v>0</v>
      </c>
      <c r="J110">
        <f t="shared" si="10"/>
        <v>0</v>
      </c>
      <c r="K110">
        <f t="shared" si="11"/>
        <v>0</v>
      </c>
      <c r="L110" s="5">
        <f t="shared" si="6"/>
        <v>4.6485810257002189</v>
      </c>
      <c r="M110" s="11">
        <f t="shared" si="7"/>
        <v>3.4575658111958689</v>
      </c>
      <c r="N110" s="11">
        <f t="shared" si="8"/>
        <v>0.24801550865384728</v>
      </c>
      <c r="O110" s="11">
        <f t="shared" si="9"/>
        <v>0.78979556079575852</v>
      </c>
    </row>
    <row r="111" spans="1:15" x14ac:dyDescent="0.45">
      <c r="A111" t="s">
        <v>665</v>
      </c>
      <c r="B111" s="2">
        <v>38168</v>
      </c>
      <c r="C111" s="2"/>
      <c r="D111" s="6">
        <v>200.11033267036245</v>
      </c>
      <c r="E111" s="15">
        <v>3629222.9038447142</v>
      </c>
      <c r="F111" s="16">
        <v>1967656.8389493006</v>
      </c>
      <c r="G111" s="16">
        <v>604655.08393210184</v>
      </c>
      <c r="H111" s="16">
        <v>1408223.9533476781</v>
      </c>
      <c r="I111" s="17">
        <v>0</v>
      </c>
      <c r="J111">
        <f t="shared" si="10"/>
        <v>0</v>
      </c>
      <c r="K111">
        <f t="shared" si="11"/>
        <v>0</v>
      </c>
      <c r="L111" s="5">
        <f t="shared" si="6"/>
        <v>1.813610949227223</v>
      </c>
      <c r="M111" s="11">
        <f t="shared" si="7"/>
        <v>0.9832859766369888</v>
      </c>
      <c r="N111" s="11">
        <f t="shared" si="8"/>
        <v>0.30216085089825795</v>
      </c>
      <c r="O111" s="11">
        <f t="shared" si="9"/>
        <v>0.70372375806671417</v>
      </c>
    </row>
    <row r="112" spans="1:15" x14ac:dyDescent="0.45">
      <c r="A112" t="s">
        <v>666</v>
      </c>
      <c r="B112" s="2">
        <v>38260</v>
      </c>
      <c r="C112" s="2"/>
      <c r="D112" s="6">
        <v>203.26670539759095</v>
      </c>
      <c r="E112" s="15">
        <v>4783683.0107953344</v>
      </c>
      <c r="F112" s="16">
        <v>2450948.2106527984</v>
      </c>
      <c r="G112" s="16">
        <v>893623.39893843222</v>
      </c>
      <c r="H112" s="16">
        <v>1373657.84244133</v>
      </c>
      <c r="I112" s="17">
        <v>0</v>
      </c>
      <c r="J112">
        <f t="shared" si="10"/>
        <v>0</v>
      </c>
      <c r="K112">
        <f t="shared" si="11"/>
        <v>0</v>
      </c>
      <c r="L112" s="5">
        <f t="shared" si="6"/>
        <v>2.3534021479014089</v>
      </c>
      <c r="M112" s="11">
        <f t="shared" si="7"/>
        <v>1.2057794737503755</v>
      </c>
      <c r="N112" s="11">
        <f t="shared" si="8"/>
        <v>0.43963097507311844</v>
      </c>
      <c r="O112" s="11">
        <f t="shared" si="9"/>
        <v>0.67579087276219019</v>
      </c>
    </row>
    <row r="113" spans="1:15" x14ac:dyDescent="0.45">
      <c r="A113" t="s">
        <v>667</v>
      </c>
      <c r="B113" s="2">
        <v>38352</v>
      </c>
      <c r="C113" s="2"/>
      <c r="D113" s="6">
        <v>212.61420664963163</v>
      </c>
      <c r="E113" s="15">
        <v>7498185.0881091505</v>
      </c>
      <c r="F113" s="16">
        <v>3308378.6931504356</v>
      </c>
      <c r="G113" s="16">
        <v>1102532.9108532625</v>
      </c>
      <c r="H113" s="16">
        <v>3123769.6214230335</v>
      </c>
      <c r="I113" s="17">
        <v>0</v>
      </c>
      <c r="J113">
        <f t="shared" si="10"/>
        <v>0</v>
      </c>
      <c r="K113">
        <f t="shared" si="11"/>
        <v>0</v>
      </c>
      <c r="L113" s="5">
        <f t="shared" si="6"/>
        <v>3.5266623083496293</v>
      </c>
      <c r="M113" s="11">
        <f t="shared" si="7"/>
        <v>1.5560478038056673</v>
      </c>
      <c r="N113" s="11">
        <f t="shared" si="8"/>
        <v>0.51856032022833443</v>
      </c>
      <c r="O113" s="11">
        <f t="shared" si="9"/>
        <v>1.469219611731174</v>
      </c>
    </row>
    <row r="114" spans="1:15" x14ac:dyDescent="0.45">
      <c r="A114" t="s">
        <v>668</v>
      </c>
      <c r="B114" s="2">
        <v>38442</v>
      </c>
      <c r="C114" s="2"/>
      <c r="D114" s="6">
        <v>216.08635483381977</v>
      </c>
      <c r="E114" s="15">
        <v>6338616.7961068284</v>
      </c>
      <c r="F114" s="16">
        <v>3483938.4176522037</v>
      </c>
      <c r="G114" s="16">
        <v>426797.95950322365</v>
      </c>
      <c r="H114" s="16">
        <v>2069858.8137495131</v>
      </c>
      <c r="I114" s="17">
        <v>0</v>
      </c>
      <c r="J114">
        <f t="shared" si="10"/>
        <v>0</v>
      </c>
      <c r="K114">
        <f t="shared" si="11"/>
        <v>0</v>
      </c>
      <c r="L114" s="5">
        <f t="shared" si="6"/>
        <v>2.9333720775573786</v>
      </c>
      <c r="M114" s="11">
        <f t="shared" si="7"/>
        <v>1.6122898738013838</v>
      </c>
      <c r="N114" s="11">
        <f t="shared" si="8"/>
        <v>0.19751268414493395</v>
      </c>
      <c r="O114" s="11">
        <f t="shared" si="9"/>
        <v>0.95788501561856065</v>
      </c>
    </row>
    <row r="115" spans="1:15" x14ac:dyDescent="0.45">
      <c r="A115" t="s">
        <v>669</v>
      </c>
      <c r="B115" s="2">
        <v>38533</v>
      </c>
      <c r="C115" s="2"/>
      <c r="D115" s="6">
        <v>225.1542057221192</v>
      </c>
      <c r="E115" s="15">
        <v>5983332.7177498862</v>
      </c>
      <c r="F115" s="16">
        <v>3614513.9016097998</v>
      </c>
      <c r="G115" s="16">
        <v>1290866.2275123501</v>
      </c>
      <c r="H115" s="16">
        <v>1487802.0811007137</v>
      </c>
      <c r="I115" s="17">
        <v>0</v>
      </c>
      <c r="J115">
        <f t="shared" si="10"/>
        <v>0</v>
      </c>
      <c r="K115">
        <f t="shared" si="11"/>
        <v>0</v>
      </c>
      <c r="L115" s="5">
        <f t="shared" si="6"/>
        <v>2.657437687455146</v>
      </c>
      <c r="M115" s="11">
        <f t="shared" si="7"/>
        <v>1.6053503819825423</v>
      </c>
      <c r="N115" s="11">
        <f t="shared" si="8"/>
        <v>0.57332538975776948</v>
      </c>
      <c r="O115" s="11">
        <f t="shared" si="9"/>
        <v>0.66079248945361868</v>
      </c>
    </row>
    <row r="116" spans="1:15" x14ac:dyDescent="0.45">
      <c r="A116" t="s">
        <v>670</v>
      </c>
      <c r="B116" s="2">
        <v>38625</v>
      </c>
      <c r="C116" s="2"/>
      <c r="D116" s="6">
        <v>234.3176778199462</v>
      </c>
      <c r="E116" s="15">
        <v>7264613.4478028864</v>
      </c>
      <c r="F116" s="16">
        <v>3809423.8280106504</v>
      </c>
      <c r="G116" s="16">
        <v>1287308.6037072183</v>
      </c>
      <c r="H116" s="16">
        <v>2075446.9494892685</v>
      </c>
      <c r="I116" s="17">
        <v>0</v>
      </c>
      <c r="J116">
        <f t="shared" si="10"/>
        <v>0</v>
      </c>
      <c r="K116">
        <f t="shared" si="11"/>
        <v>0</v>
      </c>
      <c r="L116" s="5">
        <f t="shared" si="6"/>
        <v>3.1003266656582107</v>
      </c>
      <c r="M116" s="11">
        <f t="shared" si="7"/>
        <v>1.6257517842669464</v>
      </c>
      <c r="N116" s="11">
        <f t="shared" si="8"/>
        <v>0.54938603680444831</v>
      </c>
      <c r="O116" s="11">
        <f t="shared" si="9"/>
        <v>0.88574066148098229</v>
      </c>
    </row>
    <row r="117" spans="1:15" x14ac:dyDescent="0.45">
      <c r="A117" t="s">
        <v>671</v>
      </c>
      <c r="B117" s="2">
        <v>38717</v>
      </c>
      <c r="C117" s="2"/>
      <c r="D117" s="6">
        <v>241.8563894394583</v>
      </c>
      <c r="E117" s="15">
        <v>6469664.8623344116</v>
      </c>
      <c r="F117" s="16">
        <v>3148437.3756366423</v>
      </c>
      <c r="G117" s="16">
        <v>1649139.7331014799</v>
      </c>
      <c r="H117" s="16">
        <v>1743513.937901576</v>
      </c>
      <c r="I117" s="17">
        <v>0</v>
      </c>
      <c r="J117">
        <f t="shared" si="10"/>
        <v>0</v>
      </c>
      <c r="K117">
        <f t="shared" si="11"/>
        <v>0</v>
      </c>
      <c r="L117" s="5">
        <f t="shared" si="6"/>
        <v>2.675002664733777</v>
      </c>
      <c r="M117" s="11">
        <f t="shared" si="7"/>
        <v>1.3017796978337683</v>
      </c>
      <c r="N117" s="11">
        <f t="shared" si="8"/>
        <v>0.68186734157556506</v>
      </c>
      <c r="O117" s="11">
        <f t="shared" si="9"/>
        <v>0.72088810303604323</v>
      </c>
    </row>
    <row r="118" spans="1:15" x14ac:dyDescent="0.45">
      <c r="A118" t="s">
        <v>672</v>
      </c>
      <c r="B118" s="2">
        <v>38807</v>
      </c>
      <c r="C118" s="2"/>
      <c r="D118" s="6">
        <v>256.1615727112337</v>
      </c>
      <c r="E118" s="15">
        <v>6697807.6900397269</v>
      </c>
      <c r="F118" s="16">
        <v>1666145.2027188363</v>
      </c>
      <c r="G118" s="16">
        <v>2915986.156955054</v>
      </c>
      <c r="H118" s="16">
        <v>1657469.1945761621</v>
      </c>
      <c r="I118" s="17">
        <v>0</v>
      </c>
      <c r="J118">
        <f t="shared" si="10"/>
        <v>0</v>
      </c>
      <c r="K118">
        <f t="shared" si="11"/>
        <v>0</v>
      </c>
      <c r="L118" s="5">
        <f t="shared" si="6"/>
        <v>2.6146808903262175</v>
      </c>
      <c r="M118" s="11">
        <f t="shared" si="7"/>
        <v>0.65042745681338066</v>
      </c>
      <c r="N118" s="11">
        <f t="shared" si="8"/>
        <v>1.1383386376387501</v>
      </c>
      <c r="O118" s="11">
        <f t="shared" si="9"/>
        <v>0.64704052876994045</v>
      </c>
    </row>
    <row r="119" spans="1:15" x14ac:dyDescent="0.45">
      <c r="A119" t="s">
        <v>673</v>
      </c>
      <c r="B119" s="2">
        <v>38898</v>
      </c>
      <c r="C119" s="2"/>
      <c r="D119" s="6">
        <v>247.12139589004903</v>
      </c>
      <c r="E119" s="15">
        <v>5726402.7902491605</v>
      </c>
      <c r="F119" s="16">
        <v>2420898.4735773853</v>
      </c>
      <c r="G119" s="16">
        <v>1912843.1647362281</v>
      </c>
      <c r="H119" s="16">
        <v>1914757.292114096</v>
      </c>
      <c r="I119" s="17">
        <v>0</v>
      </c>
      <c r="J119">
        <f t="shared" si="10"/>
        <v>0</v>
      </c>
      <c r="K119">
        <f t="shared" si="11"/>
        <v>0</v>
      </c>
      <c r="L119" s="5">
        <f t="shared" si="6"/>
        <v>2.31724281486213</v>
      </c>
      <c r="M119" s="11">
        <f t="shared" si="7"/>
        <v>0.97963936504085958</v>
      </c>
      <c r="N119" s="11">
        <f t="shared" si="8"/>
        <v>0.77404999993901924</v>
      </c>
      <c r="O119" s="11">
        <f t="shared" si="9"/>
        <v>0.77482456960789547</v>
      </c>
    </row>
    <row r="120" spans="1:15" x14ac:dyDescent="0.45">
      <c r="A120" t="s">
        <v>674</v>
      </c>
      <c r="B120" s="2">
        <v>38990</v>
      </c>
      <c r="C120" s="2"/>
      <c r="D120" s="6">
        <v>255.22099867104657</v>
      </c>
      <c r="E120" s="15">
        <v>4234570.4331249315</v>
      </c>
      <c r="F120" s="16">
        <v>1436729.9566184077</v>
      </c>
      <c r="G120" s="16">
        <v>1480194.2958487715</v>
      </c>
      <c r="H120" s="16">
        <v>1219325.9299524347</v>
      </c>
      <c r="I120" s="17">
        <v>0</v>
      </c>
      <c r="J120">
        <f t="shared" si="10"/>
        <v>0</v>
      </c>
      <c r="K120">
        <f t="shared" si="11"/>
        <v>0</v>
      </c>
      <c r="L120" s="5">
        <f t="shared" si="6"/>
        <v>1.659177910585192</v>
      </c>
      <c r="M120" s="11">
        <f t="shared" si="7"/>
        <v>0.56293563778041777</v>
      </c>
      <c r="N120" s="11">
        <f t="shared" si="8"/>
        <v>0.57996571738071923</v>
      </c>
      <c r="O120" s="11">
        <f t="shared" si="9"/>
        <v>0.47775298125998616</v>
      </c>
    </row>
    <row r="121" spans="1:15" x14ac:dyDescent="0.45">
      <c r="A121" t="s">
        <v>675</v>
      </c>
      <c r="B121" s="2">
        <v>39082</v>
      </c>
      <c r="C121" s="2"/>
      <c r="D121" s="6">
        <v>261.24664162676157</v>
      </c>
      <c r="E121" s="15">
        <v>4833811.641053753</v>
      </c>
      <c r="F121" s="16">
        <v>1449048.5331135402</v>
      </c>
      <c r="G121" s="16">
        <v>1987842.3052236442</v>
      </c>
      <c r="H121" s="16">
        <v>1363202.4053008496</v>
      </c>
      <c r="I121" s="17">
        <v>0</v>
      </c>
      <c r="J121">
        <f t="shared" si="10"/>
        <v>0</v>
      </c>
      <c r="K121">
        <f t="shared" si="11"/>
        <v>0</v>
      </c>
      <c r="L121" s="5">
        <f t="shared" si="6"/>
        <v>1.8502866145777037</v>
      </c>
      <c r="M121" s="11">
        <f t="shared" si="7"/>
        <v>0.55466685584566089</v>
      </c>
      <c r="N121" s="11">
        <f t="shared" si="8"/>
        <v>0.76090635762646064</v>
      </c>
      <c r="O121" s="11">
        <f t="shared" si="9"/>
        <v>0.52180667158524952</v>
      </c>
    </row>
    <row r="122" spans="1:15" x14ac:dyDescent="0.45">
      <c r="A122" t="s">
        <v>676</v>
      </c>
      <c r="B122" s="2">
        <v>39172</v>
      </c>
      <c r="C122" s="2"/>
      <c r="D122" s="6">
        <v>267.97965081998973</v>
      </c>
      <c r="E122" s="15">
        <v>9826878.8548805155</v>
      </c>
      <c r="F122" s="16">
        <v>3869510.3867839687</v>
      </c>
      <c r="G122" s="16">
        <v>3569903.239080641</v>
      </c>
      <c r="H122" s="16">
        <v>2004636.4854239388</v>
      </c>
      <c r="I122" s="17">
        <v>0</v>
      </c>
      <c r="J122">
        <f t="shared" si="10"/>
        <v>0</v>
      </c>
      <c r="K122">
        <f t="shared" si="11"/>
        <v>0</v>
      </c>
      <c r="L122" s="5">
        <f t="shared" si="6"/>
        <v>3.6670242777058975</v>
      </c>
      <c r="M122" s="11">
        <f t="shared" si="7"/>
        <v>1.4439567985642459</v>
      </c>
      <c r="N122" s="11">
        <f t="shared" si="8"/>
        <v>1.332154597618554</v>
      </c>
      <c r="O122" s="11">
        <f t="shared" si="9"/>
        <v>0.74805548827680035</v>
      </c>
    </row>
    <row r="123" spans="1:15" x14ac:dyDescent="0.45">
      <c r="A123" t="s">
        <v>677</v>
      </c>
      <c r="B123" s="2">
        <v>39263</v>
      </c>
      <c r="C123" s="2"/>
      <c r="D123" s="6">
        <v>270.92268687154046</v>
      </c>
      <c r="E123" s="15">
        <v>5055959.6568468008</v>
      </c>
      <c r="F123" s="16">
        <v>2877360.1826474462</v>
      </c>
      <c r="G123" s="16">
        <v>1401281.2832381662</v>
      </c>
      <c r="H123" s="16">
        <v>1318670.4545516376</v>
      </c>
      <c r="I123" s="17">
        <v>0</v>
      </c>
      <c r="J123">
        <f t="shared" si="10"/>
        <v>0</v>
      </c>
      <c r="K123">
        <f t="shared" si="11"/>
        <v>0</v>
      </c>
      <c r="L123" s="5">
        <f t="shared" ref="L123:L186" si="12">100*E123/($D123*1000000)</f>
        <v>1.8662001751238031</v>
      </c>
      <c r="M123" s="11">
        <f t="shared" ref="M123:M186" si="13">100*F123/($D123*1000000)</f>
        <v>1.0620595181132848</v>
      </c>
      <c r="N123" s="11">
        <f t="shared" ref="N123:N186" si="14">100*G123/($D123*1000000)</f>
        <v>0.51722552268300503</v>
      </c>
      <c r="O123" s="11">
        <f t="shared" ref="O123:O186" si="15">100*H123/($D123*1000000)</f>
        <v>0.4867331229358775</v>
      </c>
    </row>
    <row r="124" spans="1:15" x14ac:dyDescent="0.45">
      <c r="A124" t="s">
        <v>678</v>
      </c>
      <c r="B124" s="2">
        <v>39355</v>
      </c>
      <c r="C124" s="2"/>
      <c r="D124" s="6">
        <v>274.56525005388897</v>
      </c>
      <c r="E124" s="15">
        <v>9589669.1482105982</v>
      </c>
      <c r="F124" s="16">
        <v>6186474.030884495</v>
      </c>
      <c r="G124" s="16">
        <v>1924435.2420281623</v>
      </c>
      <c r="H124" s="16">
        <v>1393730.7754652177</v>
      </c>
      <c r="I124" s="17">
        <v>0</v>
      </c>
      <c r="J124">
        <f t="shared" si="10"/>
        <v>0</v>
      </c>
      <c r="K124">
        <f t="shared" si="11"/>
        <v>0</v>
      </c>
      <c r="L124" s="5">
        <f t="shared" si="12"/>
        <v>3.4926740169516832</v>
      </c>
      <c r="M124" s="11">
        <f t="shared" si="13"/>
        <v>2.2531890068645883</v>
      </c>
      <c r="N124" s="11">
        <f t="shared" si="14"/>
        <v>0.70090269677260808</v>
      </c>
      <c r="O124" s="11">
        <f t="shared" si="15"/>
        <v>0.50761368206343294</v>
      </c>
    </row>
    <row r="125" spans="1:15" x14ac:dyDescent="0.45">
      <c r="A125" t="s">
        <v>679</v>
      </c>
      <c r="B125" s="2">
        <v>39447</v>
      </c>
      <c r="C125" s="2"/>
      <c r="D125" s="6">
        <v>288.31751147966907</v>
      </c>
      <c r="E125" s="15">
        <v>8141066.2295049503</v>
      </c>
      <c r="F125" s="16">
        <v>5160204.9580052365</v>
      </c>
      <c r="G125" s="16">
        <v>1718657.3403477825</v>
      </c>
      <c r="H125" s="16">
        <v>1125192.8765686282</v>
      </c>
      <c r="I125" s="17">
        <v>0</v>
      </c>
      <c r="J125">
        <f t="shared" si="10"/>
        <v>0</v>
      </c>
      <c r="K125">
        <f t="shared" si="11"/>
        <v>0</v>
      </c>
      <c r="L125" s="5">
        <f t="shared" si="12"/>
        <v>2.8236461211545323</v>
      </c>
      <c r="M125" s="11">
        <f t="shared" si="13"/>
        <v>1.7897646700412477</v>
      </c>
      <c r="N125" s="11">
        <f t="shared" si="14"/>
        <v>0.59609883961868704</v>
      </c>
      <c r="O125" s="11">
        <f t="shared" si="15"/>
        <v>0.39026171903123269</v>
      </c>
    </row>
    <row r="126" spans="1:15" x14ac:dyDescent="0.45">
      <c r="A126" t="s">
        <v>680</v>
      </c>
      <c r="B126" s="2">
        <v>39538</v>
      </c>
      <c r="C126" s="2"/>
      <c r="D126" s="6">
        <v>295.08228441210298</v>
      </c>
      <c r="E126" s="15">
        <v>7364992.9467637688</v>
      </c>
      <c r="F126" s="16">
        <v>3179471.8535691318</v>
      </c>
      <c r="G126" s="16">
        <v>3108388.6597446711</v>
      </c>
      <c r="H126" s="16">
        <v>730534.97297026031</v>
      </c>
      <c r="I126" s="17">
        <v>0</v>
      </c>
      <c r="J126">
        <f t="shared" si="10"/>
        <v>0</v>
      </c>
      <c r="K126">
        <f t="shared" si="11"/>
        <v>0</v>
      </c>
      <c r="L126" s="5">
        <f t="shared" si="12"/>
        <v>2.4959115934178011</v>
      </c>
      <c r="M126" s="11">
        <f t="shared" si="13"/>
        <v>1.077486525463107</v>
      </c>
      <c r="N126" s="11">
        <f t="shared" si="14"/>
        <v>1.0533972467840833</v>
      </c>
      <c r="O126" s="11">
        <f t="shared" si="15"/>
        <v>0.24756991915855489</v>
      </c>
    </row>
    <row r="127" spans="1:15" x14ac:dyDescent="0.45">
      <c r="A127" t="s">
        <v>681</v>
      </c>
      <c r="B127" s="2">
        <v>39629</v>
      </c>
      <c r="C127" s="2"/>
      <c r="D127" s="6">
        <v>310.86041171593934</v>
      </c>
      <c r="E127" s="15">
        <v>7129888.0203707051</v>
      </c>
      <c r="F127" s="16">
        <v>2209983.0079126749</v>
      </c>
      <c r="G127" s="16">
        <v>2994869.0171633717</v>
      </c>
      <c r="H127" s="16">
        <v>2562803.7829906126</v>
      </c>
      <c r="I127" s="17">
        <v>0</v>
      </c>
      <c r="J127">
        <f t="shared" si="10"/>
        <v>0</v>
      </c>
      <c r="K127">
        <f t="shared" si="11"/>
        <v>0</v>
      </c>
      <c r="L127" s="5">
        <f t="shared" si="12"/>
        <v>2.2935979467484957</v>
      </c>
      <c r="M127" s="11">
        <f t="shared" si="13"/>
        <v>0.71092455797560095</v>
      </c>
      <c r="N127" s="11">
        <f t="shared" si="14"/>
        <v>0.96341280661367978</v>
      </c>
      <c r="O127" s="11">
        <f t="shared" si="15"/>
        <v>0.8244226946892399</v>
      </c>
    </row>
    <row r="128" spans="1:15" x14ac:dyDescent="0.45">
      <c r="A128" t="s">
        <v>682</v>
      </c>
      <c r="B128" s="2">
        <v>39721</v>
      </c>
      <c r="C128" s="2"/>
      <c r="D128" s="6">
        <v>316.32325931558609</v>
      </c>
      <c r="E128" s="15">
        <v>7660674.2419563541</v>
      </c>
      <c r="F128" s="16">
        <v>4181172.1390148252</v>
      </c>
      <c r="G128" s="16">
        <v>1626755.1456361283</v>
      </c>
      <c r="H128" s="16">
        <v>1728116.8272687576</v>
      </c>
      <c r="I128" s="17">
        <v>1</v>
      </c>
      <c r="J128">
        <f t="shared" si="10"/>
        <v>1.2</v>
      </c>
      <c r="K128">
        <f t="shared" si="11"/>
        <v>-1</v>
      </c>
      <c r="L128" s="5">
        <f t="shared" si="12"/>
        <v>2.4217865795045861</v>
      </c>
      <c r="M128" s="11">
        <f t="shared" si="13"/>
        <v>1.3218035714671861</v>
      </c>
      <c r="N128" s="11">
        <f t="shared" si="14"/>
        <v>0.51426984824191002</v>
      </c>
      <c r="O128" s="11">
        <f t="shared" si="15"/>
        <v>0.54631354994501624</v>
      </c>
    </row>
    <row r="129" spans="1:17" x14ac:dyDescent="0.45">
      <c r="A129" t="s">
        <v>683</v>
      </c>
      <c r="B129" s="2">
        <v>39813</v>
      </c>
      <c r="C129" s="2"/>
      <c r="D129" s="6">
        <v>249.13078560294673</v>
      </c>
      <c r="E129" s="15">
        <v>7545719.0034943307</v>
      </c>
      <c r="F129" s="16">
        <v>3563137.8984225742</v>
      </c>
      <c r="G129" s="16">
        <v>1681836.0245236955</v>
      </c>
      <c r="H129" s="16">
        <v>2016855.9841096669</v>
      </c>
      <c r="I129" s="17">
        <v>1</v>
      </c>
      <c r="J129">
        <f t="shared" si="10"/>
        <v>1.2</v>
      </c>
      <c r="K129">
        <f t="shared" si="11"/>
        <v>-1</v>
      </c>
      <c r="L129" s="5">
        <f t="shared" si="12"/>
        <v>3.028818371536127</v>
      </c>
      <c r="M129" s="11">
        <f t="shared" si="13"/>
        <v>1.4302278579498162</v>
      </c>
      <c r="N129" s="11">
        <f t="shared" si="14"/>
        <v>0.67508157229678101</v>
      </c>
      <c r="O129" s="11">
        <f t="shared" si="15"/>
        <v>0.80955710841936646</v>
      </c>
    </row>
    <row r="130" spans="1:17" x14ac:dyDescent="0.45">
      <c r="A130" t="s">
        <v>684</v>
      </c>
      <c r="B130" s="2">
        <v>39903</v>
      </c>
      <c r="C130" s="2" t="str">
        <f>LEFT(A130,4)</f>
        <v>2009</v>
      </c>
      <c r="D130" s="6">
        <v>219.85136695022783</v>
      </c>
      <c r="E130" s="15">
        <v>4689501.4377827123</v>
      </c>
      <c r="F130" s="16">
        <v>3611242.3727320395</v>
      </c>
      <c r="G130" s="16">
        <v>-1100832.0936234931</v>
      </c>
      <c r="H130" s="16">
        <v>2014904.3979220202</v>
      </c>
      <c r="I130" s="17">
        <v>1</v>
      </c>
      <c r="J130">
        <f t="shared" si="10"/>
        <v>1.2</v>
      </c>
      <c r="K130">
        <f t="shared" si="11"/>
        <v>-1</v>
      </c>
      <c r="L130" s="5">
        <f t="shared" si="12"/>
        <v>2.1330326496647931</v>
      </c>
      <c r="M130" s="11">
        <f t="shared" si="13"/>
        <v>1.6425835430668889</v>
      </c>
      <c r="N130" s="11">
        <f t="shared" si="14"/>
        <v>-0.50071651083830226</v>
      </c>
      <c r="O130" s="11">
        <f t="shared" si="15"/>
        <v>0.91648481693460415</v>
      </c>
      <c r="Q130">
        <v>2009</v>
      </c>
    </row>
    <row r="131" spans="1:17" x14ac:dyDescent="0.45">
      <c r="A131" t="s">
        <v>685</v>
      </c>
      <c r="B131" s="2">
        <v>39994</v>
      </c>
      <c r="C131" s="2" t="str">
        <f t="shared" ref="C131:C191" si="16">LEFT(A131,4)</f>
        <v>2009</v>
      </c>
      <c r="D131" s="6">
        <v>228.49688335008301</v>
      </c>
      <c r="E131" s="15">
        <v>4829587.5073511647</v>
      </c>
      <c r="F131" s="16">
        <v>2460781.228427229</v>
      </c>
      <c r="G131" s="16">
        <v>2151225.9845972061</v>
      </c>
      <c r="H131" s="16">
        <v>810746.52055863186</v>
      </c>
      <c r="I131" s="17">
        <v>1</v>
      </c>
      <c r="J131">
        <f t="shared" si="10"/>
        <v>1.2</v>
      </c>
      <c r="K131">
        <f t="shared" si="11"/>
        <v>-1</v>
      </c>
      <c r="L131" s="5">
        <f t="shared" si="12"/>
        <v>2.1136338651725466</v>
      </c>
      <c r="M131" s="11">
        <f t="shared" si="13"/>
        <v>1.0769430166174452</v>
      </c>
      <c r="N131" s="11">
        <f t="shared" si="14"/>
        <v>0.94146841438589124</v>
      </c>
      <c r="O131" s="11">
        <f t="shared" si="15"/>
        <v>0.3548173212132949</v>
      </c>
    </row>
    <row r="132" spans="1:17" x14ac:dyDescent="0.45">
      <c r="A132" t="s">
        <v>686</v>
      </c>
      <c r="B132" s="2">
        <v>40086</v>
      </c>
      <c r="C132" s="2" t="str">
        <f t="shared" si="16"/>
        <v>2009</v>
      </c>
      <c r="D132" s="6">
        <v>241.55979610353546</v>
      </c>
      <c r="E132" s="15">
        <v>4389291.8357705427</v>
      </c>
      <c r="F132" s="16">
        <v>1121967.247472964</v>
      </c>
      <c r="G132" s="16">
        <v>2459090.984052022</v>
      </c>
      <c r="H132" s="16">
        <v>644046.52727559232</v>
      </c>
      <c r="I132" s="17">
        <v>0</v>
      </c>
      <c r="J132">
        <f t="shared" si="10"/>
        <v>0</v>
      </c>
      <c r="K132">
        <f t="shared" si="11"/>
        <v>0</v>
      </c>
      <c r="L132" s="5">
        <f t="shared" si="12"/>
        <v>1.817062237413563</v>
      </c>
      <c r="M132" s="11">
        <f t="shared" si="13"/>
        <v>0.46446770761144174</v>
      </c>
      <c r="N132" s="11">
        <f t="shared" si="14"/>
        <v>1.0180050752311556</v>
      </c>
      <c r="O132" s="11">
        <f t="shared" si="15"/>
        <v>0.26661991675119073</v>
      </c>
    </row>
    <row r="133" spans="1:17" x14ac:dyDescent="0.45">
      <c r="A133" t="s">
        <v>687</v>
      </c>
      <c r="B133" s="2">
        <v>40178</v>
      </c>
      <c r="C133" s="2" t="str">
        <f t="shared" si="16"/>
        <v>2009</v>
      </c>
      <c r="D133" s="6">
        <v>255.2471617112534</v>
      </c>
      <c r="E133" s="15">
        <v>4101525.6021521315</v>
      </c>
      <c r="F133" s="16">
        <v>3980665.012438504</v>
      </c>
      <c r="G133" s="16">
        <v>1920053.8853960971</v>
      </c>
      <c r="H133" s="16">
        <v>-2077105.7767349856</v>
      </c>
      <c r="I133" s="17">
        <v>0</v>
      </c>
      <c r="J133">
        <f t="shared" si="10"/>
        <v>0</v>
      </c>
      <c r="K133">
        <f t="shared" si="11"/>
        <v>0</v>
      </c>
      <c r="L133" s="5">
        <f t="shared" si="12"/>
        <v>1.6068839217072095</v>
      </c>
      <c r="M133" s="11">
        <f t="shared" si="13"/>
        <v>1.5595335069549585</v>
      </c>
      <c r="N133" s="11">
        <f t="shared" si="14"/>
        <v>0.75223319723654547</v>
      </c>
      <c r="O133" s="11">
        <f t="shared" si="15"/>
        <v>-0.81376253620586669</v>
      </c>
    </row>
    <row r="134" spans="1:17" x14ac:dyDescent="0.45">
      <c r="A134" t="s">
        <v>688</v>
      </c>
      <c r="B134" s="2">
        <v>40268</v>
      </c>
      <c r="C134" s="2" t="str">
        <f t="shared" si="16"/>
        <v>2010</v>
      </c>
      <c r="D134" s="6">
        <v>270.60744051266454</v>
      </c>
      <c r="E134" s="15">
        <v>7071875.9597353972</v>
      </c>
      <c r="F134" s="16">
        <v>3465069.0233553122</v>
      </c>
      <c r="G134" s="16">
        <v>-61971.711948736105</v>
      </c>
      <c r="H134" s="16">
        <v>3539815.446272973</v>
      </c>
      <c r="I134" s="17">
        <v>0</v>
      </c>
      <c r="J134">
        <f t="shared" si="10"/>
        <v>0</v>
      </c>
      <c r="K134">
        <f t="shared" si="11"/>
        <v>0</v>
      </c>
      <c r="L134" s="5">
        <f t="shared" si="12"/>
        <v>2.6133338929401795</v>
      </c>
      <c r="M134" s="11">
        <f t="shared" si="13"/>
        <v>1.2804781039245465</v>
      </c>
      <c r="N134" s="11">
        <f t="shared" si="14"/>
        <v>-2.2900963784044881E-2</v>
      </c>
      <c r="O134" s="11">
        <f t="shared" si="15"/>
        <v>1.308099821485621</v>
      </c>
    </row>
    <row r="135" spans="1:17" x14ac:dyDescent="0.45">
      <c r="A135" t="s">
        <v>689</v>
      </c>
      <c r="B135" s="2">
        <v>40359</v>
      </c>
      <c r="C135" s="2" t="str">
        <f t="shared" si="16"/>
        <v>2010</v>
      </c>
      <c r="D135" s="6">
        <v>270.22920617505969</v>
      </c>
      <c r="E135" s="15">
        <v>8131126.6274532955</v>
      </c>
      <c r="F135" s="16">
        <v>6765174.7364354124</v>
      </c>
      <c r="G135" s="16">
        <v>1265800.103821618</v>
      </c>
      <c r="H135" s="16">
        <v>656190.03059967759</v>
      </c>
      <c r="I135" s="17">
        <v>0</v>
      </c>
      <c r="J135">
        <f t="shared" si="10"/>
        <v>0</v>
      </c>
      <c r="K135">
        <f t="shared" si="11"/>
        <v>0</v>
      </c>
      <c r="L135" s="5">
        <f t="shared" si="12"/>
        <v>3.008974027102679</v>
      </c>
      <c r="M135" s="11">
        <f t="shared" si="13"/>
        <v>2.5034950263861568</v>
      </c>
      <c r="N135" s="11">
        <f t="shared" si="14"/>
        <v>0.4684172083907201</v>
      </c>
      <c r="O135" s="11">
        <f t="shared" si="15"/>
        <v>0.24282720579602526</v>
      </c>
    </row>
    <row r="136" spans="1:17" x14ac:dyDescent="0.45">
      <c r="A136" t="s">
        <v>690</v>
      </c>
      <c r="B136" s="2">
        <v>40451</v>
      </c>
      <c r="C136" s="2" t="str">
        <f t="shared" si="16"/>
        <v>2010</v>
      </c>
      <c r="D136" s="6">
        <v>273.07234270481558</v>
      </c>
      <c r="E136" s="15">
        <v>5833423.3503289372</v>
      </c>
      <c r="F136" s="16">
        <v>2241634.0943430429</v>
      </c>
      <c r="G136" s="16">
        <v>1946242.1398433161</v>
      </c>
      <c r="H136" s="16">
        <v>1491086.0131276269</v>
      </c>
      <c r="I136" s="17">
        <v>0</v>
      </c>
      <c r="J136">
        <f t="shared" si="10"/>
        <v>0</v>
      </c>
      <c r="K136">
        <f t="shared" si="11"/>
        <v>0</v>
      </c>
      <c r="L136" s="5">
        <f t="shared" si="12"/>
        <v>2.1362190299274366</v>
      </c>
      <c r="M136" s="11">
        <f t="shared" si="13"/>
        <v>0.82089385989784902</v>
      </c>
      <c r="N136" s="11">
        <f t="shared" si="14"/>
        <v>0.71272034383473082</v>
      </c>
      <c r="O136" s="11">
        <f t="shared" si="15"/>
        <v>0.54604065661071133</v>
      </c>
    </row>
    <row r="137" spans="1:17" x14ac:dyDescent="0.45">
      <c r="A137" t="s">
        <v>691</v>
      </c>
      <c r="B137" s="2">
        <v>40543</v>
      </c>
      <c r="C137" s="2" t="str">
        <f t="shared" si="16"/>
        <v>2010</v>
      </c>
      <c r="D137" s="6">
        <v>292.22510202498154</v>
      </c>
      <c r="E137" s="15">
        <v>6328223.187989777</v>
      </c>
      <c r="F137" s="16">
        <v>3294978.9521588651</v>
      </c>
      <c r="G137" s="16">
        <v>2283175.9745458742</v>
      </c>
      <c r="H137" s="16">
        <v>462646.5646381728</v>
      </c>
      <c r="I137" s="17">
        <v>0</v>
      </c>
      <c r="J137">
        <f t="shared" si="10"/>
        <v>0</v>
      </c>
      <c r="K137">
        <f t="shared" si="11"/>
        <v>0</v>
      </c>
      <c r="L137" s="5">
        <f t="shared" si="12"/>
        <v>2.1655303203380503</v>
      </c>
      <c r="M137" s="11">
        <f t="shared" si="13"/>
        <v>1.1275482254351943</v>
      </c>
      <c r="N137" s="11">
        <f t="shared" si="14"/>
        <v>0.78130727262119037</v>
      </c>
      <c r="O137" s="11">
        <f t="shared" si="15"/>
        <v>0.15831855697277586</v>
      </c>
    </row>
    <row r="138" spans="1:17" x14ac:dyDescent="0.45">
      <c r="A138" t="s">
        <v>692</v>
      </c>
      <c r="B138" s="2">
        <v>40633</v>
      </c>
      <c r="C138" s="2" t="str">
        <f t="shared" si="16"/>
        <v>2011</v>
      </c>
      <c r="D138" s="6">
        <v>309.45484028165868</v>
      </c>
      <c r="E138" s="15">
        <v>6406352.1144505534</v>
      </c>
      <c r="F138" s="16">
        <v>3493219.1639256598</v>
      </c>
      <c r="G138" s="16">
        <v>2281048.755927321</v>
      </c>
      <c r="H138" s="16">
        <v>601565.63325842994</v>
      </c>
      <c r="I138" s="17">
        <v>0</v>
      </c>
      <c r="J138">
        <f t="shared" si="10"/>
        <v>0</v>
      </c>
      <c r="K138">
        <f t="shared" si="11"/>
        <v>0</v>
      </c>
      <c r="L138" s="5">
        <f t="shared" si="12"/>
        <v>2.0702058202158478</v>
      </c>
      <c r="M138" s="11">
        <f t="shared" si="13"/>
        <v>1.1288300292043298</v>
      </c>
      <c r="N138" s="11">
        <f t="shared" si="14"/>
        <v>0.73711846092023092</v>
      </c>
      <c r="O138" s="11">
        <f t="shared" si="15"/>
        <v>0.19439528970071976</v>
      </c>
    </row>
    <row r="139" spans="1:17" x14ac:dyDescent="0.45">
      <c r="A139" t="s">
        <v>693</v>
      </c>
      <c r="B139" s="2">
        <v>40724</v>
      </c>
      <c r="C139" s="2" t="str">
        <f t="shared" si="16"/>
        <v>2011</v>
      </c>
      <c r="D139" s="6">
        <v>312.42082415789639</v>
      </c>
      <c r="E139" s="15">
        <v>5786334.1654564906</v>
      </c>
      <c r="F139" s="16">
        <v>2113164.1476887581</v>
      </c>
      <c r="G139" s="16">
        <v>3458369.0417479798</v>
      </c>
      <c r="H139" s="16">
        <v>625313.88935149682</v>
      </c>
      <c r="I139" s="17">
        <v>0</v>
      </c>
      <c r="J139">
        <f t="shared" si="10"/>
        <v>0</v>
      </c>
      <c r="K139">
        <f t="shared" si="11"/>
        <v>0</v>
      </c>
      <c r="L139" s="5">
        <f t="shared" si="12"/>
        <v>1.8520961850264173</v>
      </c>
      <c r="M139" s="11">
        <f t="shared" si="13"/>
        <v>0.67638389770739871</v>
      </c>
      <c r="N139" s="11">
        <f t="shared" si="14"/>
        <v>1.1069585553618961</v>
      </c>
      <c r="O139" s="11">
        <f t="shared" si="15"/>
        <v>0.20015115542857201</v>
      </c>
    </row>
    <row r="140" spans="1:17" x14ac:dyDescent="0.45">
      <c r="A140" t="s">
        <v>694</v>
      </c>
      <c r="B140" s="2">
        <v>40816</v>
      </c>
      <c r="C140" s="2" t="str">
        <f t="shared" si="16"/>
        <v>2011</v>
      </c>
      <c r="D140" s="6">
        <v>312.37636793281104</v>
      </c>
      <c r="E140" s="15">
        <v>6231395.4782770053</v>
      </c>
      <c r="F140" s="16">
        <v>2481197.5047249268</v>
      </c>
      <c r="G140" s="16">
        <v>2978571.4612481999</v>
      </c>
      <c r="H140" s="16">
        <v>603047.17631276208</v>
      </c>
      <c r="I140" s="17">
        <v>0</v>
      </c>
      <c r="J140">
        <f t="shared" si="10"/>
        <v>0</v>
      </c>
      <c r="K140">
        <f t="shared" si="11"/>
        <v>0</v>
      </c>
      <c r="L140" s="5">
        <f t="shared" si="12"/>
        <v>1.9948357551866134</v>
      </c>
      <c r="M140" s="11">
        <f t="shared" si="13"/>
        <v>0.79429744354368281</v>
      </c>
      <c r="N140" s="11">
        <f t="shared" si="14"/>
        <v>0.95352010171552426</v>
      </c>
      <c r="O140" s="11">
        <f t="shared" si="15"/>
        <v>0.19305147194824654</v>
      </c>
    </row>
    <row r="141" spans="1:17" x14ac:dyDescent="0.45">
      <c r="A141" t="s">
        <v>695</v>
      </c>
      <c r="B141" s="2">
        <v>40908</v>
      </c>
      <c r="C141" s="2" t="str">
        <f t="shared" si="16"/>
        <v>2011</v>
      </c>
      <c r="D141" s="6">
        <v>296.25394541006722</v>
      </c>
      <c r="E141" s="15">
        <v>7335616.9408716634</v>
      </c>
      <c r="F141" s="16">
        <v>1712332.0849186941</v>
      </c>
      <c r="G141" s="16">
        <v>2224091.7551945639</v>
      </c>
      <c r="H141" s="16">
        <v>3287719.9621635242</v>
      </c>
      <c r="I141" s="17">
        <v>0</v>
      </c>
      <c r="J141">
        <f t="shared" si="10"/>
        <v>0</v>
      </c>
      <c r="K141">
        <f t="shared" si="11"/>
        <v>0</v>
      </c>
      <c r="L141" s="5">
        <f t="shared" si="12"/>
        <v>2.4761246405403607</v>
      </c>
      <c r="M141" s="11">
        <f t="shared" si="13"/>
        <v>0.57799469389294633</v>
      </c>
      <c r="N141" s="11">
        <f t="shared" si="14"/>
        <v>0.75073827358350698</v>
      </c>
      <c r="O141" s="11">
        <f t="shared" si="15"/>
        <v>1.1097641105210414</v>
      </c>
    </row>
    <row r="142" spans="1:17" x14ac:dyDescent="0.45">
      <c r="A142" t="s">
        <v>696</v>
      </c>
      <c r="B142" s="2">
        <v>40999</v>
      </c>
      <c r="C142" s="2" t="str">
        <f t="shared" si="16"/>
        <v>2012</v>
      </c>
      <c r="D142" s="6">
        <v>318.00772978412954</v>
      </c>
      <c r="E142" s="15">
        <v>5416694.9524090476</v>
      </c>
      <c r="F142" s="16">
        <v>1777810.1978238998</v>
      </c>
      <c r="G142" s="16">
        <v>2408626.6508437456</v>
      </c>
      <c r="H142" s="16">
        <v>1152324.18942616</v>
      </c>
      <c r="I142" s="17">
        <v>0</v>
      </c>
      <c r="J142">
        <f t="shared" si="10"/>
        <v>0</v>
      </c>
      <c r="K142">
        <f t="shared" si="11"/>
        <v>0</v>
      </c>
      <c r="L142" s="5">
        <f t="shared" si="12"/>
        <v>1.7033217890917356</v>
      </c>
      <c r="M142" s="11">
        <f t="shared" si="13"/>
        <v>0.55904622162194462</v>
      </c>
      <c r="N142" s="11">
        <f t="shared" si="14"/>
        <v>0.75741135364186674</v>
      </c>
      <c r="O142" s="11">
        <f t="shared" si="15"/>
        <v>0.36235728930500599</v>
      </c>
      <c r="Q142">
        <v>2012</v>
      </c>
    </row>
    <row r="143" spans="1:17" x14ac:dyDescent="0.45">
      <c r="A143" t="s">
        <v>697</v>
      </c>
      <c r="B143" s="2">
        <v>41090</v>
      </c>
      <c r="C143" s="2" t="str">
        <f t="shared" si="16"/>
        <v>2012</v>
      </c>
      <c r="D143" s="6">
        <v>298.24972621334507</v>
      </c>
      <c r="E143" s="15">
        <v>5192101.3961383943</v>
      </c>
      <c r="F143" s="16">
        <v>2283388.687408885</v>
      </c>
      <c r="G143" s="16">
        <v>1560392.1269726097</v>
      </c>
      <c r="H143" s="16">
        <v>1609452.3884198598</v>
      </c>
      <c r="I143" s="17">
        <v>0</v>
      </c>
      <c r="J143">
        <f t="shared" ref="J143:J191" si="17">IF(I143=0,0,1.2)</f>
        <v>0</v>
      </c>
      <c r="K143">
        <f t="shared" ref="K143:K191" si="18">IF(I143=0,0,-1)</f>
        <v>0</v>
      </c>
      <c r="L143" s="5">
        <f t="shared" si="12"/>
        <v>1.7408570536035839</v>
      </c>
      <c r="M143" s="11">
        <f t="shared" si="13"/>
        <v>0.76559623923192588</v>
      </c>
      <c r="N143" s="11">
        <f t="shared" si="14"/>
        <v>0.5231830878048902</v>
      </c>
      <c r="O143" s="11">
        <f t="shared" si="15"/>
        <v>0.53963247807596659</v>
      </c>
    </row>
    <row r="144" spans="1:17" x14ac:dyDescent="0.45">
      <c r="A144" t="s">
        <v>698</v>
      </c>
      <c r="B144" s="2">
        <v>41182</v>
      </c>
      <c r="C144" s="2" t="str">
        <f t="shared" si="16"/>
        <v>2012</v>
      </c>
      <c r="D144" s="6">
        <v>314.39821312097411</v>
      </c>
      <c r="E144" s="15">
        <v>7567166.5717058824</v>
      </c>
      <c r="F144" s="16">
        <v>2100673.7578988844</v>
      </c>
      <c r="G144" s="16">
        <v>2838413.090069233</v>
      </c>
      <c r="H144" s="16">
        <v>2511058.0555756204</v>
      </c>
      <c r="I144" s="17">
        <v>0</v>
      </c>
      <c r="J144">
        <f t="shared" si="17"/>
        <v>0</v>
      </c>
      <c r="K144">
        <f t="shared" si="18"/>
        <v>0</v>
      </c>
      <c r="L144" s="5">
        <f t="shared" si="12"/>
        <v>2.4068732759604421</v>
      </c>
      <c r="M144" s="11">
        <f t="shared" si="13"/>
        <v>0.66815702832591717</v>
      </c>
      <c r="N144" s="11">
        <f t="shared" si="14"/>
        <v>0.90280827676875786</v>
      </c>
      <c r="O144" s="11">
        <f t="shared" si="15"/>
        <v>0.79868712695558985</v>
      </c>
    </row>
    <row r="145" spans="1:17" x14ac:dyDescent="0.45">
      <c r="A145" t="s">
        <v>699</v>
      </c>
      <c r="B145" s="2">
        <v>41274</v>
      </c>
      <c r="C145" s="2" t="str">
        <f t="shared" si="16"/>
        <v>2012</v>
      </c>
      <c r="D145" s="6">
        <v>324.93955332816682</v>
      </c>
      <c r="E145" s="15">
        <v>3689450.9209680888</v>
      </c>
      <c r="F145" s="16">
        <v>-1818887.5043257021</v>
      </c>
      <c r="G145" s="16">
        <v>4126927.3501411942</v>
      </c>
      <c r="H145" s="16">
        <v>1385284.8245106875</v>
      </c>
      <c r="I145" s="17">
        <v>0</v>
      </c>
      <c r="J145">
        <f t="shared" si="17"/>
        <v>0</v>
      </c>
      <c r="K145">
        <f t="shared" si="18"/>
        <v>0</v>
      </c>
      <c r="L145" s="5">
        <f t="shared" si="12"/>
        <v>1.1354268457561378</v>
      </c>
      <c r="M145" s="11">
        <f t="shared" si="13"/>
        <v>-0.55976180360189931</v>
      </c>
      <c r="N145" s="11">
        <f t="shared" si="14"/>
        <v>1.2700600182007633</v>
      </c>
      <c r="O145" s="11">
        <f t="shared" si="15"/>
        <v>0.42632077576337535</v>
      </c>
    </row>
    <row r="146" spans="1:17" x14ac:dyDescent="0.45">
      <c r="A146" t="s">
        <v>700</v>
      </c>
      <c r="B146" s="2">
        <v>41364</v>
      </c>
      <c r="C146" s="2" t="str">
        <f t="shared" si="16"/>
        <v>2013</v>
      </c>
      <c r="D146" s="6">
        <v>333.27591836992326</v>
      </c>
      <c r="E146" s="15">
        <v>7577819.1841414478</v>
      </c>
      <c r="F146" s="16">
        <v>889968.22759175545</v>
      </c>
      <c r="G146" s="16">
        <v>3965279.6674707513</v>
      </c>
      <c r="H146" s="16">
        <v>2661667.7224499704</v>
      </c>
      <c r="I146" s="17">
        <v>0</v>
      </c>
      <c r="J146">
        <f t="shared" si="17"/>
        <v>0</v>
      </c>
      <c r="K146">
        <f t="shared" si="18"/>
        <v>0</v>
      </c>
      <c r="L146" s="5">
        <f t="shared" si="12"/>
        <v>2.2737373948904298</v>
      </c>
      <c r="M146" s="11">
        <f t="shared" si="13"/>
        <v>0.26703646394394615</v>
      </c>
      <c r="N146" s="11">
        <f t="shared" si="14"/>
        <v>1.1897888352885568</v>
      </c>
      <c r="O146" s="11">
        <f t="shared" si="15"/>
        <v>0.79863787802862596</v>
      </c>
    </row>
    <row r="147" spans="1:17" x14ac:dyDescent="0.45">
      <c r="A147" t="s">
        <v>701</v>
      </c>
      <c r="B147" s="2">
        <v>41455</v>
      </c>
      <c r="C147" s="2" t="str">
        <f t="shared" si="16"/>
        <v>2013</v>
      </c>
      <c r="D147" s="6">
        <v>333.13288721564408</v>
      </c>
      <c r="E147" s="15">
        <v>21190653.878104277</v>
      </c>
      <c r="F147" s="16">
        <v>15877243.94122766</v>
      </c>
      <c r="G147" s="16">
        <v>3394356.11113028</v>
      </c>
      <c r="H147" s="16">
        <v>1979454.6881072503</v>
      </c>
      <c r="I147" s="17">
        <v>0</v>
      </c>
      <c r="J147">
        <f t="shared" si="17"/>
        <v>0</v>
      </c>
      <c r="K147">
        <f t="shared" si="18"/>
        <v>0</v>
      </c>
      <c r="L147" s="5">
        <f t="shared" si="12"/>
        <v>6.361021289497339</v>
      </c>
      <c r="M147" s="11">
        <f t="shared" si="13"/>
        <v>4.7660391845221755</v>
      </c>
      <c r="N147" s="11">
        <f t="shared" si="14"/>
        <v>1.0189195487424334</v>
      </c>
      <c r="O147" s="11">
        <f t="shared" si="15"/>
        <v>0.59419371790390263</v>
      </c>
    </row>
    <row r="148" spans="1:17" x14ac:dyDescent="0.45">
      <c r="A148" t="s">
        <v>702</v>
      </c>
      <c r="B148" s="2">
        <v>41547</v>
      </c>
      <c r="C148" s="2" t="str">
        <f t="shared" si="16"/>
        <v>2013</v>
      </c>
      <c r="D148" s="6">
        <v>328.44039278108994</v>
      </c>
      <c r="E148" s="15">
        <v>6003649.454559302</v>
      </c>
      <c r="F148" s="16">
        <v>-183954.83192047878</v>
      </c>
      <c r="G148" s="16">
        <v>4418156.6886799969</v>
      </c>
      <c r="H148" s="16">
        <v>1723615.4169112088</v>
      </c>
      <c r="I148" s="17">
        <v>0</v>
      </c>
      <c r="J148">
        <f t="shared" si="17"/>
        <v>0</v>
      </c>
      <c r="K148">
        <f t="shared" si="18"/>
        <v>0</v>
      </c>
      <c r="L148" s="5">
        <f t="shared" si="12"/>
        <v>1.8279266456001402</v>
      </c>
      <c r="M148" s="11">
        <f t="shared" si="13"/>
        <v>-5.6008589675231334E-2</v>
      </c>
      <c r="N148" s="11">
        <f t="shared" si="14"/>
        <v>1.3451928525809427</v>
      </c>
      <c r="O148" s="11">
        <f t="shared" si="15"/>
        <v>0.52478789296175943</v>
      </c>
    </row>
    <row r="149" spans="1:17" x14ac:dyDescent="0.45">
      <c r="A149" t="s">
        <v>703</v>
      </c>
      <c r="B149" s="2">
        <v>41639</v>
      </c>
      <c r="C149" s="2" t="str">
        <f t="shared" si="16"/>
        <v>2013</v>
      </c>
      <c r="D149" s="6">
        <v>331.98922826223594</v>
      </c>
      <c r="E149" s="15">
        <v>13668586.855579754</v>
      </c>
      <c r="F149" s="16">
        <v>5420821.4721531924</v>
      </c>
      <c r="G149" s="16">
        <v>7050126.9587797765</v>
      </c>
      <c r="H149" s="16">
        <v>1327651.1518792463</v>
      </c>
      <c r="I149" s="17">
        <v>0</v>
      </c>
      <c r="J149">
        <f t="shared" si="17"/>
        <v>0</v>
      </c>
      <c r="K149">
        <f t="shared" si="18"/>
        <v>0</v>
      </c>
      <c r="L149" s="5">
        <f t="shared" si="12"/>
        <v>4.1171778154148528</v>
      </c>
      <c r="M149" s="11">
        <f t="shared" si="13"/>
        <v>1.6328305290288889</v>
      </c>
      <c r="N149" s="11">
        <f t="shared" si="14"/>
        <v>2.1236011167238629</v>
      </c>
      <c r="O149" s="11">
        <f t="shared" si="15"/>
        <v>0.39990790027396433</v>
      </c>
    </row>
    <row r="150" spans="1:17" x14ac:dyDescent="0.45">
      <c r="A150" t="s">
        <v>704</v>
      </c>
      <c r="B150" s="2">
        <v>41729</v>
      </c>
      <c r="C150" s="2" t="str">
        <f t="shared" si="16"/>
        <v>2014</v>
      </c>
      <c r="D150" s="6">
        <v>339.34513735343728</v>
      </c>
      <c r="E150" s="15">
        <v>10333864.189208638</v>
      </c>
      <c r="F150" s="16">
        <v>2507105.7273692889</v>
      </c>
      <c r="G150" s="16">
        <v>5676227.0417298954</v>
      </c>
      <c r="H150" s="16">
        <v>2047081.4319496942</v>
      </c>
      <c r="I150" s="17">
        <v>0</v>
      </c>
      <c r="J150">
        <f t="shared" si="17"/>
        <v>0</v>
      </c>
      <c r="K150">
        <f t="shared" si="18"/>
        <v>0</v>
      </c>
      <c r="L150" s="5">
        <f t="shared" si="12"/>
        <v>3.0452371499420172</v>
      </c>
      <c r="M150" s="11">
        <f t="shared" si="13"/>
        <v>0.73880702900954465</v>
      </c>
      <c r="N150" s="11">
        <f t="shared" si="14"/>
        <v>1.6727002738271002</v>
      </c>
      <c r="O150" s="11">
        <f t="shared" si="15"/>
        <v>0.60324466350540407</v>
      </c>
    </row>
    <row r="151" spans="1:17" x14ac:dyDescent="0.45">
      <c r="A151" t="s">
        <v>705</v>
      </c>
      <c r="B151" s="2">
        <v>41820</v>
      </c>
      <c r="C151" s="2" t="str">
        <f t="shared" si="16"/>
        <v>2014</v>
      </c>
      <c r="D151" s="6">
        <v>342.27539809775851</v>
      </c>
      <c r="E151" s="15">
        <v>6178178.4488672353</v>
      </c>
      <c r="F151" s="16">
        <v>-1815698.5688246316</v>
      </c>
      <c r="G151" s="16">
        <v>5765671.0436879797</v>
      </c>
      <c r="H151" s="16">
        <v>2153654.7840944426</v>
      </c>
      <c r="I151" s="17">
        <v>0</v>
      </c>
      <c r="J151">
        <f t="shared" si="17"/>
        <v>0</v>
      </c>
      <c r="K151">
        <f t="shared" si="18"/>
        <v>0</v>
      </c>
      <c r="L151" s="5">
        <f t="shared" si="12"/>
        <v>1.805031411314775</v>
      </c>
      <c r="M151" s="11">
        <f t="shared" si="13"/>
        <v>-0.53047884215915608</v>
      </c>
      <c r="N151" s="11">
        <f t="shared" si="14"/>
        <v>1.6845122599320521</v>
      </c>
      <c r="O151" s="11">
        <f t="shared" si="15"/>
        <v>0.62921693936042977</v>
      </c>
    </row>
    <row r="152" spans="1:17" x14ac:dyDescent="0.45">
      <c r="A152" t="s">
        <v>706</v>
      </c>
      <c r="B152" s="2">
        <v>41912</v>
      </c>
      <c r="C152" s="2" t="str">
        <f t="shared" si="16"/>
        <v>2014</v>
      </c>
      <c r="D152" s="6">
        <v>346.29466068151481</v>
      </c>
      <c r="E152" s="15">
        <v>5111389.8724973295</v>
      </c>
      <c r="F152" s="16">
        <v>-19926.011444824748</v>
      </c>
      <c r="G152" s="16">
        <v>3776114.7510359413</v>
      </c>
      <c r="H152" s="16">
        <v>1441354.3139402508</v>
      </c>
      <c r="I152" s="17">
        <v>0</v>
      </c>
      <c r="J152">
        <f t="shared" si="17"/>
        <v>0</v>
      </c>
      <c r="K152">
        <f t="shared" si="18"/>
        <v>0</v>
      </c>
      <c r="L152" s="5">
        <f t="shared" si="12"/>
        <v>1.476023298319995</v>
      </c>
      <c r="M152" s="11">
        <f t="shared" si="13"/>
        <v>-5.7540625678749882E-3</v>
      </c>
      <c r="N152" s="11">
        <f t="shared" si="14"/>
        <v>1.090434008888405</v>
      </c>
      <c r="O152" s="11">
        <f t="shared" si="15"/>
        <v>0.41622192819942322</v>
      </c>
    </row>
    <row r="153" spans="1:17" x14ac:dyDescent="0.45">
      <c r="A153" t="s">
        <v>707</v>
      </c>
      <c r="B153" s="2">
        <v>42004</v>
      </c>
      <c r="C153" s="2" t="str">
        <f t="shared" si="16"/>
        <v>2014</v>
      </c>
      <c r="D153" s="6">
        <v>336.40223298902453</v>
      </c>
      <c r="E153" s="15">
        <v>8900410.6764801964</v>
      </c>
      <c r="F153" s="16">
        <v>5018636.4693182409</v>
      </c>
      <c r="G153" s="16">
        <v>3202142.6766525689</v>
      </c>
      <c r="H153" s="16">
        <v>740492.51431905897</v>
      </c>
      <c r="I153" s="17">
        <v>0</v>
      </c>
      <c r="J153">
        <f t="shared" si="17"/>
        <v>0</v>
      </c>
      <c r="K153">
        <f t="shared" si="18"/>
        <v>0</v>
      </c>
      <c r="L153" s="5">
        <f t="shared" si="12"/>
        <v>2.6457644461505647</v>
      </c>
      <c r="M153" s="11">
        <f t="shared" si="13"/>
        <v>1.491855872871682</v>
      </c>
      <c r="N153" s="11">
        <f t="shared" si="14"/>
        <v>0.95187913831625548</v>
      </c>
      <c r="O153" s="11">
        <f t="shared" si="15"/>
        <v>0.22012116499334244</v>
      </c>
    </row>
    <row r="154" spans="1:17" x14ac:dyDescent="0.45">
      <c r="A154" t="s">
        <v>708</v>
      </c>
      <c r="B154" s="2">
        <v>42094</v>
      </c>
      <c r="C154" s="2" t="str">
        <f t="shared" si="16"/>
        <v>2015</v>
      </c>
      <c r="D154" s="6">
        <v>318.29031052158604</v>
      </c>
      <c r="E154" s="15">
        <v>8092491.6179450005</v>
      </c>
      <c r="F154" s="16">
        <v>4486503.8221495049</v>
      </c>
      <c r="G154" s="16">
        <v>2242358.2196302824</v>
      </c>
      <c r="H154" s="16">
        <v>1350179.4603898441</v>
      </c>
      <c r="I154" s="17">
        <v>0</v>
      </c>
      <c r="J154">
        <f t="shared" si="17"/>
        <v>0</v>
      </c>
      <c r="K154">
        <f t="shared" si="18"/>
        <v>0</v>
      </c>
      <c r="L154" s="5">
        <f t="shared" si="12"/>
        <v>2.5424875814421557</v>
      </c>
      <c r="M154" s="11">
        <f t="shared" si="13"/>
        <v>1.409563431195068</v>
      </c>
      <c r="N154" s="11">
        <f t="shared" si="14"/>
        <v>0.70450093688233983</v>
      </c>
      <c r="O154" s="11">
        <f t="shared" si="15"/>
        <v>0.42419747499610944</v>
      </c>
      <c r="Q154">
        <v>2015</v>
      </c>
    </row>
    <row r="155" spans="1:17" x14ac:dyDescent="0.45">
      <c r="A155" t="s">
        <v>709</v>
      </c>
      <c r="B155" s="2">
        <v>42185</v>
      </c>
      <c r="C155" s="2" t="str">
        <f t="shared" si="16"/>
        <v>2015</v>
      </c>
      <c r="D155" s="6">
        <v>307.89464028519831</v>
      </c>
      <c r="E155" s="15">
        <v>7646062.4902782366</v>
      </c>
      <c r="F155" s="16">
        <v>3545749.6419451064</v>
      </c>
      <c r="G155" s="16">
        <v>3318404.7698087762</v>
      </c>
      <c r="H155" s="16">
        <v>629946.74704903341</v>
      </c>
      <c r="I155" s="17">
        <v>0</v>
      </c>
      <c r="J155">
        <f t="shared" si="17"/>
        <v>0</v>
      </c>
      <c r="K155">
        <f t="shared" si="18"/>
        <v>0</v>
      </c>
      <c r="L155" s="5">
        <f t="shared" si="12"/>
        <v>2.4833373140876374</v>
      </c>
      <c r="M155" s="11">
        <f t="shared" si="13"/>
        <v>1.1516113559692789</v>
      </c>
      <c r="N155" s="11">
        <f t="shared" si="14"/>
        <v>1.0777728273330729</v>
      </c>
      <c r="O155" s="11">
        <f t="shared" si="15"/>
        <v>0.20459815294787947</v>
      </c>
    </row>
    <row r="156" spans="1:17" x14ac:dyDescent="0.45">
      <c r="A156" t="s">
        <v>710</v>
      </c>
      <c r="B156" s="2">
        <v>42277</v>
      </c>
      <c r="C156" s="2" t="str">
        <f t="shared" si="16"/>
        <v>2015</v>
      </c>
      <c r="D156" s="6">
        <v>294.51400189122865</v>
      </c>
      <c r="E156" s="15">
        <v>11859929.909386184</v>
      </c>
      <c r="F156" s="16">
        <v>4102289.5521947895</v>
      </c>
      <c r="G156" s="16">
        <v>3494942.1643201052</v>
      </c>
      <c r="H156" s="16">
        <v>4363473.9916171329</v>
      </c>
      <c r="I156" s="17">
        <v>0</v>
      </c>
      <c r="J156">
        <f t="shared" si="17"/>
        <v>0</v>
      </c>
      <c r="K156">
        <f t="shared" si="18"/>
        <v>0</v>
      </c>
      <c r="L156" s="5">
        <f t="shared" si="12"/>
        <v>4.0269494262504884</v>
      </c>
      <c r="M156" s="11">
        <f t="shared" si="13"/>
        <v>1.3929013649102726</v>
      </c>
      <c r="N156" s="11">
        <f t="shared" si="14"/>
        <v>1.1866811567114812</v>
      </c>
      <c r="O156" s="11">
        <f t="shared" si="15"/>
        <v>1.4815845642641714</v>
      </c>
    </row>
    <row r="157" spans="1:17" x14ac:dyDescent="0.45">
      <c r="A157" t="s">
        <v>711</v>
      </c>
      <c r="B157" s="2">
        <v>42369</v>
      </c>
      <c r="C157" s="2" t="str">
        <f t="shared" si="16"/>
        <v>2015</v>
      </c>
      <c r="D157" s="6">
        <v>294.33630413164821</v>
      </c>
      <c r="E157" s="15">
        <v>8597434.977579603</v>
      </c>
      <c r="F157" s="16">
        <v>1228586.9809795558</v>
      </c>
      <c r="G157" s="16">
        <v>3332497.0027691475</v>
      </c>
      <c r="H157" s="16">
        <v>4037467.8422185909</v>
      </c>
      <c r="I157" s="17">
        <v>0</v>
      </c>
      <c r="J157">
        <f t="shared" si="17"/>
        <v>0</v>
      </c>
      <c r="K157">
        <f t="shared" si="18"/>
        <v>0</v>
      </c>
      <c r="L157" s="5">
        <f t="shared" si="12"/>
        <v>2.9209563539719574</v>
      </c>
      <c r="M157" s="11">
        <f t="shared" si="13"/>
        <v>0.41740925727940242</v>
      </c>
      <c r="N157" s="11">
        <f t="shared" si="14"/>
        <v>1.1322072595158419</v>
      </c>
      <c r="O157" s="11">
        <f t="shared" si="15"/>
        <v>1.3717192835351861</v>
      </c>
    </row>
    <row r="158" spans="1:17" x14ac:dyDescent="0.45">
      <c r="A158" t="s">
        <v>712</v>
      </c>
      <c r="B158" s="2">
        <v>42460</v>
      </c>
      <c r="C158" s="2" t="str">
        <f t="shared" si="16"/>
        <v>2016</v>
      </c>
      <c r="D158" s="6">
        <v>279.2204172330928</v>
      </c>
      <c r="E158" s="15">
        <v>8173237.8114525452</v>
      </c>
      <c r="F158" s="16">
        <v>4008374.1630189274</v>
      </c>
      <c r="G158" s="16">
        <v>1142884.9005760299</v>
      </c>
      <c r="H158" s="16">
        <v>3119129.9563146485</v>
      </c>
      <c r="I158" s="17">
        <v>0</v>
      </c>
      <c r="J158">
        <f t="shared" si="17"/>
        <v>0</v>
      </c>
      <c r="K158">
        <f t="shared" si="18"/>
        <v>0</v>
      </c>
      <c r="L158" s="5">
        <f t="shared" si="12"/>
        <v>2.9271633831237844</v>
      </c>
      <c r="M158" s="11">
        <f t="shared" si="13"/>
        <v>1.4355591194725359</v>
      </c>
      <c r="N158" s="11">
        <f t="shared" si="14"/>
        <v>0.40931279735963982</v>
      </c>
      <c r="O158" s="11">
        <f t="shared" si="15"/>
        <v>1.1170852000091396</v>
      </c>
    </row>
    <row r="159" spans="1:17" x14ac:dyDescent="0.45">
      <c r="A159" t="s">
        <v>713</v>
      </c>
      <c r="B159" s="2">
        <v>42551</v>
      </c>
      <c r="C159" s="2" t="str">
        <f t="shared" si="16"/>
        <v>2016</v>
      </c>
      <c r="D159" s="6">
        <v>281.81995937648855</v>
      </c>
      <c r="E159" s="15">
        <v>7382148.9402653659</v>
      </c>
      <c r="F159" s="16">
        <v>2242074.4449698981</v>
      </c>
      <c r="G159" s="16">
        <v>3060499.633735178</v>
      </c>
      <c r="H159" s="16">
        <v>1955467.5406157337</v>
      </c>
      <c r="I159" s="17">
        <v>0</v>
      </c>
      <c r="J159">
        <f t="shared" si="17"/>
        <v>0</v>
      </c>
      <c r="K159">
        <f t="shared" si="18"/>
        <v>0</v>
      </c>
      <c r="L159" s="5">
        <f t="shared" si="12"/>
        <v>2.619455682485361</v>
      </c>
      <c r="M159" s="11">
        <f t="shared" si="13"/>
        <v>0.79556978502529296</v>
      </c>
      <c r="N159" s="11">
        <f t="shared" si="14"/>
        <v>1.0859768912416168</v>
      </c>
      <c r="O159" s="11">
        <f t="shared" si="15"/>
        <v>0.69387120235986843</v>
      </c>
    </row>
    <row r="160" spans="1:17" x14ac:dyDescent="0.45">
      <c r="A160" t="s">
        <v>714</v>
      </c>
      <c r="B160" s="2">
        <v>42643</v>
      </c>
      <c r="C160" s="2" t="str">
        <f t="shared" si="16"/>
        <v>2016</v>
      </c>
      <c r="D160" s="6">
        <v>276.87440965793792</v>
      </c>
      <c r="E160" s="15">
        <v>6806471.5287272846</v>
      </c>
      <c r="F160" s="16">
        <v>1072019.3588689649</v>
      </c>
      <c r="G160" s="16">
        <v>3756126.531326415</v>
      </c>
      <c r="H160" s="16">
        <v>1942827.2700231108</v>
      </c>
      <c r="I160" s="17">
        <v>0</v>
      </c>
      <c r="J160">
        <f t="shared" si="17"/>
        <v>0</v>
      </c>
      <c r="K160">
        <f t="shared" si="18"/>
        <v>0</v>
      </c>
      <c r="L160" s="5">
        <f t="shared" si="12"/>
        <v>2.4583245295714691</v>
      </c>
      <c r="M160" s="11">
        <f t="shared" si="13"/>
        <v>0.38718614703084397</v>
      </c>
      <c r="N160" s="11">
        <f t="shared" si="14"/>
        <v>1.3566174410870577</v>
      </c>
      <c r="O160" s="11">
        <f t="shared" si="15"/>
        <v>0.70169983293990934</v>
      </c>
    </row>
    <row r="161" spans="1:17" x14ac:dyDescent="0.45">
      <c r="A161" t="s">
        <v>715</v>
      </c>
      <c r="B161" s="2">
        <v>42735</v>
      </c>
      <c r="C161" s="2" t="str">
        <f t="shared" si="16"/>
        <v>2016</v>
      </c>
      <c r="D161" s="6">
        <v>274.44460461311553</v>
      </c>
      <c r="E161" s="15">
        <v>9250517.220832644</v>
      </c>
      <c r="F161" s="16">
        <v>3670408.0246990202</v>
      </c>
      <c r="G161" s="16">
        <v>3168520.2739042966</v>
      </c>
      <c r="H161" s="16">
        <v>2418395.3230770174</v>
      </c>
      <c r="I161" s="17">
        <v>0</v>
      </c>
      <c r="J161">
        <f t="shared" si="17"/>
        <v>0</v>
      </c>
      <c r="K161">
        <f t="shared" si="18"/>
        <v>0</v>
      </c>
      <c r="L161" s="5">
        <f t="shared" si="12"/>
        <v>3.3706318380254165</v>
      </c>
      <c r="M161" s="11">
        <f t="shared" si="13"/>
        <v>1.3373948560122699</v>
      </c>
      <c r="N161" s="11">
        <f t="shared" si="14"/>
        <v>1.1545208835025045</v>
      </c>
      <c r="O161" s="11">
        <f t="shared" si="15"/>
        <v>0.88119616214945395</v>
      </c>
    </row>
    <row r="162" spans="1:17" x14ac:dyDescent="0.45">
      <c r="A162" t="s">
        <v>716</v>
      </c>
      <c r="B162" s="2">
        <v>42825</v>
      </c>
      <c r="C162" s="2" t="str">
        <f t="shared" si="16"/>
        <v>2017</v>
      </c>
      <c r="D162" s="6">
        <v>276.5025885485162</v>
      </c>
      <c r="E162" s="15">
        <v>8466793.9002236351</v>
      </c>
      <c r="F162" s="16">
        <v>2969903.9663104299</v>
      </c>
      <c r="G162" s="16">
        <v>3681565.6785223931</v>
      </c>
      <c r="H162" s="16">
        <v>1982730.0141733843</v>
      </c>
      <c r="I162" s="17">
        <v>0</v>
      </c>
      <c r="J162">
        <f t="shared" si="17"/>
        <v>0</v>
      </c>
      <c r="K162">
        <f t="shared" si="18"/>
        <v>0</v>
      </c>
      <c r="L162" s="5">
        <f t="shared" si="12"/>
        <v>3.0621029425690236</v>
      </c>
      <c r="M162" s="11">
        <f t="shared" si="13"/>
        <v>1.0740962614132341</v>
      </c>
      <c r="N162" s="11">
        <f t="shared" si="14"/>
        <v>1.3314760262638234</v>
      </c>
      <c r="O162" s="11">
        <f t="shared" si="15"/>
        <v>0.71707466631021677</v>
      </c>
    </row>
    <row r="163" spans="1:17" x14ac:dyDescent="0.45">
      <c r="A163" t="s">
        <v>717</v>
      </c>
      <c r="B163" s="2">
        <v>42916</v>
      </c>
      <c r="C163" s="2" t="str">
        <f t="shared" si="16"/>
        <v>2017</v>
      </c>
      <c r="D163" s="6">
        <v>299.35856805645813</v>
      </c>
      <c r="E163" s="15">
        <v>7895569.927269795</v>
      </c>
      <c r="F163" s="16">
        <v>3888241.9466019813</v>
      </c>
      <c r="G163" s="16">
        <v>2558266.9044804787</v>
      </c>
      <c r="H163" s="16">
        <v>1430785.9745746837</v>
      </c>
      <c r="I163" s="17">
        <v>0</v>
      </c>
      <c r="J163">
        <f t="shared" si="17"/>
        <v>0</v>
      </c>
      <c r="K163">
        <f t="shared" si="18"/>
        <v>0</v>
      </c>
      <c r="L163" s="5">
        <f t="shared" si="12"/>
        <v>2.6374958894714897</v>
      </c>
      <c r="M163" s="11">
        <f t="shared" si="13"/>
        <v>1.2988577450265832</v>
      </c>
      <c r="N163" s="11">
        <f t="shared" si="14"/>
        <v>0.85458282389899642</v>
      </c>
      <c r="O163" s="11">
        <f t="shared" si="15"/>
        <v>0.47795056739610065</v>
      </c>
    </row>
    <row r="164" spans="1:17" x14ac:dyDescent="0.45">
      <c r="A164" t="s">
        <v>718</v>
      </c>
      <c r="B164" s="2">
        <v>43008</v>
      </c>
      <c r="C164" s="2" t="str">
        <f t="shared" si="16"/>
        <v>2017</v>
      </c>
      <c r="D164" s="6">
        <v>312.21480538689724</v>
      </c>
      <c r="E164" s="15">
        <v>9284162.8524102513</v>
      </c>
      <c r="F164" s="16">
        <v>3008070.6245479011</v>
      </c>
      <c r="G164" s="16">
        <v>2989838.0762898079</v>
      </c>
      <c r="H164" s="16">
        <v>3038302.8627178855</v>
      </c>
      <c r="I164" s="17">
        <v>0</v>
      </c>
      <c r="J164">
        <f t="shared" si="17"/>
        <v>0</v>
      </c>
      <c r="K164">
        <f t="shared" si="18"/>
        <v>0</v>
      </c>
      <c r="L164" s="5">
        <f t="shared" si="12"/>
        <v>2.9736459297326712</v>
      </c>
      <c r="M164" s="11">
        <f t="shared" si="13"/>
        <v>0.9634618770946155</v>
      </c>
      <c r="N164" s="11">
        <f t="shared" si="14"/>
        <v>0.95762213216788172</v>
      </c>
      <c r="O164" s="11">
        <f t="shared" si="15"/>
        <v>0.97314503037510147</v>
      </c>
    </row>
    <row r="165" spans="1:17" x14ac:dyDescent="0.45">
      <c r="A165" t="s">
        <v>719</v>
      </c>
      <c r="B165" s="2">
        <v>43100</v>
      </c>
      <c r="C165" s="2" t="str">
        <f t="shared" si="16"/>
        <v>2017</v>
      </c>
      <c r="D165" s="6">
        <v>305.14862232183441</v>
      </c>
      <c r="E165" s="15">
        <v>8943628.5278362464</v>
      </c>
      <c r="F165" s="16">
        <v>2104101.4294106448</v>
      </c>
      <c r="G165" s="16">
        <v>3140151.8972440185</v>
      </c>
      <c r="H165" s="16">
        <v>3775193.6010555839</v>
      </c>
      <c r="I165" s="17">
        <v>0</v>
      </c>
      <c r="J165">
        <f t="shared" si="17"/>
        <v>0</v>
      </c>
      <c r="K165">
        <f t="shared" si="18"/>
        <v>0</v>
      </c>
      <c r="L165" s="5">
        <f t="shared" si="12"/>
        <v>2.9309090304211085</v>
      </c>
      <c r="M165" s="11">
        <f t="shared" si="13"/>
        <v>0.68953332097678277</v>
      </c>
      <c r="N165" s="11">
        <f t="shared" si="14"/>
        <v>1.0290565539346137</v>
      </c>
      <c r="O165" s="11">
        <f t="shared" si="15"/>
        <v>1.2371655399689008</v>
      </c>
    </row>
    <row r="166" spans="1:17" x14ac:dyDescent="0.45">
      <c r="A166" t="s">
        <v>720</v>
      </c>
      <c r="B166" s="2">
        <v>43190</v>
      </c>
      <c r="C166" s="2" t="str">
        <f t="shared" si="16"/>
        <v>2018</v>
      </c>
      <c r="D166" s="6">
        <v>316.17067139504002</v>
      </c>
      <c r="E166" s="15">
        <v>7913519.8878853917</v>
      </c>
      <c r="F166" s="16">
        <v>2185202.1171013196</v>
      </c>
      <c r="G166" s="16">
        <v>3431351.51007553</v>
      </c>
      <c r="H166" s="16">
        <v>2462511.0901129143</v>
      </c>
      <c r="I166" s="17">
        <v>0</v>
      </c>
      <c r="J166">
        <f t="shared" si="17"/>
        <v>0</v>
      </c>
      <c r="K166">
        <f t="shared" si="18"/>
        <v>0</v>
      </c>
      <c r="L166" s="5">
        <f t="shared" si="12"/>
        <v>2.5029266164912016</v>
      </c>
      <c r="M166" s="11">
        <f t="shared" si="13"/>
        <v>0.69114636960460352</v>
      </c>
      <c r="N166" s="11">
        <f t="shared" si="14"/>
        <v>1.0852845695444728</v>
      </c>
      <c r="O166" s="11">
        <f t="shared" si="15"/>
        <v>0.77885500234654126</v>
      </c>
      <c r="Q166">
        <v>2018</v>
      </c>
    </row>
    <row r="167" spans="1:17" x14ac:dyDescent="0.45">
      <c r="A167" t="s">
        <v>721</v>
      </c>
      <c r="B167" s="2">
        <v>43281</v>
      </c>
      <c r="C167" s="2" t="str">
        <f t="shared" si="16"/>
        <v>2018</v>
      </c>
      <c r="D167" s="6">
        <v>311.21404126155466</v>
      </c>
      <c r="E167" s="15">
        <v>10562132.238406319</v>
      </c>
      <c r="F167" s="16">
        <v>2896591.7926023379</v>
      </c>
      <c r="G167" s="16">
        <v>3043012.5787897832</v>
      </c>
      <c r="H167" s="16">
        <v>4763293.6463640351</v>
      </c>
      <c r="I167" s="17">
        <v>0</v>
      </c>
      <c r="J167">
        <f t="shared" si="17"/>
        <v>0</v>
      </c>
      <c r="K167">
        <f t="shared" si="18"/>
        <v>0</v>
      </c>
      <c r="L167" s="5">
        <f t="shared" si="12"/>
        <v>3.3938482324226338</v>
      </c>
      <c r="M167" s="11">
        <f t="shared" si="13"/>
        <v>0.9307394296415904</v>
      </c>
      <c r="N167" s="11">
        <f t="shared" si="14"/>
        <v>0.97778768800226912</v>
      </c>
      <c r="O167" s="11">
        <f t="shared" si="15"/>
        <v>1.5305522935453943</v>
      </c>
    </row>
    <row r="168" spans="1:17" x14ac:dyDescent="0.45">
      <c r="A168" t="s">
        <v>722</v>
      </c>
      <c r="B168" s="2">
        <v>43373</v>
      </c>
      <c r="C168" s="2" t="str">
        <f t="shared" si="16"/>
        <v>2018</v>
      </c>
      <c r="D168" s="6">
        <v>317.9752926683164</v>
      </c>
      <c r="E168" s="15">
        <v>7372866.2442117315</v>
      </c>
      <c r="F168" s="16">
        <v>3642005.0835184357</v>
      </c>
      <c r="G168" s="16">
        <v>3376105.7078856644</v>
      </c>
      <c r="H168" s="16">
        <v>-97347.141633217805</v>
      </c>
      <c r="I168" s="17">
        <v>0</v>
      </c>
      <c r="J168">
        <f t="shared" si="17"/>
        <v>0</v>
      </c>
      <c r="K168">
        <f t="shared" si="18"/>
        <v>0</v>
      </c>
      <c r="L168" s="5">
        <f t="shared" si="12"/>
        <v>2.3186915506364358</v>
      </c>
      <c r="M168" s="11">
        <f t="shared" si="13"/>
        <v>1.145373608419775</v>
      </c>
      <c r="N168" s="11">
        <f t="shared" si="14"/>
        <v>1.0617509554137963</v>
      </c>
      <c r="O168" s="11">
        <f t="shared" si="15"/>
        <v>-3.0614687328792457E-2</v>
      </c>
    </row>
    <row r="169" spans="1:17" x14ac:dyDescent="0.45">
      <c r="A169" t="s">
        <v>723</v>
      </c>
      <c r="B169" s="2">
        <v>43465</v>
      </c>
      <c r="C169" s="2" t="str">
        <f t="shared" si="16"/>
        <v>2018</v>
      </c>
      <c r="D169" s="6">
        <v>311.12494424877616</v>
      </c>
      <c r="E169" s="15">
        <v>9024834.3843424823</v>
      </c>
      <c r="F169" s="16">
        <v>2696429.1383957765</v>
      </c>
      <c r="G169" s="16">
        <v>3761801.3243616447</v>
      </c>
      <c r="H169" s="16">
        <v>2654785.7034905106</v>
      </c>
      <c r="I169" s="17">
        <v>0</v>
      </c>
      <c r="J169">
        <f t="shared" si="17"/>
        <v>0</v>
      </c>
      <c r="K169">
        <f t="shared" si="18"/>
        <v>0</v>
      </c>
      <c r="L169" s="5">
        <f t="shared" si="12"/>
        <v>2.9007106473360125</v>
      </c>
      <c r="M169" s="11">
        <f t="shared" si="13"/>
        <v>0.86667083055857663</v>
      </c>
      <c r="N169" s="11">
        <f t="shared" si="14"/>
        <v>1.2090966648285524</v>
      </c>
      <c r="O169" s="11">
        <f t="shared" si="15"/>
        <v>0.8532860359045138</v>
      </c>
    </row>
    <row r="170" spans="1:17" x14ac:dyDescent="0.45">
      <c r="A170" t="s">
        <v>724</v>
      </c>
      <c r="B170" s="2">
        <v>43555</v>
      </c>
      <c r="C170" s="2" t="str">
        <f t="shared" si="16"/>
        <v>2019</v>
      </c>
      <c r="D170" s="6">
        <v>325.53777855457349</v>
      </c>
      <c r="E170" s="15">
        <v>7956846.848984383</v>
      </c>
      <c r="F170" s="16">
        <v>2794398.3697588556</v>
      </c>
      <c r="G170" s="16">
        <v>5046443.3648405261</v>
      </c>
      <c r="H170" s="16">
        <v>389352.15059597208</v>
      </c>
      <c r="I170" s="17">
        <v>0</v>
      </c>
      <c r="J170">
        <f t="shared" si="17"/>
        <v>0</v>
      </c>
      <c r="K170">
        <f t="shared" si="18"/>
        <v>0</v>
      </c>
      <c r="L170" s="5">
        <f t="shared" si="12"/>
        <v>2.4442161165790748</v>
      </c>
      <c r="M170" s="11">
        <f t="shared" si="13"/>
        <v>0.8583944948467479</v>
      </c>
      <c r="N170" s="11">
        <f t="shared" si="14"/>
        <v>1.5501867055944585</v>
      </c>
      <c r="O170" s="11">
        <f t="shared" si="15"/>
        <v>0.11960275465561694</v>
      </c>
    </row>
    <row r="171" spans="1:17" x14ac:dyDescent="0.45">
      <c r="A171" t="s">
        <v>725</v>
      </c>
      <c r="B171" s="2">
        <v>43646</v>
      </c>
      <c r="C171" s="2" t="str">
        <f t="shared" si="16"/>
        <v>2019</v>
      </c>
      <c r="D171" s="6">
        <v>328.03473955877399</v>
      </c>
      <c r="E171" s="15">
        <v>7348439.7949017519</v>
      </c>
      <c r="F171" s="16">
        <v>2888106.1759017287</v>
      </c>
      <c r="G171" s="16">
        <v>4504941.8891934613</v>
      </c>
      <c r="H171" s="16">
        <v>74322.607205718057</v>
      </c>
      <c r="I171" s="17">
        <v>0</v>
      </c>
      <c r="J171">
        <v>0</v>
      </c>
      <c r="K171">
        <f t="shared" si="18"/>
        <v>0</v>
      </c>
      <c r="L171" s="5">
        <f t="shared" si="12"/>
        <v>2.2401407255785886</v>
      </c>
      <c r="M171" s="11">
        <f t="shared" si="13"/>
        <v>0.88042692666831612</v>
      </c>
      <c r="N171" s="11">
        <f t="shared" si="14"/>
        <v>1.3733124410094104</v>
      </c>
      <c r="O171" s="11">
        <f t="shared" si="15"/>
        <v>2.2656931794994131E-2</v>
      </c>
    </row>
    <row r="172" spans="1:17" x14ac:dyDescent="0.45">
      <c r="A172" t="s">
        <v>726</v>
      </c>
      <c r="B172" s="2">
        <v>43738</v>
      </c>
      <c r="C172" s="2" t="str">
        <f t="shared" si="16"/>
        <v>2019</v>
      </c>
      <c r="D172" s="6">
        <v>323.90031150762547</v>
      </c>
      <c r="E172" s="15">
        <v>11929931.218058517</v>
      </c>
      <c r="F172" s="16">
        <v>4516795.8039438091</v>
      </c>
      <c r="G172" s="16">
        <v>4046137.8378936448</v>
      </c>
      <c r="H172" s="16">
        <v>2865523.1921898373</v>
      </c>
      <c r="I172" s="17">
        <v>1</v>
      </c>
      <c r="J172">
        <f t="shared" si="17"/>
        <v>1.2</v>
      </c>
      <c r="K172">
        <f t="shared" si="18"/>
        <v>-1</v>
      </c>
      <c r="L172" s="5">
        <f t="shared" si="12"/>
        <v>3.6832107886928211</v>
      </c>
      <c r="M172" s="11">
        <f t="shared" si="13"/>
        <v>1.3945018400630567</v>
      </c>
      <c r="N172" s="11">
        <f t="shared" si="14"/>
        <v>1.2491923268182432</v>
      </c>
      <c r="O172" s="11">
        <f t="shared" si="15"/>
        <v>0.88469294112499652</v>
      </c>
    </row>
    <row r="173" spans="1:17" x14ac:dyDescent="0.45">
      <c r="A173" t="s">
        <v>727</v>
      </c>
      <c r="B173" s="2">
        <v>43830</v>
      </c>
      <c r="C173" s="2" t="str">
        <f t="shared" si="16"/>
        <v>2019</v>
      </c>
      <c r="D173" s="6">
        <v>326.96475594466932</v>
      </c>
      <c r="E173" s="15">
        <v>8258601.4988188203</v>
      </c>
      <c r="F173" s="16">
        <v>3439438.8566532806</v>
      </c>
      <c r="G173" s="16">
        <v>4915625.4815404899</v>
      </c>
      <c r="H173" s="16">
        <v>-57096.607715274469</v>
      </c>
      <c r="I173" s="17">
        <v>1</v>
      </c>
      <c r="J173">
        <f t="shared" si="17"/>
        <v>1.2</v>
      </c>
      <c r="K173">
        <f t="shared" si="18"/>
        <v>-1</v>
      </c>
      <c r="L173" s="5">
        <f t="shared" si="12"/>
        <v>2.5258384424211107</v>
      </c>
      <c r="M173" s="11">
        <f t="shared" si="13"/>
        <v>1.0519295410650682</v>
      </c>
      <c r="N173" s="11">
        <f t="shared" si="14"/>
        <v>1.5034114203955173</v>
      </c>
      <c r="O173" s="11">
        <f t="shared" si="15"/>
        <v>-1.7462618425129788E-2</v>
      </c>
    </row>
    <row r="174" spans="1:17" x14ac:dyDescent="0.45">
      <c r="A174" t="s">
        <v>728</v>
      </c>
      <c r="B174" s="2">
        <v>43921</v>
      </c>
      <c r="C174" s="2" t="str">
        <f t="shared" si="16"/>
        <v>2020</v>
      </c>
      <c r="D174" s="6">
        <v>324.37842151931557</v>
      </c>
      <c r="E174" s="15">
        <v>8203249.3392934464</v>
      </c>
      <c r="F174" s="16">
        <v>2695846.2732414906</v>
      </c>
      <c r="G174" s="16">
        <v>5118763.5309327114</v>
      </c>
      <c r="H174" s="16">
        <v>817824.02967004804</v>
      </c>
      <c r="I174" s="17">
        <v>1</v>
      </c>
      <c r="J174">
        <f t="shared" si="17"/>
        <v>1.2</v>
      </c>
      <c r="K174">
        <f t="shared" si="18"/>
        <v>-1</v>
      </c>
      <c r="L174" s="5">
        <f t="shared" si="12"/>
        <v>2.5289133909929249</v>
      </c>
      <c r="M174" s="11">
        <f t="shared" si="13"/>
        <v>0.83108064359360079</v>
      </c>
      <c r="N174" s="11">
        <f t="shared" si="14"/>
        <v>1.5780222084309969</v>
      </c>
      <c r="O174" s="11">
        <f t="shared" si="15"/>
        <v>0.25212035555248846</v>
      </c>
    </row>
    <row r="175" spans="1:17" x14ac:dyDescent="0.45">
      <c r="A175" t="s">
        <v>729</v>
      </c>
      <c r="B175" s="2">
        <v>44012</v>
      </c>
      <c r="C175" s="2" t="str">
        <f t="shared" si="16"/>
        <v>2020</v>
      </c>
      <c r="D175" s="6">
        <v>223.0585159158164</v>
      </c>
      <c r="E175" s="15">
        <v>8257710.1376230717</v>
      </c>
      <c r="F175" s="16">
        <v>1168789.8501235864</v>
      </c>
      <c r="G175" s="16">
        <v>3038543.2744010086</v>
      </c>
      <c r="H175" s="16">
        <v>4080613.9583466742</v>
      </c>
      <c r="I175" s="17">
        <v>1</v>
      </c>
      <c r="J175">
        <f t="shared" si="17"/>
        <v>1.2</v>
      </c>
      <c r="K175">
        <f t="shared" si="18"/>
        <v>-1</v>
      </c>
      <c r="L175" s="5">
        <f t="shared" si="12"/>
        <v>3.7020376037737024</v>
      </c>
      <c r="M175" s="11">
        <f t="shared" si="13"/>
        <v>0.52398351406798316</v>
      </c>
      <c r="N175" s="11">
        <f t="shared" si="14"/>
        <v>1.3622180089944527</v>
      </c>
      <c r="O175" s="11">
        <f t="shared" si="15"/>
        <v>1.8293916919480995</v>
      </c>
    </row>
    <row r="176" spans="1:17" x14ac:dyDescent="0.45">
      <c r="A176" t="s">
        <v>730</v>
      </c>
      <c r="B176" s="2">
        <v>44104</v>
      </c>
      <c r="C176" s="2" t="str">
        <f t="shared" si="16"/>
        <v>2020</v>
      </c>
      <c r="D176" s="6">
        <v>275.05500021325059</v>
      </c>
      <c r="E176" s="15">
        <v>5329538.6125250198</v>
      </c>
      <c r="F176" s="16">
        <v>1354759.9752025891</v>
      </c>
      <c r="G176" s="16">
        <v>4120769.8027278017</v>
      </c>
      <c r="H176" s="16">
        <v>-632282.40955338744</v>
      </c>
      <c r="I176" s="17">
        <v>0</v>
      </c>
      <c r="J176">
        <f t="shared" si="17"/>
        <v>0</v>
      </c>
      <c r="K176">
        <f t="shared" si="18"/>
        <v>0</v>
      </c>
      <c r="L176" s="5">
        <f t="shared" si="12"/>
        <v>1.9376265141128211</v>
      </c>
      <c r="M176" s="11">
        <f t="shared" si="13"/>
        <v>0.49254148230435424</v>
      </c>
      <c r="N176" s="11">
        <f t="shared" si="14"/>
        <v>1.4981621128621412</v>
      </c>
      <c r="O176" s="11">
        <f t="shared" si="15"/>
        <v>-0.22987490104276523</v>
      </c>
    </row>
    <row r="177" spans="1:17" x14ac:dyDescent="0.45">
      <c r="A177" t="s">
        <v>731</v>
      </c>
      <c r="B177" s="2">
        <v>44196</v>
      </c>
      <c r="C177" s="2" t="str">
        <f t="shared" si="16"/>
        <v>2020</v>
      </c>
      <c r="D177" s="6">
        <v>308.5339678002552</v>
      </c>
      <c r="E177" s="15">
        <v>7341127.5933383489</v>
      </c>
      <c r="F177" s="16">
        <v>1625324.0586145131</v>
      </c>
      <c r="G177" s="16">
        <v>4188482.8781739352</v>
      </c>
      <c r="H177" s="16">
        <v>1426773.7102961408</v>
      </c>
      <c r="I177" s="17">
        <v>0</v>
      </c>
      <c r="J177">
        <f t="shared" si="17"/>
        <v>0</v>
      </c>
      <c r="K177">
        <f t="shared" si="18"/>
        <v>0</v>
      </c>
      <c r="L177" s="5">
        <f t="shared" si="12"/>
        <v>2.3793579830701148</v>
      </c>
      <c r="M177" s="11">
        <f t="shared" si="13"/>
        <v>0.52678934193292704</v>
      </c>
      <c r="N177" s="11">
        <f t="shared" si="14"/>
        <v>1.3575435171810835</v>
      </c>
      <c r="O177" s="11">
        <f t="shared" si="15"/>
        <v>0.46243650916901102</v>
      </c>
    </row>
    <row r="178" spans="1:17" x14ac:dyDescent="0.45">
      <c r="A178" t="s">
        <v>732</v>
      </c>
      <c r="B178" s="2">
        <v>44286</v>
      </c>
      <c r="C178" s="2" t="str">
        <f t="shared" si="16"/>
        <v>2021</v>
      </c>
      <c r="D178" s="6">
        <v>321.01943161533421</v>
      </c>
      <c r="E178" s="15">
        <v>6454823.5329559892</v>
      </c>
      <c r="F178" s="16">
        <v>2202100.080567284</v>
      </c>
      <c r="G178" s="16">
        <v>1718338.7775013093</v>
      </c>
      <c r="H178" s="16">
        <v>3267156.6341642011</v>
      </c>
      <c r="I178" s="17">
        <v>0</v>
      </c>
      <c r="J178">
        <f t="shared" si="17"/>
        <v>0</v>
      </c>
      <c r="K178">
        <f t="shared" si="18"/>
        <v>0</v>
      </c>
      <c r="L178" s="5">
        <f t="shared" si="12"/>
        <v>2.0107267340409996</v>
      </c>
      <c r="M178" s="11">
        <f t="shared" si="13"/>
        <v>0.68597096116162204</v>
      </c>
      <c r="N178" s="11">
        <f t="shared" si="14"/>
        <v>0.53527562766366477</v>
      </c>
      <c r="O178" s="11">
        <f t="shared" si="15"/>
        <v>1.0177441962700609</v>
      </c>
      <c r="Q178">
        <v>2021</v>
      </c>
    </row>
    <row r="179" spans="1:17" x14ac:dyDescent="0.45">
      <c r="A179" t="s">
        <v>733</v>
      </c>
      <c r="B179" s="2">
        <v>44377</v>
      </c>
      <c r="C179" s="2" t="str">
        <f t="shared" si="16"/>
        <v>2021</v>
      </c>
      <c r="D179" s="6">
        <v>332.12078282928599</v>
      </c>
      <c r="E179" s="15">
        <v>6950660.6420548931</v>
      </c>
      <c r="F179" s="16">
        <v>3900397.9231597669</v>
      </c>
      <c r="G179" s="16">
        <v>3589738.2782773771</v>
      </c>
      <c r="H179" s="16">
        <v>-780745.60237324424</v>
      </c>
      <c r="I179" s="17">
        <v>0</v>
      </c>
      <c r="J179">
        <f t="shared" si="17"/>
        <v>0</v>
      </c>
      <c r="K179">
        <f t="shared" si="18"/>
        <v>0</v>
      </c>
      <c r="L179" s="5">
        <f t="shared" si="12"/>
        <v>2.0928111101158082</v>
      </c>
      <c r="M179" s="11">
        <f t="shared" si="13"/>
        <v>1.17439140361313</v>
      </c>
      <c r="N179" s="11">
        <f t="shared" si="14"/>
        <v>1.0808532509459201</v>
      </c>
      <c r="O179" s="11">
        <f t="shared" si="15"/>
        <v>-0.23507881552072479</v>
      </c>
    </row>
    <row r="180" spans="1:17" x14ac:dyDescent="0.45">
      <c r="A180" t="s">
        <v>734</v>
      </c>
      <c r="B180" s="2">
        <v>44469</v>
      </c>
      <c r="C180" s="2" t="str">
        <f t="shared" si="16"/>
        <v>2021</v>
      </c>
      <c r="D180" s="6">
        <v>334.10021626987771</v>
      </c>
      <c r="E180" s="15">
        <v>10825603.434512187</v>
      </c>
      <c r="F180" s="16">
        <v>4201071.0979116214</v>
      </c>
      <c r="G180" s="16">
        <v>4061688.9511647793</v>
      </c>
      <c r="H180" s="16">
        <v>2224784.6444284571</v>
      </c>
      <c r="I180" s="17">
        <v>0</v>
      </c>
      <c r="J180">
        <f t="shared" si="17"/>
        <v>0</v>
      </c>
      <c r="K180">
        <f t="shared" si="18"/>
        <v>0</v>
      </c>
      <c r="L180" s="5">
        <f t="shared" si="12"/>
        <v>3.2402264073266975</v>
      </c>
      <c r="M180" s="11">
        <f t="shared" si="13"/>
        <v>1.257428428157048</v>
      </c>
      <c r="N180" s="11">
        <f t="shared" si="14"/>
        <v>1.2157097641277339</v>
      </c>
      <c r="O180" s="11">
        <f t="shared" si="15"/>
        <v>0.66590338350195266</v>
      </c>
    </row>
    <row r="181" spans="1:17" x14ac:dyDescent="0.45">
      <c r="A181" t="s">
        <v>735</v>
      </c>
      <c r="B181" s="2">
        <v>44561</v>
      </c>
      <c r="C181" s="2" t="str">
        <f t="shared" si="16"/>
        <v>2021</v>
      </c>
      <c r="D181" s="6">
        <v>329.66228333054624</v>
      </c>
      <c r="E181" s="15">
        <v>9991980.9078813791</v>
      </c>
      <c r="F181" s="16">
        <v>5091247.151221307</v>
      </c>
      <c r="G181" s="16">
        <v>3855698.2855521161</v>
      </c>
      <c r="H181" s="16">
        <v>775180.44619781221</v>
      </c>
      <c r="I181" s="17">
        <v>0</v>
      </c>
      <c r="J181">
        <f t="shared" si="17"/>
        <v>0</v>
      </c>
      <c r="K181">
        <f t="shared" si="18"/>
        <v>0</v>
      </c>
      <c r="L181" s="5">
        <f t="shared" si="12"/>
        <v>3.0309748530930984</v>
      </c>
      <c r="M181" s="11">
        <f t="shared" si="13"/>
        <v>1.5443826633077122</v>
      </c>
      <c r="N181" s="11">
        <f t="shared" si="14"/>
        <v>1.169590359745849</v>
      </c>
      <c r="O181" s="11">
        <f t="shared" si="15"/>
        <v>0.23514380788916431</v>
      </c>
    </row>
    <row r="182" spans="1:17" x14ac:dyDescent="0.45">
      <c r="A182" t="s">
        <v>736</v>
      </c>
      <c r="B182" s="2">
        <v>44651</v>
      </c>
      <c r="C182" s="2" t="str">
        <f t="shared" si="16"/>
        <v>2022</v>
      </c>
      <c r="D182" s="6">
        <v>346.54625447991856</v>
      </c>
      <c r="E182" s="15">
        <v>11590671.898761623</v>
      </c>
      <c r="F182" s="16">
        <v>8730149.709617449</v>
      </c>
      <c r="G182" s="16">
        <v>2076374.4034848008</v>
      </c>
      <c r="H182" s="16">
        <v>1780130.6792339128</v>
      </c>
      <c r="I182" s="17">
        <v>0</v>
      </c>
      <c r="J182">
        <f t="shared" si="17"/>
        <v>0</v>
      </c>
      <c r="K182">
        <f t="shared" si="18"/>
        <v>0</v>
      </c>
      <c r="L182" s="5">
        <f t="shared" si="12"/>
        <v>3.3446247792106125</v>
      </c>
      <c r="M182" s="11">
        <f t="shared" si="13"/>
        <v>2.5191874379710946</v>
      </c>
      <c r="N182" s="11">
        <f t="shared" si="14"/>
        <v>0.59916226957954943</v>
      </c>
      <c r="O182" s="11">
        <f t="shared" si="15"/>
        <v>0.5136776566537864</v>
      </c>
    </row>
    <row r="183" spans="1:17" x14ac:dyDescent="0.45">
      <c r="A183" t="s">
        <v>737</v>
      </c>
      <c r="B183" s="2">
        <v>44742</v>
      </c>
      <c r="C183" s="2" t="str">
        <f t="shared" si="16"/>
        <v>2022</v>
      </c>
      <c r="D183" s="6">
        <v>364.81668593960336</v>
      </c>
      <c r="E183" s="15">
        <v>9482877.0184279084</v>
      </c>
      <c r="F183" s="16">
        <v>3845761.7422566921</v>
      </c>
      <c r="G183" s="16">
        <v>4343128.4695456754</v>
      </c>
      <c r="H183" s="16">
        <v>830431.60582660115</v>
      </c>
      <c r="I183" s="17">
        <v>0</v>
      </c>
      <c r="J183">
        <f t="shared" si="17"/>
        <v>0</v>
      </c>
      <c r="K183">
        <f t="shared" si="18"/>
        <v>0</v>
      </c>
      <c r="L183" s="5">
        <f t="shared" si="12"/>
        <v>2.5993539725312429</v>
      </c>
      <c r="M183" s="11">
        <f t="shared" si="13"/>
        <v>1.0541627865380507</v>
      </c>
      <c r="N183" s="11">
        <f t="shared" si="14"/>
        <v>1.1904961140578683</v>
      </c>
      <c r="O183" s="11">
        <f t="shared" si="15"/>
        <v>0.22762983104453774</v>
      </c>
    </row>
    <row r="184" spans="1:17" x14ac:dyDescent="0.45">
      <c r="A184" t="s">
        <v>738</v>
      </c>
      <c r="B184" s="2">
        <v>44834</v>
      </c>
      <c r="C184" s="2" t="str">
        <f t="shared" si="16"/>
        <v>2022</v>
      </c>
      <c r="D184" s="6">
        <v>367.8945579613744</v>
      </c>
      <c r="E184" s="15">
        <v>8145545.6216808688</v>
      </c>
      <c r="F184" s="16">
        <v>2988333.7439575484</v>
      </c>
      <c r="G184" s="16">
        <v>4893297.5902853459</v>
      </c>
      <c r="H184" s="16">
        <v>59381.158374614082</v>
      </c>
      <c r="I184" s="17">
        <v>0</v>
      </c>
      <c r="J184">
        <f t="shared" si="17"/>
        <v>0</v>
      </c>
      <c r="K184">
        <f t="shared" si="18"/>
        <v>0</v>
      </c>
      <c r="L184" s="5">
        <f t="shared" si="12"/>
        <v>2.2140978835941567</v>
      </c>
      <c r="M184" s="11">
        <f t="shared" si="13"/>
        <v>0.81227995339667303</v>
      </c>
      <c r="N184" s="11">
        <f t="shared" si="14"/>
        <v>1.3300815367861729</v>
      </c>
      <c r="O184" s="11">
        <f t="shared" si="15"/>
        <v>1.6140809123044587E-2</v>
      </c>
    </row>
    <row r="185" spans="1:17" x14ac:dyDescent="0.45">
      <c r="A185" t="s">
        <v>739</v>
      </c>
      <c r="B185" s="2">
        <v>44926</v>
      </c>
      <c r="C185" s="2" t="str">
        <f t="shared" si="16"/>
        <v>2022</v>
      </c>
      <c r="D185" s="6">
        <v>386.32813447032493</v>
      </c>
      <c r="E185" s="15">
        <v>7579398.4343888918</v>
      </c>
      <c r="F185" s="16">
        <v>2634326.3532256288</v>
      </c>
      <c r="G185" s="16">
        <v>5099115.9043382462</v>
      </c>
      <c r="H185" s="16">
        <v>-622487.68183147185</v>
      </c>
      <c r="I185" s="17">
        <v>0</v>
      </c>
      <c r="J185">
        <f t="shared" si="17"/>
        <v>0</v>
      </c>
      <c r="K185">
        <f t="shared" si="18"/>
        <v>0</v>
      </c>
      <c r="L185" s="5">
        <f t="shared" si="12"/>
        <v>1.9619069278453207</v>
      </c>
      <c r="M185" s="11">
        <f t="shared" si="13"/>
        <v>0.6818883012073198</v>
      </c>
      <c r="N185" s="11">
        <f t="shared" si="14"/>
        <v>1.3198924565329386</v>
      </c>
      <c r="O185" s="11">
        <f t="shared" si="15"/>
        <v>-0.16112926455251139</v>
      </c>
    </row>
    <row r="186" spans="1:17" x14ac:dyDescent="0.45">
      <c r="A186" t="s">
        <v>740</v>
      </c>
      <c r="B186" s="2">
        <v>45016</v>
      </c>
      <c r="C186" s="2" t="str">
        <f t="shared" si="16"/>
        <v>2023</v>
      </c>
      <c r="D186" s="6">
        <v>412.30302455895986</v>
      </c>
      <c r="E186" s="15">
        <v>11543222.084294023</v>
      </c>
      <c r="F186" s="16">
        <v>1475113.9686186798</v>
      </c>
      <c r="G186" s="16">
        <v>10960830.571417335</v>
      </c>
      <c r="H186" s="16">
        <v>421692.619066766</v>
      </c>
      <c r="I186" s="17">
        <v>0</v>
      </c>
      <c r="J186">
        <f t="shared" si="17"/>
        <v>0</v>
      </c>
      <c r="K186">
        <f t="shared" si="18"/>
        <v>0</v>
      </c>
      <c r="L186" s="5">
        <f t="shared" si="12"/>
        <v>2.7996937681070366</v>
      </c>
      <c r="M186" s="11">
        <f t="shared" si="13"/>
        <v>0.35777422932965569</v>
      </c>
      <c r="N186" s="11">
        <f t="shared" si="14"/>
        <v>2.6584404960749746</v>
      </c>
      <c r="O186" s="11">
        <f t="shared" si="15"/>
        <v>0.10227735280813188</v>
      </c>
    </row>
    <row r="187" spans="1:17" x14ac:dyDescent="0.45">
      <c r="A187" t="s">
        <v>741</v>
      </c>
      <c r="B187" s="2">
        <v>45107</v>
      </c>
      <c r="C187" s="2" t="str">
        <f t="shared" si="16"/>
        <v>2023</v>
      </c>
      <c r="D187" s="6">
        <v>440.85182562153847</v>
      </c>
      <c r="E187" s="15">
        <v>10044461.192873057</v>
      </c>
      <c r="F187" s="16">
        <v>1330230.6295696504</v>
      </c>
      <c r="G187" s="16">
        <v>6296468.4276507664</v>
      </c>
      <c r="H187" s="16">
        <v>1674938.5808573426</v>
      </c>
      <c r="I187" s="17">
        <v>0</v>
      </c>
      <c r="J187">
        <f t="shared" si="17"/>
        <v>0</v>
      </c>
      <c r="K187">
        <f t="shared" si="18"/>
        <v>0</v>
      </c>
      <c r="L187" s="5">
        <f t="shared" ref="L187:O191" si="19">100*E187/($D187*1000000)</f>
        <v>2.278421140416464</v>
      </c>
      <c r="M187" s="11">
        <f t="shared" si="19"/>
        <v>0.30174098240246916</v>
      </c>
      <c r="N187" s="11">
        <f t="shared" si="19"/>
        <v>1.4282505054331214</v>
      </c>
      <c r="O187" s="11">
        <f t="shared" si="19"/>
        <v>0.37993232272451566</v>
      </c>
    </row>
    <row r="188" spans="1:17" x14ac:dyDescent="0.45">
      <c r="A188" t="s">
        <v>742</v>
      </c>
      <c r="B188" s="2">
        <v>45199</v>
      </c>
      <c r="C188" s="2" t="str">
        <f t="shared" si="16"/>
        <v>2023</v>
      </c>
      <c r="D188" s="6">
        <v>470.63583873071678</v>
      </c>
      <c r="E188" s="15">
        <v>7858382.0843402296</v>
      </c>
      <c r="F188" s="16">
        <v>1258404.339112812</v>
      </c>
      <c r="G188" s="16">
        <v>5166202.1055234894</v>
      </c>
      <c r="H188" s="16">
        <v>1371961.6181059279</v>
      </c>
      <c r="I188" s="17">
        <v>0</v>
      </c>
      <c r="J188">
        <f t="shared" si="17"/>
        <v>0</v>
      </c>
      <c r="K188">
        <f t="shared" si="18"/>
        <v>0</v>
      </c>
      <c r="L188" s="5">
        <f t="shared" si="19"/>
        <v>1.6697372868020262</v>
      </c>
      <c r="M188" s="11">
        <f t="shared" si="19"/>
        <v>0.26738387422995041</v>
      </c>
      <c r="N188" s="11">
        <f t="shared" si="19"/>
        <v>1.0977069063538594</v>
      </c>
      <c r="O188" s="11">
        <f t="shared" si="19"/>
        <v>0.29151235524392816</v>
      </c>
    </row>
    <row r="189" spans="1:17" x14ac:dyDescent="0.45">
      <c r="A189" t="s">
        <v>743</v>
      </c>
      <c r="B189" s="2">
        <v>45291</v>
      </c>
      <c r="C189" s="2" t="str">
        <f t="shared" si="16"/>
        <v>2023</v>
      </c>
      <c r="D189" s="6">
        <v>468.86998810939684</v>
      </c>
      <c r="E189" s="15">
        <v>7081452.8203604016</v>
      </c>
      <c r="F189" s="16">
        <v>992298.84936032933</v>
      </c>
      <c r="G189" s="16">
        <v>4340018.7557390798</v>
      </c>
      <c r="H189" s="16">
        <v>1160770.7363401579</v>
      </c>
      <c r="I189" s="17">
        <v>0</v>
      </c>
      <c r="J189">
        <f t="shared" si="17"/>
        <v>0</v>
      </c>
      <c r="K189">
        <f t="shared" si="18"/>
        <v>0</v>
      </c>
      <c r="L189" s="5">
        <f t="shared" si="19"/>
        <v>1.5103233305493966</v>
      </c>
      <c r="M189" s="11">
        <f t="shared" si="19"/>
        <v>0.21163624768595896</v>
      </c>
      <c r="N189" s="11">
        <f t="shared" si="19"/>
        <v>0.92563372913654385</v>
      </c>
      <c r="O189" s="11">
        <f t="shared" si="19"/>
        <v>0.24756771936303307</v>
      </c>
    </row>
    <row r="190" spans="1:17" x14ac:dyDescent="0.45">
      <c r="A190" t="s">
        <v>744</v>
      </c>
      <c r="B190" s="2">
        <v>45382</v>
      </c>
      <c r="C190" s="2" t="str">
        <f t="shared" si="16"/>
        <v>2024</v>
      </c>
      <c r="D190" s="6">
        <v>479.30797499737594</v>
      </c>
      <c r="E190" s="15">
        <v>13676107.904514289</v>
      </c>
      <c r="F190" s="16">
        <v>472427.16465246287</v>
      </c>
      <c r="G190" s="16">
        <v>16049426.4667044</v>
      </c>
      <c r="H190" s="16">
        <v>-1380940.0531804953</v>
      </c>
      <c r="I190" s="17">
        <v>0</v>
      </c>
      <c r="J190">
        <f t="shared" si="17"/>
        <v>0</v>
      </c>
      <c r="K190">
        <f t="shared" si="18"/>
        <v>0</v>
      </c>
      <c r="L190" s="5">
        <f t="shared" si="19"/>
        <v>2.8533028069456097</v>
      </c>
      <c r="M190" s="11">
        <f t="shared" si="19"/>
        <v>9.8564428153954511E-2</v>
      </c>
      <c r="N190" s="11">
        <f t="shared" si="19"/>
        <v>3.3484580486674074</v>
      </c>
      <c r="O190" s="11">
        <f t="shared" si="19"/>
        <v>-0.28811121976179416</v>
      </c>
      <c r="Q190">
        <v>2024</v>
      </c>
    </row>
    <row r="191" spans="1:17" x14ac:dyDescent="0.45">
      <c r="A191" t="s">
        <v>745</v>
      </c>
      <c r="B191" s="2">
        <v>45473</v>
      </c>
      <c r="C191" s="2" t="str">
        <f t="shared" si="16"/>
        <v>2024</v>
      </c>
      <c r="D191" s="6">
        <v>485.33930046591325</v>
      </c>
      <c r="E191" s="15">
        <v>6637006.2139063766</v>
      </c>
      <c r="F191" s="16">
        <v>220737.510529516</v>
      </c>
      <c r="G191" s="16">
        <v>5836341.6162295081</v>
      </c>
      <c r="H191" s="16">
        <v>-289459.2170606812</v>
      </c>
      <c r="I191" s="17">
        <v>0</v>
      </c>
      <c r="J191">
        <f t="shared" si="17"/>
        <v>0</v>
      </c>
      <c r="K191">
        <f t="shared" si="18"/>
        <v>0</v>
      </c>
      <c r="L191" s="5">
        <f t="shared" si="19"/>
        <v>1.3674982033260075</v>
      </c>
      <c r="M191" s="11">
        <f t="shared" si="19"/>
        <v>4.5481070730850288E-2</v>
      </c>
      <c r="N191" s="11">
        <f t="shared" si="19"/>
        <v>1.2025281304495166</v>
      </c>
      <c r="O191" s="11">
        <f t="shared" si="19"/>
        <v>-5.9640588920536169E-2</v>
      </c>
    </row>
    <row r="192" spans="1:17" x14ac:dyDescent="0.45">
      <c r="B192" s="2"/>
      <c r="C192" s="2"/>
      <c r="D192" s="6"/>
      <c r="E192" s="13"/>
      <c r="F192" s="14"/>
      <c r="G192" s="14"/>
      <c r="H192" s="14"/>
    </row>
    <row r="193" spans="2:8" x14ac:dyDescent="0.45">
      <c r="B193" s="2"/>
      <c r="C193" s="2"/>
      <c r="D193" s="6"/>
      <c r="E193" s="13"/>
      <c r="F193" s="14"/>
      <c r="G193" s="14"/>
      <c r="H193" s="14"/>
    </row>
    <row r="194" spans="2:8" x14ac:dyDescent="0.45">
      <c r="B194" s="2"/>
      <c r="C194" s="2"/>
      <c r="D194" s="6"/>
      <c r="E194" s="13"/>
      <c r="F194" s="14"/>
      <c r="G194" s="14"/>
      <c r="H194" s="14"/>
    </row>
    <row r="195" spans="2:8" x14ac:dyDescent="0.45">
      <c r="B195" s="2"/>
      <c r="C195" s="2"/>
      <c r="D195" s="6"/>
      <c r="E195" s="13"/>
      <c r="F195" s="14"/>
      <c r="G195" s="14"/>
      <c r="H195" s="14"/>
    </row>
    <row r="196" spans="2:8" x14ac:dyDescent="0.45">
      <c r="B196" s="2"/>
      <c r="C196" s="2"/>
      <c r="D196" s="6"/>
      <c r="E196" s="13"/>
      <c r="F196" s="14"/>
      <c r="G196" s="14"/>
      <c r="H196" s="14"/>
    </row>
    <row r="197" spans="2:8" x14ac:dyDescent="0.45">
      <c r="B197" s="2"/>
      <c r="C197" s="2"/>
      <c r="D197" s="6"/>
      <c r="E197" s="13"/>
      <c r="F197" s="14"/>
      <c r="G197" s="14"/>
      <c r="H197" s="14"/>
    </row>
    <row r="198" spans="2:8" x14ac:dyDescent="0.45">
      <c r="B198" s="2"/>
      <c r="C198" s="2"/>
      <c r="D198" s="6"/>
      <c r="E198" s="13"/>
      <c r="F198" s="14"/>
      <c r="G198" s="14"/>
      <c r="H198" s="14"/>
    </row>
    <row r="199" spans="2:8" x14ac:dyDescent="0.45">
      <c r="B199" s="2"/>
      <c r="C199" s="2"/>
      <c r="D199" s="6"/>
      <c r="E199" s="13"/>
      <c r="F199" s="14"/>
      <c r="G199" s="14"/>
      <c r="H199" s="14"/>
    </row>
    <row r="200" spans="2:8" x14ac:dyDescent="0.45">
      <c r="B200" s="2"/>
      <c r="C200" s="2"/>
      <c r="D200" s="6"/>
      <c r="E200" s="13"/>
      <c r="F200" s="14"/>
      <c r="G200" s="14"/>
      <c r="H200" s="14"/>
    </row>
    <row r="201" spans="2:8" x14ac:dyDescent="0.45">
      <c r="B201" s="2"/>
      <c r="C201" s="2"/>
      <c r="D201" s="6"/>
      <c r="E201" s="13"/>
      <c r="F201" s="14"/>
      <c r="G201" s="14"/>
      <c r="H201" s="14"/>
    </row>
    <row r="202" spans="2:8" x14ac:dyDescent="0.45">
      <c r="B202" s="2"/>
      <c r="C202" s="2"/>
      <c r="D202" s="6"/>
      <c r="E202" s="13"/>
      <c r="F202" s="14"/>
      <c r="G202" s="14"/>
      <c r="H202" s="14"/>
    </row>
    <row r="203" spans="2:8" x14ac:dyDescent="0.45">
      <c r="B203" s="2"/>
      <c r="C203" s="2"/>
      <c r="D203" s="6"/>
      <c r="E203" s="13"/>
      <c r="F203" s="14"/>
      <c r="G203" s="14"/>
      <c r="H203" s="14"/>
    </row>
    <row r="204" spans="2:8" x14ac:dyDescent="0.45">
      <c r="B204" s="2"/>
      <c r="C204" s="2"/>
      <c r="D204" s="6"/>
      <c r="E204" s="13"/>
      <c r="F204" s="14"/>
      <c r="G204" s="14"/>
      <c r="H204" s="14"/>
    </row>
    <row r="205" spans="2:8" x14ac:dyDescent="0.45">
      <c r="B205" s="2"/>
      <c r="C205" s="2"/>
      <c r="D205" s="6"/>
      <c r="E205" s="13"/>
      <c r="F205" s="14"/>
      <c r="G205" s="14"/>
      <c r="H205" s="14"/>
    </row>
    <row r="206" spans="2:8" x14ac:dyDescent="0.45">
      <c r="B206" s="2"/>
      <c r="C206" s="2"/>
      <c r="D206" s="6"/>
      <c r="E206" s="13"/>
      <c r="F206" s="14"/>
      <c r="G206" s="14"/>
      <c r="H206" s="14"/>
    </row>
    <row r="207" spans="2:8" x14ac:dyDescent="0.45">
      <c r="B207" s="2"/>
      <c r="C207" s="2"/>
      <c r="D207" s="6"/>
      <c r="E207" s="13"/>
      <c r="F207" s="14"/>
      <c r="G207" s="14"/>
      <c r="H207" s="14"/>
    </row>
    <row r="208" spans="2:8" x14ac:dyDescent="0.45">
      <c r="B208" s="2"/>
      <c r="C208" s="2"/>
      <c r="D208" s="6"/>
      <c r="E208" s="13"/>
      <c r="F208" s="14"/>
      <c r="G208" s="14"/>
      <c r="H208" s="14"/>
    </row>
    <row r="209" spans="2:8" x14ac:dyDescent="0.45">
      <c r="B209" s="2"/>
      <c r="C209" s="2"/>
      <c r="D209" s="6"/>
      <c r="E209" s="13"/>
      <c r="F209" s="14"/>
      <c r="G209" s="14"/>
      <c r="H209" s="14"/>
    </row>
    <row r="210" spans="2:8" x14ac:dyDescent="0.45">
      <c r="B210" s="2"/>
      <c r="C210" s="2"/>
      <c r="D210" s="6"/>
      <c r="E210" s="13"/>
      <c r="F210" s="14"/>
      <c r="G210" s="14"/>
      <c r="H210" s="14"/>
    </row>
    <row r="211" spans="2:8" x14ac:dyDescent="0.45">
      <c r="B211" s="2"/>
      <c r="C211" s="2"/>
      <c r="D211" s="6"/>
      <c r="E211" s="13"/>
      <c r="F211" s="14"/>
      <c r="G211" s="14"/>
      <c r="H211" s="14"/>
    </row>
    <row r="212" spans="2:8" x14ac:dyDescent="0.45">
      <c r="B212" s="2"/>
      <c r="C212" s="2"/>
      <c r="D212" s="6"/>
      <c r="E212" s="13"/>
      <c r="F212" s="14"/>
      <c r="G212" s="14"/>
      <c r="H212" s="14"/>
    </row>
    <row r="213" spans="2:8" x14ac:dyDescent="0.45">
      <c r="B213" s="2"/>
      <c r="C213" s="2"/>
      <c r="D213" s="6"/>
      <c r="E213" s="13"/>
      <c r="F213" s="14"/>
      <c r="G213" s="14"/>
      <c r="H213" s="14"/>
    </row>
    <row r="214" spans="2:8" x14ac:dyDescent="0.45">
      <c r="B214" s="2"/>
      <c r="C214" s="2"/>
      <c r="D214" s="6"/>
      <c r="E214" s="13"/>
      <c r="F214" s="14"/>
      <c r="G214" s="14"/>
      <c r="H214" s="14"/>
    </row>
    <row r="215" spans="2:8" x14ac:dyDescent="0.45">
      <c r="B215" s="2"/>
      <c r="C215" s="2"/>
      <c r="D215" s="6"/>
      <c r="E215" s="13"/>
      <c r="F215" s="14"/>
      <c r="G215" s="14"/>
      <c r="H215" s="14"/>
    </row>
    <row r="216" spans="2:8" x14ac:dyDescent="0.45">
      <c r="B216" s="2"/>
      <c r="C216" s="2"/>
      <c r="D216" s="6"/>
      <c r="E216" s="13"/>
      <c r="F216" s="14"/>
      <c r="G216" s="14"/>
      <c r="H216" s="14"/>
    </row>
    <row r="217" spans="2:8" x14ac:dyDescent="0.45">
      <c r="B217" s="2"/>
      <c r="C217" s="2"/>
      <c r="D217" s="6"/>
      <c r="E217" s="13"/>
      <c r="F217" s="14"/>
      <c r="G217" s="14"/>
      <c r="H217" s="14"/>
    </row>
    <row r="218" spans="2:8" x14ac:dyDescent="0.45">
      <c r="B218" s="2"/>
      <c r="C218" s="2"/>
      <c r="D218" s="6"/>
      <c r="E218" s="13"/>
      <c r="F218" s="14"/>
      <c r="G218" s="14"/>
      <c r="H218" s="14"/>
    </row>
    <row r="219" spans="2:8" x14ac:dyDescent="0.45">
      <c r="B219" s="2"/>
      <c r="C219" s="2"/>
      <c r="D219" s="6"/>
      <c r="E219" s="13"/>
      <c r="F219" s="14"/>
      <c r="G219" s="14"/>
      <c r="H219" s="14"/>
    </row>
    <row r="220" spans="2:8" x14ac:dyDescent="0.45">
      <c r="B220" s="2"/>
      <c r="C220" s="2"/>
      <c r="D220" s="6"/>
      <c r="E220" s="13"/>
      <c r="F220" s="14"/>
      <c r="G220" s="14"/>
      <c r="H220" s="14"/>
    </row>
    <row r="221" spans="2:8" x14ac:dyDescent="0.45">
      <c r="B221" s="2"/>
      <c r="C221" s="2"/>
      <c r="D221" s="6"/>
      <c r="E221" s="13"/>
      <c r="F221" s="14"/>
      <c r="G221" s="14"/>
      <c r="H221" s="14"/>
    </row>
    <row r="222" spans="2:8" x14ac:dyDescent="0.45">
      <c r="B222" s="2"/>
      <c r="C222" s="2"/>
      <c r="D222" s="6"/>
      <c r="E222" s="13"/>
      <c r="F222" s="14"/>
      <c r="G222" s="14"/>
      <c r="H222" s="14"/>
    </row>
    <row r="223" spans="2:8" x14ac:dyDescent="0.45">
      <c r="B223" s="2"/>
      <c r="C223" s="2"/>
      <c r="D223" s="6"/>
      <c r="E223" s="13"/>
      <c r="F223" s="14"/>
      <c r="G223" s="14"/>
      <c r="H223" s="14"/>
    </row>
    <row r="224" spans="2:8" x14ac:dyDescent="0.45">
      <c r="B224" s="2"/>
      <c r="C224" s="2"/>
      <c r="D224" s="6"/>
      <c r="E224" s="13"/>
      <c r="F224" s="14"/>
      <c r="G224" s="14"/>
      <c r="H224" s="14"/>
    </row>
    <row r="225" spans="2:8" x14ac:dyDescent="0.45">
      <c r="B225" s="2"/>
      <c r="C225" s="2"/>
      <c r="D225" s="6"/>
      <c r="E225" s="13"/>
      <c r="F225" s="14"/>
      <c r="G225" s="14"/>
      <c r="H225" s="14"/>
    </row>
    <row r="226" spans="2:8" x14ac:dyDescent="0.45">
      <c r="B226" s="2"/>
      <c r="C226" s="2"/>
      <c r="D226" s="6"/>
      <c r="E226" s="13"/>
      <c r="F226" s="14"/>
      <c r="G226" s="14"/>
      <c r="H226" s="14"/>
    </row>
    <row r="227" spans="2:8" x14ac:dyDescent="0.45">
      <c r="B227" s="2"/>
      <c r="C227" s="2"/>
      <c r="D227" s="6"/>
      <c r="E227" s="13"/>
      <c r="F227" s="14"/>
      <c r="G227" s="14"/>
      <c r="H227" s="14"/>
    </row>
    <row r="228" spans="2:8" x14ac:dyDescent="0.45">
      <c r="B228" s="2"/>
      <c r="C228" s="2"/>
      <c r="D228" s="6"/>
      <c r="E228" s="13"/>
      <c r="F228" s="14"/>
      <c r="G228" s="14"/>
      <c r="H228" s="14"/>
    </row>
    <row r="229" spans="2:8" x14ac:dyDescent="0.45">
      <c r="B229" s="2"/>
      <c r="C229" s="2"/>
      <c r="D229" s="6"/>
      <c r="E229" s="13"/>
      <c r="F229" s="14"/>
      <c r="G229" s="14"/>
      <c r="H229" s="14"/>
    </row>
    <row r="230" spans="2:8" x14ac:dyDescent="0.45">
      <c r="B230" s="2"/>
      <c r="C230" s="2"/>
      <c r="D230" s="6"/>
      <c r="E230" s="13"/>
      <c r="F230" s="14"/>
      <c r="G230" s="14"/>
      <c r="H230" s="14"/>
    </row>
    <row r="231" spans="2:8" x14ac:dyDescent="0.45">
      <c r="B231" s="2"/>
      <c r="C231" s="2"/>
      <c r="D231" s="6"/>
      <c r="E231" s="13"/>
      <c r="F231" s="14"/>
      <c r="G231" s="14"/>
      <c r="H231" s="14"/>
    </row>
    <row r="232" spans="2:8" x14ac:dyDescent="0.45">
      <c r="B232" s="2"/>
      <c r="C232" s="2"/>
      <c r="D232" s="6"/>
      <c r="E232" s="13"/>
      <c r="F232" s="14"/>
      <c r="G232" s="14"/>
      <c r="H232" s="14"/>
    </row>
    <row r="233" spans="2:8" x14ac:dyDescent="0.45">
      <c r="B233" s="2"/>
      <c r="C233" s="2"/>
      <c r="D233" s="6"/>
      <c r="E233" s="13"/>
      <c r="F233" s="14"/>
      <c r="G233" s="14"/>
      <c r="H233" s="14"/>
    </row>
    <row r="234" spans="2:8" x14ac:dyDescent="0.45">
      <c r="B234" s="2"/>
      <c r="C234" s="2"/>
      <c r="D234" s="6"/>
      <c r="E234" s="13"/>
      <c r="F234" s="14"/>
      <c r="G234" s="14"/>
      <c r="H234" s="14"/>
    </row>
    <row r="235" spans="2:8" x14ac:dyDescent="0.45">
      <c r="B235" s="2"/>
      <c r="C235" s="2"/>
      <c r="D235" s="6"/>
      <c r="E235" s="13"/>
      <c r="F235" s="14"/>
      <c r="G235" s="14"/>
      <c r="H235" s="14"/>
    </row>
    <row r="236" spans="2:8" x14ac:dyDescent="0.45">
      <c r="B236" s="2"/>
      <c r="C236" s="2"/>
      <c r="D236" s="6"/>
      <c r="E236" s="13"/>
      <c r="F236" s="14"/>
      <c r="G236" s="14"/>
      <c r="H236" s="14"/>
    </row>
    <row r="237" spans="2:8" x14ac:dyDescent="0.45">
      <c r="B237" s="2"/>
      <c r="C237" s="2"/>
      <c r="D237" s="6"/>
      <c r="E237" s="13"/>
      <c r="F237" s="14"/>
      <c r="G237" s="14"/>
      <c r="H237" s="14"/>
    </row>
    <row r="238" spans="2:8" x14ac:dyDescent="0.45">
      <c r="B238" s="2"/>
      <c r="C238" s="2"/>
      <c r="D238" s="6"/>
      <c r="E238" s="13"/>
      <c r="F238" s="14"/>
      <c r="G238" s="14"/>
      <c r="H238" s="14"/>
    </row>
    <row r="239" spans="2:8" x14ac:dyDescent="0.45">
      <c r="B239" s="2"/>
      <c r="C239" s="2"/>
      <c r="D239" s="6"/>
      <c r="E239" s="13"/>
      <c r="F239" s="14"/>
      <c r="G239" s="14"/>
      <c r="H239" s="14"/>
    </row>
    <row r="240" spans="2:8" x14ac:dyDescent="0.45">
      <c r="B240" s="2"/>
      <c r="C240" s="2"/>
      <c r="D240" s="6"/>
      <c r="E240" s="13"/>
      <c r="F240" s="14"/>
      <c r="G240" s="14"/>
      <c r="H240" s="14"/>
    </row>
    <row r="241" spans="2:8" x14ac:dyDescent="0.45">
      <c r="B241" s="2"/>
      <c r="C241" s="2"/>
      <c r="D241" s="6"/>
      <c r="E241" s="13"/>
      <c r="F241" s="14"/>
      <c r="G241" s="14"/>
      <c r="H241" s="14"/>
    </row>
    <row r="242" spans="2:8" x14ac:dyDescent="0.45">
      <c r="B242" s="2"/>
      <c r="C242" s="2"/>
      <c r="D242" s="6"/>
      <c r="E242" s="13"/>
      <c r="F242" s="14"/>
      <c r="G242" s="14"/>
      <c r="H242" s="14"/>
    </row>
    <row r="243" spans="2:8" x14ac:dyDescent="0.45">
      <c r="B243" s="2"/>
      <c r="C243" s="2"/>
      <c r="D243" s="6"/>
      <c r="E243" s="13"/>
      <c r="F243" s="14"/>
      <c r="G243" s="14"/>
      <c r="H243" s="14"/>
    </row>
    <row r="244" spans="2:8" x14ac:dyDescent="0.45">
      <c r="B244" s="2"/>
      <c r="C244" s="2"/>
      <c r="D244" s="6"/>
      <c r="E244" s="13"/>
      <c r="F244" s="14"/>
      <c r="G244" s="14"/>
      <c r="H244" s="14"/>
    </row>
    <row r="245" spans="2:8" x14ac:dyDescent="0.45">
      <c r="B245" s="2"/>
      <c r="C245" s="2"/>
      <c r="D245" s="6"/>
      <c r="E245" s="13"/>
      <c r="F245" s="14"/>
      <c r="G245" s="14"/>
      <c r="H245" s="14"/>
    </row>
    <row r="246" spans="2:8" x14ac:dyDescent="0.45">
      <c r="B246" s="2"/>
      <c r="C246" s="2"/>
      <c r="D246" s="6"/>
      <c r="E246" s="13"/>
      <c r="F246" s="14"/>
      <c r="G246" s="14"/>
      <c r="H246" s="14"/>
    </row>
    <row r="247" spans="2:8" x14ac:dyDescent="0.45">
      <c r="B247" s="2"/>
      <c r="C247" s="2"/>
      <c r="D247" s="6"/>
      <c r="E247" s="13"/>
      <c r="F247" s="14"/>
      <c r="G247" s="14"/>
      <c r="H247" s="14"/>
    </row>
    <row r="248" spans="2:8" x14ac:dyDescent="0.45">
      <c r="B248" s="2"/>
      <c r="C248" s="2"/>
      <c r="D248" s="6"/>
      <c r="E248" s="13"/>
      <c r="F248" s="14"/>
      <c r="G248" s="14"/>
      <c r="H248" s="14"/>
    </row>
    <row r="249" spans="2:8" x14ac:dyDescent="0.45">
      <c r="B249" s="2"/>
      <c r="C249" s="2"/>
      <c r="D249" s="6"/>
      <c r="E249" s="13"/>
      <c r="F249" s="14"/>
      <c r="G249" s="14"/>
      <c r="H249" s="14"/>
    </row>
    <row r="250" spans="2:8" x14ac:dyDescent="0.45">
      <c r="B250" s="2"/>
      <c r="C250" s="2"/>
      <c r="D250" s="6"/>
      <c r="E250" s="13"/>
      <c r="F250" s="14"/>
      <c r="G250" s="14"/>
      <c r="H250" s="14"/>
    </row>
    <row r="251" spans="2:8" x14ac:dyDescent="0.45">
      <c r="B251" s="2"/>
      <c r="C251" s="2"/>
      <c r="D251" s="6"/>
      <c r="E251" s="13"/>
      <c r="F251" s="14"/>
      <c r="G251" s="14"/>
      <c r="H251" s="14"/>
    </row>
    <row r="252" spans="2:8" x14ac:dyDescent="0.45">
      <c r="B252" s="2"/>
      <c r="C252" s="2"/>
      <c r="D252" s="6"/>
      <c r="E252" s="13"/>
      <c r="F252" s="14"/>
      <c r="G252" s="14"/>
      <c r="H252" s="14"/>
    </row>
    <row r="253" spans="2:8" x14ac:dyDescent="0.45">
      <c r="B253" s="2"/>
      <c r="C253" s="2"/>
      <c r="D253" s="6"/>
      <c r="E253" s="13"/>
      <c r="F253" s="14"/>
      <c r="G253" s="14"/>
      <c r="H253" s="14"/>
    </row>
    <row r="254" spans="2:8" x14ac:dyDescent="0.45">
      <c r="B254" s="2"/>
      <c r="C254" s="2"/>
      <c r="D254" s="6"/>
      <c r="E254" s="13"/>
      <c r="F254" s="14"/>
      <c r="G254" s="14"/>
      <c r="H254" s="14"/>
    </row>
    <row r="255" spans="2:8" x14ac:dyDescent="0.45">
      <c r="B255" s="2"/>
      <c r="C255" s="2"/>
      <c r="D255" s="6"/>
      <c r="E255" s="13"/>
      <c r="F255" s="14"/>
      <c r="G255" s="14"/>
      <c r="H255" s="14"/>
    </row>
    <row r="256" spans="2:8" x14ac:dyDescent="0.45">
      <c r="B256" s="2"/>
      <c r="C256" s="2"/>
      <c r="D256" s="6"/>
      <c r="E256" s="13"/>
      <c r="F256" s="14"/>
      <c r="G256" s="14"/>
      <c r="H256" s="14"/>
    </row>
    <row r="257" spans="2:8" x14ac:dyDescent="0.45">
      <c r="B257" s="2"/>
      <c r="C257" s="2"/>
      <c r="D257" s="6"/>
      <c r="E257" s="13"/>
      <c r="F257" s="14"/>
      <c r="G257" s="14"/>
      <c r="H257" s="14"/>
    </row>
    <row r="258" spans="2:8" x14ac:dyDescent="0.45">
      <c r="B258" s="2"/>
      <c r="C258" s="2"/>
      <c r="D258" s="6"/>
      <c r="E258" s="13"/>
      <c r="F258" s="14"/>
      <c r="G258" s="14"/>
      <c r="H258" s="14"/>
    </row>
    <row r="259" spans="2:8" x14ac:dyDescent="0.45">
      <c r="B259" s="2"/>
      <c r="C259" s="2"/>
      <c r="D259" s="6"/>
      <c r="E259" s="13"/>
      <c r="F259" s="14"/>
      <c r="G259" s="14"/>
      <c r="H259" s="14"/>
    </row>
    <row r="260" spans="2:8" x14ac:dyDescent="0.45">
      <c r="B260" s="2"/>
      <c r="C260" s="2"/>
      <c r="D260" s="6"/>
      <c r="E260" s="13"/>
      <c r="F260" s="14"/>
      <c r="G260" s="14"/>
      <c r="H260" s="14"/>
    </row>
    <row r="261" spans="2:8" x14ac:dyDescent="0.45">
      <c r="B261" s="2"/>
      <c r="C261" s="2"/>
      <c r="D261" s="6"/>
      <c r="E261" s="13"/>
      <c r="F261" s="14"/>
      <c r="G261" s="14"/>
      <c r="H261" s="14"/>
    </row>
    <row r="262" spans="2:8" x14ac:dyDescent="0.45">
      <c r="B262" s="2"/>
      <c r="C262" s="2"/>
      <c r="D262" s="6"/>
      <c r="E262" s="13"/>
      <c r="F262" s="14"/>
      <c r="G262" s="14"/>
      <c r="H262" s="14"/>
    </row>
    <row r="263" spans="2:8" x14ac:dyDescent="0.45">
      <c r="B263" s="2"/>
      <c r="C263" s="2"/>
      <c r="D263" s="6"/>
      <c r="E263" s="13"/>
      <c r="F263" s="14"/>
      <c r="G263" s="14"/>
      <c r="H263" s="14"/>
    </row>
    <row r="264" spans="2:8" x14ac:dyDescent="0.45">
      <c r="B264" s="2"/>
      <c r="C264" s="2"/>
      <c r="D264" s="6"/>
      <c r="E264" s="13"/>
      <c r="F264" s="14"/>
      <c r="G264" s="14"/>
      <c r="H264" s="14"/>
    </row>
    <row r="265" spans="2:8" x14ac:dyDescent="0.45">
      <c r="B265" s="2"/>
      <c r="C265" s="2"/>
      <c r="D265" s="6"/>
      <c r="E265" s="13"/>
      <c r="F265" s="14"/>
      <c r="G265" s="14"/>
      <c r="H265" s="14"/>
    </row>
    <row r="266" spans="2:8" x14ac:dyDescent="0.45">
      <c r="B266" s="2"/>
      <c r="C266" s="2"/>
      <c r="D266" s="6"/>
      <c r="E266" s="13"/>
      <c r="F266" s="14"/>
      <c r="G266" s="14"/>
      <c r="H266" s="14"/>
    </row>
    <row r="267" spans="2:8" x14ac:dyDescent="0.45">
      <c r="B267" s="2"/>
      <c r="C267" s="2"/>
      <c r="D267" s="6"/>
      <c r="E267" s="13"/>
      <c r="F267" s="14"/>
      <c r="G267" s="14"/>
      <c r="H267" s="14"/>
    </row>
    <row r="268" spans="2:8" x14ac:dyDescent="0.45">
      <c r="B268" s="2"/>
      <c r="C268" s="2"/>
      <c r="D268" s="6"/>
      <c r="E268" s="13"/>
      <c r="F268" s="14"/>
      <c r="G268" s="14"/>
      <c r="H268" s="14"/>
    </row>
    <row r="269" spans="2:8" x14ac:dyDescent="0.45">
      <c r="B269" s="2"/>
      <c r="C269" s="2"/>
      <c r="D269" s="6"/>
      <c r="E269" s="13"/>
      <c r="F269" s="14"/>
      <c r="G269" s="14"/>
      <c r="H269" s="14"/>
    </row>
    <row r="270" spans="2:8" x14ac:dyDescent="0.45">
      <c r="B270" s="2"/>
      <c r="C270" s="2"/>
      <c r="D270" s="6"/>
      <c r="E270" s="13"/>
      <c r="F270" s="14"/>
      <c r="G270" s="14"/>
      <c r="H270" s="14"/>
    </row>
    <row r="271" spans="2:8" x14ac:dyDescent="0.45">
      <c r="B271" s="2"/>
      <c r="C271" s="2"/>
      <c r="D271" s="6"/>
      <c r="E271" s="13"/>
      <c r="F271" s="14"/>
      <c r="G271" s="14"/>
      <c r="H271" s="14"/>
    </row>
  </sheetData>
  <pageMargins left="0.7" right="0.7" top="0.75" bottom="0.75" header="0.3" footer="0.3"/>
  <headerFooter>
    <oddHeader>&amp;L&amp;"Calibri"&amp;11&amp;K000000 NONCONFIDENTIAL // EXTERNAL&amp;1#_x000D_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095A6-EB35-4AEB-B89A-97B2D291FA53}">
  <sheetPr>
    <tabColor rgb="FFC00000"/>
  </sheetPr>
  <dimension ref="A1:H75"/>
  <sheetViews>
    <sheetView workbookViewId="0">
      <pane xSplit="2" ySplit="13" topLeftCell="C40" activePane="bottomRight" state="frozen"/>
      <selection pane="topRight" activeCell="C1" sqref="C1"/>
      <selection pane="bottomLeft" activeCell="A14" sqref="A14"/>
      <selection pane="bottomRight" activeCell="H13" sqref="H13"/>
    </sheetView>
  </sheetViews>
  <sheetFormatPr defaultRowHeight="14.25" x14ac:dyDescent="0.45"/>
  <cols>
    <col min="3" max="3" width="9" style="4"/>
    <col min="5" max="5" width="9" style="5"/>
  </cols>
  <sheetData>
    <row r="1" spans="1:8" x14ac:dyDescent="0.45">
      <c r="A1" s="1" t="s">
        <v>844</v>
      </c>
      <c r="B1" s="1" t="s">
        <v>1</v>
      </c>
      <c r="C1" s="19" t="s">
        <v>747</v>
      </c>
      <c r="D1" t="s">
        <v>845</v>
      </c>
      <c r="E1" s="5" t="s">
        <v>846</v>
      </c>
      <c r="F1" t="s">
        <v>847</v>
      </c>
      <c r="G1" t="s">
        <v>848</v>
      </c>
    </row>
    <row r="2" spans="1:8" x14ac:dyDescent="0.45">
      <c r="A2" t="s">
        <v>4</v>
      </c>
      <c r="C2" s="4" t="s">
        <v>751</v>
      </c>
      <c r="D2" t="s">
        <v>849</v>
      </c>
      <c r="E2" s="5" t="s">
        <v>850</v>
      </c>
      <c r="F2" t="s">
        <v>851</v>
      </c>
      <c r="G2" t="s">
        <v>852</v>
      </c>
    </row>
    <row r="3" spans="1:8" x14ac:dyDescent="0.45">
      <c r="A3" t="s">
        <v>7</v>
      </c>
      <c r="C3" s="4" t="s">
        <v>582</v>
      </c>
      <c r="D3" t="s">
        <v>853</v>
      </c>
      <c r="E3" s="5" t="s">
        <v>854</v>
      </c>
      <c r="F3" t="s">
        <v>853</v>
      </c>
      <c r="G3" t="s">
        <v>854</v>
      </c>
    </row>
    <row r="4" spans="1:8" x14ac:dyDescent="0.45">
      <c r="A4" t="s">
        <v>9</v>
      </c>
      <c r="C4" s="4" t="s">
        <v>585</v>
      </c>
      <c r="D4" t="s">
        <v>585</v>
      </c>
      <c r="E4" s="5" t="s">
        <v>585</v>
      </c>
      <c r="F4" t="s">
        <v>585</v>
      </c>
      <c r="G4" t="s">
        <v>585</v>
      </c>
    </row>
    <row r="5" spans="1:8" x14ac:dyDescent="0.45">
      <c r="A5" t="s">
        <v>11</v>
      </c>
      <c r="C5" s="4" t="s">
        <v>755</v>
      </c>
      <c r="D5" t="s">
        <v>855</v>
      </c>
      <c r="E5" s="5" t="s">
        <v>855</v>
      </c>
      <c r="F5" t="s">
        <v>855</v>
      </c>
      <c r="G5" t="s">
        <v>855</v>
      </c>
    </row>
    <row r="6" spans="1:8" x14ac:dyDescent="0.45">
      <c r="A6" t="s">
        <v>13</v>
      </c>
      <c r="C6" s="4" t="s">
        <v>757</v>
      </c>
      <c r="D6" t="s">
        <v>757</v>
      </c>
      <c r="E6" s="5" t="s">
        <v>757</v>
      </c>
      <c r="F6" t="s">
        <v>757</v>
      </c>
      <c r="G6" t="s">
        <v>757</v>
      </c>
    </row>
    <row r="7" spans="1:8" x14ac:dyDescent="0.45">
      <c r="A7" t="s">
        <v>15</v>
      </c>
      <c r="C7" s="4" t="s">
        <v>759</v>
      </c>
      <c r="D7" t="s">
        <v>856</v>
      </c>
      <c r="E7" s="5" t="s">
        <v>856</v>
      </c>
      <c r="F7" t="s">
        <v>856</v>
      </c>
      <c r="G7" t="s">
        <v>856</v>
      </c>
    </row>
    <row r="8" spans="1:8" x14ac:dyDescent="0.45">
      <c r="A8" t="s">
        <v>17</v>
      </c>
      <c r="C8" s="4" t="s">
        <v>591</v>
      </c>
      <c r="D8" t="s">
        <v>591</v>
      </c>
      <c r="E8" s="5" t="s">
        <v>591</v>
      </c>
      <c r="F8" t="s">
        <v>591</v>
      </c>
      <c r="G8" t="s">
        <v>591</v>
      </c>
    </row>
    <row r="9" spans="1:8" x14ac:dyDescent="0.45">
      <c r="A9" t="s">
        <v>19</v>
      </c>
      <c r="C9" s="4" t="s">
        <v>761</v>
      </c>
      <c r="D9" t="s">
        <v>761</v>
      </c>
      <c r="E9" s="5" t="s">
        <v>761</v>
      </c>
      <c r="F9" t="s">
        <v>761</v>
      </c>
      <c r="G9" t="s">
        <v>761</v>
      </c>
    </row>
    <row r="10" spans="1:8" x14ac:dyDescent="0.45">
      <c r="A10" t="s">
        <v>21</v>
      </c>
      <c r="C10" s="4" t="s">
        <v>762</v>
      </c>
      <c r="D10" t="s">
        <v>857</v>
      </c>
      <c r="E10" s="5" t="s">
        <v>857</v>
      </c>
      <c r="F10" t="s">
        <v>857</v>
      </c>
      <c r="G10" t="s">
        <v>857</v>
      </c>
    </row>
    <row r="11" spans="1:8" x14ac:dyDescent="0.45">
      <c r="A11" t="s">
        <v>24</v>
      </c>
      <c r="C11" s="4" t="s">
        <v>763</v>
      </c>
      <c r="D11" t="s">
        <v>858</v>
      </c>
      <c r="E11" s="5" t="s">
        <v>858</v>
      </c>
      <c r="F11" t="s">
        <v>858</v>
      </c>
      <c r="G11" t="s">
        <v>858</v>
      </c>
    </row>
    <row r="12" spans="1:8" x14ac:dyDescent="0.45">
      <c r="A12" t="s">
        <v>26</v>
      </c>
      <c r="C12" s="4" t="s">
        <v>765</v>
      </c>
      <c r="D12" t="s">
        <v>859</v>
      </c>
      <c r="E12" s="5" t="s">
        <v>859</v>
      </c>
      <c r="F12" t="s">
        <v>859</v>
      </c>
      <c r="G12" t="s">
        <v>859</v>
      </c>
    </row>
    <row r="13" spans="1:8" x14ac:dyDescent="0.45">
      <c r="A13" t="s">
        <v>32</v>
      </c>
      <c r="C13" s="4" t="s">
        <v>33</v>
      </c>
      <c r="D13" t="s">
        <v>33</v>
      </c>
      <c r="E13" s="5" t="s">
        <v>33</v>
      </c>
      <c r="F13" t="s">
        <v>33</v>
      </c>
      <c r="G13" t="s">
        <v>33</v>
      </c>
      <c r="H13" t="s">
        <v>860</v>
      </c>
    </row>
    <row r="14" spans="1:8" x14ac:dyDescent="0.45">
      <c r="A14" t="s">
        <v>684</v>
      </c>
      <c r="B14" s="2">
        <v>39903</v>
      </c>
      <c r="C14" s="6">
        <v>219.85136695022783</v>
      </c>
      <c r="D14" s="3">
        <v>5.5122130710748563</v>
      </c>
      <c r="E14" s="20">
        <v>0.52555218739400633</v>
      </c>
      <c r="F14" s="3">
        <v>0.94435100793419224</v>
      </c>
      <c r="G14" s="3">
        <v>4.9294761321293727E-2</v>
      </c>
      <c r="H14">
        <f>100*E14/$C14</f>
        <v>0.23904886045715881</v>
      </c>
    </row>
    <row r="15" spans="1:8" x14ac:dyDescent="0.45">
      <c r="A15" t="s">
        <v>685</v>
      </c>
      <c r="B15" s="2">
        <v>39994</v>
      </c>
      <c r="C15" s="6">
        <v>228.49688335008301</v>
      </c>
      <c r="D15" s="3">
        <v>4.8192204758199093</v>
      </c>
      <c r="E15" s="20">
        <v>0.53995248557892184</v>
      </c>
      <c r="F15" s="3">
        <v>0.77001877790730666</v>
      </c>
      <c r="G15" s="3">
        <v>4.9704142757476477E-2</v>
      </c>
      <c r="H15">
        <f t="shared" ref="H15:H75" si="0">100*E15/$C15</f>
        <v>0.23630628027063882</v>
      </c>
    </row>
    <row r="16" spans="1:8" x14ac:dyDescent="0.45">
      <c r="A16" t="s">
        <v>686</v>
      </c>
      <c r="B16" s="2">
        <v>40086</v>
      </c>
      <c r="C16" s="6">
        <v>241.55979610353546</v>
      </c>
      <c r="D16" s="3">
        <v>5.1645848339185418</v>
      </c>
      <c r="E16" s="20">
        <v>0.54937773902912845</v>
      </c>
      <c r="F16" s="3">
        <v>0.92362146080200613</v>
      </c>
      <c r="G16" s="3">
        <v>5.2546761321970781E-2</v>
      </c>
      <c r="H16">
        <f t="shared" si="0"/>
        <v>0.22742929406748566</v>
      </c>
    </row>
    <row r="17" spans="1:8" x14ac:dyDescent="0.45">
      <c r="A17" t="s">
        <v>687</v>
      </c>
      <c r="B17" s="2">
        <v>40178</v>
      </c>
      <c r="C17" s="6">
        <v>255.2471617112534</v>
      </c>
      <c r="D17" s="3">
        <v>5.3316764368156973</v>
      </c>
      <c r="E17" s="20">
        <v>0.5620759239619344</v>
      </c>
      <c r="F17" s="3">
        <v>1.0401769970291921</v>
      </c>
      <c r="G17" s="3">
        <v>5.125429696525189E-2</v>
      </c>
      <c r="H17">
        <f t="shared" si="0"/>
        <v>0.22020849132801679</v>
      </c>
    </row>
    <row r="18" spans="1:8" x14ac:dyDescent="0.45">
      <c r="A18" t="s">
        <v>688</v>
      </c>
      <c r="B18" s="2">
        <v>40268</v>
      </c>
      <c r="C18" s="6">
        <v>270.60744051266454</v>
      </c>
      <c r="D18" s="3">
        <v>5.9042258936802678</v>
      </c>
      <c r="E18" s="20">
        <v>0.55596809508511158</v>
      </c>
      <c r="F18" s="3">
        <v>1.3890674995285226</v>
      </c>
      <c r="G18" s="3">
        <v>4.6356368230695937E-2</v>
      </c>
      <c r="H18">
        <f t="shared" si="0"/>
        <v>0.20545188780908338</v>
      </c>
    </row>
    <row r="19" spans="1:8" x14ac:dyDescent="0.45">
      <c r="A19" t="s">
        <v>689</v>
      </c>
      <c r="B19" s="2">
        <v>40359</v>
      </c>
      <c r="C19" s="6">
        <v>270.22920617505969</v>
      </c>
      <c r="D19" s="3">
        <v>5.3391863133685744</v>
      </c>
      <c r="E19" s="20">
        <v>0.56963761466934182</v>
      </c>
      <c r="F19" s="3">
        <v>0.88062242878063446</v>
      </c>
      <c r="G19" s="3">
        <v>4.5960569527720201E-2</v>
      </c>
      <c r="H19">
        <f t="shared" si="0"/>
        <v>0.21079794546719705</v>
      </c>
    </row>
    <row r="20" spans="1:8" x14ac:dyDescent="0.45">
      <c r="A20" t="s">
        <v>690</v>
      </c>
      <c r="B20" s="2">
        <v>40451</v>
      </c>
      <c r="C20" s="6">
        <v>273.07234270481558</v>
      </c>
      <c r="D20" s="3">
        <v>5.4926209362021741</v>
      </c>
      <c r="E20" s="20">
        <v>0.57850502436799323</v>
      </c>
      <c r="F20" s="3">
        <v>0.89126062244937998</v>
      </c>
      <c r="G20" s="3">
        <v>4.2508691356510787E-2</v>
      </c>
      <c r="H20">
        <f t="shared" si="0"/>
        <v>0.21185046374079078</v>
      </c>
    </row>
    <row r="21" spans="1:8" x14ac:dyDescent="0.45">
      <c r="A21" t="s">
        <v>691</v>
      </c>
      <c r="B21" s="2">
        <v>40543</v>
      </c>
      <c r="C21" s="6">
        <v>292.22510202498154</v>
      </c>
      <c r="D21" s="3">
        <v>5.345801293009445</v>
      </c>
      <c r="E21" s="20">
        <v>0.59115605275068484</v>
      </c>
      <c r="F21" s="3">
        <v>0.95894641816731796</v>
      </c>
      <c r="G21" s="3">
        <v>4.5730766435060966E-2</v>
      </c>
      <c r="H21">
        <f t="shared" si="0"/>
        <v>0.2022947545074853</v>
      </c>
    </row>
    <row r="22" spans="1:8" x14ac:dyDescent="0.45">
      <c r="A22" t="s">
        <v>692</v>
      </c>
      <c r="B22" s="2">
        <v>40633</v>
      </c>
      <c r="C22" s="6">
        <v>309.45484028165868</v>
      </c>
      <c r="D22" s="3">
        <v>5.5983880989514887</v>
      </c>
      <c r="E22" s="20">
        <v>0.59011949471312697</v>
      </c>
      <c r="F22" s="3">
        <v>1.0520223591470852</v>
      </c>
      <c r="G22" s="3">
        <v>4.1487785023535319E-2</v>
      </c>
      <c r="H22">
        <f t="shared" si="0"/>
        <v>0.19069648229641967</v>
      </c>
    </row>
    <row r="23" spans="1:8" x14ac:dyDescent="0.45">
      <c r="A23" t="s">
        <v>693</v>
      </c>
      <c r="B23" s="2">
        <v>40724</v>
      </c>
      <c r="C23" s="6">
        <v>312.42082415789639</v>
      </c>
      <c r="D23" s="3">
        <v>5.9359036868535568</v>
      </c>
      <c r="E23" s="20">
        <v>0.60399326458852898</v>
      </c>
      <c r="F23" s="3">
        <v>1.1760969470455314</v>
      </c>
      <c r="G23" s="3">
        <v>4.0817934192958198E-2</v>
      </c>
      <c r="H23">
        <f t="shared" si="0"/>
        <v>0.19332682647404864</v>
      </c>
    </row>
    <row r="24" spans="1:8" x14ac:dyDescent="0.45">
      <c r="A24" t="s">
        <v>694</v>
      </c>
      <c r="B24" s="2">
        <v>40816</v>
      </c>
      <c r="C24" s="6">
        <v>312.37636793281104</v>
      </c>
      <c r="D24" s="3">
        <v>5.7857960006485145</v>
      </c>
      <c r="E24" s="20">
        <v>0.60821388817176436</v>
      </c>
      <c r="F24" s="3">
        <v>1.2169204389494348</v>
      </c>
      <c r="G24" s="3">
        <v>2.7347117175266403E-2</v>
      </c>
      <c r="H24">
        <f t="shared" si="0"/>
        <v>0.19470547410378525</v>
      </c>
    </row>
    <row r="25" spans="1:8" x14ac:dyDescent="0.45">
      <c r="A25" t="s">
        <v>695</v>
      </c>
      <c r="B25" s="2">
        <v>40908</v>
      </c>
      <c r="C25" s="6">
        <v>296.25394541006722</v>
      </c>
      <c r="D25" s="3">
        <v>6.2944162876998435</v>
      </c>
      <c r="E25" s="20">
        <v>0.62507309039387016</v>
      </c>
      <c r="F25" s="3">
        <v>1.3431519189912233</v>
      </c>
      <c r="G25" s="3">
        <v>3.7391984103602754E-2</v>
      </c>
      <c r="H25">
        <f t="shared" si="0"/>
        <v>0.21099232603591483</v>
      </c>
    </row>
    <row r="26" spans="1:8" x14ac:dyDescent="0.45">
      <c r="A26" t="s">
        <v>696</v>
      </c>
      <c r="B26" s="2">
        <v>40999</v>
      </c>
      <c r="C26" s="6">
        <v>318.00772978412954</v>
      </c>
      <c r="D26" s="3">
        <v>6.1769327560619747</v>
      </c>
      <c r="E26" s="20">
        <v>0.63344241704962079</v>
      </c>
      <c r="F26" s="3">
        <v>1.321826484047959</v>
      </c>
      <c r="G26" s="3">
        <v>4.3346585250783651E-2</v>
      </c>
      <c r="H26">
        <f t="shared" si="0"/>
        <v>0.19919088680002059</v>
      </c>
    </row>
    <row r="27" spans="1:8" x14ac:dyDescent="0.45">
      <c r="A27" t="s">
        <v>697</v>
      </c>
      <c r="B27" s="2">
        <v>41090</v>
      </c>
      <c r="C27" s="6">
        <v>298.24972621334507</v>
      </c>
      <c r="D27" s="3">
        <v>6.4252532585712405</v>
      </c>
      <c r="E27" s="20">
        <v>0.64828202429280823</v>
      </c>
      <c r="F27" s="3">
        <v>1.4285647216866473</v>
      </c>
      <c r="G27" s="3">
        <v>4.3557269480020602E-2</v>
      </c>
      <c r="H27">
        <f t="shared" si="0"/>
        <v>0.21736215235586731</v>
      </c>
    </row>
    <row r="28" spans="1:8" x14ac:dyDescent="0.45">
      <c r="A28" t="s">
        <v>698</v>
      </c>
      <c r="B28" s="2">
        <v>41182</v>
      </c>
      <c r="C28" s="6">
        <v>314.39821312097411</v>
      </c>
      <c r="D28" s="3">
        <v>6.2117914932149887</v>
      </c>
      <c r="E28" s="20">
        <v>0.64716150718871313</v>
      </c>
      <c r="F28" s="3">
        <v>1.3969900242136499</v>
      </c>
      <c r="G28" s="3">
        <v>2.6586683799522198E-2</v>
      </c>
      <c r="H28">
        <f t="shared" si="0"/>
        <v>0.20584134393273362</v>
      </c>
    </row>
    <row r="29" spans="1:8" x14ac:dyDescent="0.45">
      <c r="A29" t="s">
        <v>699</v>
      </c>
      <c r="B29" s="2">
        <v>41274</v>
      </c>
      <c r="C29" s="6">
        <v>324.93955332816682</v>
      </c>
      <c r="D29" s="3">
        <v>5.8470832896897482</v>
      </c>
      <c r="E29" s="20">
        <v>0.64910184636905299</v>
      </c>
      <c r="F29" s="3">
        <v>1.0049159835821626</v>
      </c>
      <c r="G29" s="3">
        <v>3.9316696656144304E-2</v>
      </c>
      <c r="H29">
        <f t="shared" si="0"/>
        <v>0.19976079849949949</v>
      </c>
    </row>
    <row r="30" spans="1:8" x14ac:dyDescent="0.45">
      <c r="A30" t="s">
        <v>700</v>
      </c>
      <c r="B30" s="2">
        <v>41364</v>
      </c>
      <c r="C30" s="6">
        <v>333.27591836992326</v>
      </c>
      <c r="D30" s="3">
        <v>6.5990782817190654</v>
      </c>
      <c r="E30" s="20">
        <v>0.74079375964514493</v>
      </c>
      <c r="F30" s="3">
        <v>1.2782294343993756</v>
      </c>
      <c r="G30" s="3">
        <v>6.5052224069036338E-2</v>
      </c>
      <c r="H30">
        <f t="shared" si="0"/>
        <v>0.22227641387005131</v>
      </c>
    </row>
    <row r="31" spans="1:8" x14ac:dyDescent="0.45">
      <c r="A31" t="s">
        <v>701</v>
      </c>
      <c r="B31" s="2">
        <v>41455</v>
      </c>
      <c r="C31" s="6">
        <v>333.13288721564408</v>
      </c>
      <c r="D31" s="3">
        <v>6.7390616311786893</v>
      </c>
      <c r="E31" s="20">
        <v>0.74696375756826783</v>
      </c>
      <c r="F31" s="3">
        <v>1.3128990542641887</v>
      </c>
      <c r="G31" s="3">
        <v>6.8295705496968104E-2</v>
      </c>
      <c r="H31">
        <f t="shared" si="0"/>
        <v>0.22422396173835041</v>
      </c>
    </row>
    <row r="32" spans="1:8" x14ac:dyDescent="0.45">
      <c r="A32" t="s">
        <v>702</v>
      </c>
      <c r="B32" s="2">
        <v>41547</v>
      </c>
      <c r="C32" s="6">
        <v>328.44039278108994</v>
      </c>
      <c r="D32" s="3">
        <v>6.8474564848752628</v>
      </c>
      <c r="E32" s="20">
        <v>0.73731097974667559</v>
      </c>
      <c r="F32" s="3">
        <v>1.2130075637878635</v>
      </c>
      <c r="G32" s="3">
        <v>7.1191801329975851E-2</v>
      </c>
      <c r="H32">
        <f t="shared" si="0"/>
        <v>0.22448852088607249</v>
      </c>
    </row>
    <row r="33" spans="1:8" x14ac:dyDescent="0.45">
      <c r="A33" t="s">
        <v>703</v>
      </c>
      <c r="B33" s="2">
        <v>41639</v>
      </c>
      <c r="C33" s="6">
        <v>331.98922826223594</v>
      </c>
      <c r="D33" s="3">
        <v>7.1483881293996498</v>
      </c>
      <c r="E33" s="20">
        <v>0.70431823511492497</v>
      </c>
      <c r="F33" s="3">
        <v>1.2829352548188464</v>
      </c>
      <c r="G33" s="3">
        <v>7.2070424816981393E-2</v>
      </c>
      <c r="H33">
        <f t="shared" si="0"/>
        <v>0.21215092995685661</v>
      </c>
    </row>
    <row r="34" spans="1:8" x14ac:dyDescent="0.45">
      <c r="A34" t="s">
        <v>704</v>
      </c>
      <c r="B34" s="2">
        <v>41729</v>
      </c>
      <c r="C34" s="6">
        <v>339.34513735343728</v>
      </c>
      <c r="D34" s="3">
        <v>7.4630271844616773</v>
      </c>
      <c r="E34" s="20">
        <v>0.87557717210014285</v>
      </c>
      <c r="F34" s="3">
        <v>1.3189562231665819</v>
      </c>
      <c r="G34" s="3">
        <v>7.6885782832066929E-2</v>
      </c>
      <c r="H34">
        <f t="shared" si="0"/>
        <v>0.25801966072913113</v>
      </c>
    </row>
    <row r="35" spans="1:8" x14ac:dyDescent="0.45">
      <c r="A35" t="s">
        <v>705</v>
      </c>
      <c r="B35" s="2">
        <v>41820</v>
      </c>
      <c r="C35" s="6">
        <v>342.27539809775851</v>
      </c>
      <c r="D35" s="3">
        <v>7.5599056235411597</v>
      </c>
      <c r="E35" s="20">
        <v>0.86330379490173059</v>
      </c>
      <c r="F35" s="3">
        <v>1.3175770509875806</v>
      </c>
      <c r="G35" s="3">
        <v>8.1094033809449781E-2</v>
      </c>
      <c r="H35">
        <f t="shared" si="0"/>
        <v>0.25222490418524302</v>
      </c>
    </row>
    <row r="36" spans="1:8" x14ac:dyDescent="0.45">
      <c r="A36" t="s">
        <v>706</v>
      </c>
      <c r="B36" s="2">
        <v>41912</v>
      </c>
      <c r="C36" s="6">
        <v>346.29466068151481</v>
      </c>
      <c r="D36" s="3">
        <v>8.1996569361460434</v>
      </c>
      <c r="E36" s="20">
        <v>0.84771151965402503</v>
      </c>
      <c r="F36" s="3">
        <v>1.3075911294358236</v>
      </c>
      <c r="G36" s="3">
        <v>8.9452213644521772E-2</v>
      </c>
      <c r="H36">
        <f t="shared" si="0"/>
        <v>0.24479485706932699</v>
      </c>
    </row>
    <row r="37" spans="1:8" x14ac:dyDescent="0.45">
      <c r="A37" t="s">
        <v>707</v>
      </c>
      <c r="B37" s="2">
        <v>42004</v>
      </c>
      <c r="C37" s="6">
        <v>336.40223298902453</v>
      </c>
      <c r="D37" s="3">
        <v>7.9492218935371941</v>
      </c>
      <c r="E37" s="20">
        <v>0.74622170775131491</v>
      </c>
      <c r="F37" s="3">
        <v>1.302838540757741</v>
      </c>
      <c r="G37" s="3">
        <v>8.705385237827605E-2</v>
      </c>
      <c r="H37">
        <f t="shared" si="0"/>
        <v>0.22182424329378966</v>
      </c>
    </row>
    <row r="38" spans="1:8" x14ac:dyDescent="0.45">
      <c r="A38" t="s">
        <v>708</v>
      </c>
      <c r="B38" s="2">
        <v>42094</v>
      </c>
      <c r="C38" s="6">
        <v>318.29031052158604</v>
      </c>
      <c r="D38" s="3">
        <v>8.2182140665343706</v>
      </c>
      <c r="E38" s="20">
        <v>1.0381810421251789</v>
      </c>
      <c r="F38" s="3">
        <v>1.4016555337123158</v>
      </c>
      <c r="G38" s="3">
        <v>8.0288273694330586E-2</v>
      </c>
      <c r="H38">
        <f t="shared" si="0"/>
        <v>0.32617425281463946</v>
      </c>
    </row>
    <row r="39" spans="1:8" x14ac:dyDescent="0.45">
      <c r="A39" t="s">
        <v>709</v>
      </c>
      <c r="B39" s="2">
        <v>42185</v>
      </c>
      <c r="C39" s="6">
        <v>307.89464028519831</v>
      </c>
      <c r="D39" s="3">
        <v>9.1203763738314318</v>
      </c>
      <c r="E39" s="20">
        <v>0.95255857086592743</v>
      </c>
      <c r="F39" s="3">
        <v>1.3162180754100072</v>
      </c>
      <c r="G39" s="3">
        <v>8.354471372630666E-2</v>
      </c>
      <c r="H39">
        <f t="shared" si="0"/>
        <v>0.30937809439735175</v>
      </c>
    </row>
    <row r="40" spans="1:8" x14ac:dyDescent="0.45">
      <c r="A40" t="s">
        <v>710</v>
      </c>
      <c r="B40" s="2">
        <v>42277</v>
      </c>
      <c r="C40" s="6">
        <v>294.51400189122865</v>
      </c>
      <c r="D40" s="3">
        <v>7.6720373310672958</v>
      </c>
      <c r="E40" s="20">
        <v>0.92199193456013573</v>
      </c>
      <c r="F40" s="3">
        <v>1.3351007233244068</v>
      </c>
      <c r="G40" s="3">
        <v>8.7406659637544973E-2</v>
      </c>
      <c r="H40">
        <f t="shared" si="0"/>
        <v>0.31305538230425128</v>
      </c>
    </row>
    <row r="41" spans="1:8" x14ac:dyDescent="0.45">
      <c r="A41" t="s">
        <v>711</v>
      </c>
      <c r="B41" s="2">
        <v>42369</v>
      </c>
      <c r="C41" s="6">
        <v>294.33630413164821</v>
      </c>
      <c r="D41" s="3">
        <v>7.7169096077350279</v>
      </c>
      <c r="E41" s="20">
        <v>0.76022032236096304</v>
      </c>
      <c r="F41" s="3">
        <v>1.3412720230986839</v>
      </c>
      <c r="G41" s="3">
        <v>8.9246097341960248E-2</v>
      </c>
      <c r="H41">
        <f t="shared" si="0"/>
        <v>0.25828289330593018</v>
      </c>
    </row>
    <row r="42" spans="1:8" x14ac:dyDescent="0.45">
      <c r="A42" t="s">
        <v>712</v>
      </c>
      <c r="B42" s="2">
        <v>42460</v>
      </c>
      <c r="C42" s="6">
        <v>279.2204172330928</v>
      </c>
      <c r="D42" s="3">
        <v>7.5122595449568195</v>
      </c>
      <c r="E42" s="20">
        <v>0.38702141838450027</v>
      </c>
      <c r="F42" s="3">
        <v>1.1684499486624504</v>
      </c>
      <c r="G42" s="3">
        <v>9.2444677523420324E-2</v>
      </c>
      <c r="H42">
        <f t="shared" si="0"/>
        <v>0.13860785046439328</v>
      </c>
    </row>
    <row r="43" spans="1:8" x14ac:dyDescent="0.45">
      <c r="A43" t="s">
        <v>713</v>
      </c>
      <c r="B43" s="2">
        <v>42551</v>
      </c>
      <c r="C43" s="6">
        <v>281.81995937648855</v>
      </c>
      <c r="D43" s="3">
        <v>8.4539983344897554</v>
      </c>
      <c r="E43" s="20">
        <v>1.0054649628235437</v>
      </c>
      <c r="F43" s="3">
        <v>1.4061698271294933</v>
      </c>
      <c r="G43" s="3">
        <v>9.1537249407787458E-2</v>
      </c>
      <c r="H43">
        <f t="shared" si="0"/>
        <v>0.35677563968431497</v>
      </c>
    </row>
    <row r="44" spans="1:8" x14ac:dyDescent="0.45">
      <c r="A44" t="s">
        <v>714</v>
      </c>
      <c r="B44" s="2">
        <v>42643</v>
      </c>
      <c r="C44" s="6">
        <v>276.87440965793792</v>
      </c>
      <c r="D44" s="3">
        <v>9.1017221812641615</v>
      </c>
      <c r="E44" s="20">
        <v>1.064650977863882</v>
      </c>
      <c r="F44" s="3">
        <v>1.3837618169532377</v>
      </c>
      <c r="G44" s="3">
        <v>0.11339700742539793</v>
      </c>
      <c r="H44">
        <f t="shared" si="0"/>
        <v>0.38452487507935307</v>
      </c>
    </row>
    <row r="45" spans="1:8" x14ac:dyDescent="0.45">
      <c r="A45" t="s">
        <v>715</v>
      </c>
      <c r="B45" s="2">
        <v>42735</v>
      </c>
      <c r="C45" s="6">
        <v>274.44460461311553</v>
      </c>
      <c r="D45" s="3">
        <v>8.9912496328923481</v>
      </c>
      <c r="E45" s="20">
        <v>1.2290540114710362</v>
      </c>
      <c r="F45" s="3">
        <v>1.1861772930701084</v>
      </c>
      <c r="G45" s="3">
        <v>0.10660185634337109</v>
      </c>
      <c r="H45">
        <f t="shared" si="0"/>
        <v>0.44783318411510886</v>
      </c>
    </row>
    <row r="46" spans="1:8" x14ac:dyDescent="0.45">
      <c r="A46" t="s">
        <v>716</v>
      </c>
      <c r="B46" s="2">
        <v>42825</v>
      </c>
      <c r="C46" s="6">
        <v>276.5025885485162</v>
      </c>
      <c r="D46" s="3">
        <v>8.3834637577355782</v>
      </c>
      <c r="E46" s="20">
        <v>0.62413053313837907</v>
      </c>
      <c r="F46" s="3">
        <v>1.2748380849766661</v>
      </c>
      <c r="G46" s="3">
        <v>8.5515844440768124E-2</v>
      </c>
      <c r="H46">
        <f t="shared" si="0"/>
        <v>0.22572321525621694</v>
      </c>
    </row>
    <row r="47" spans="1:8" x14ac:dyDescent="0.45">
      <c r="A47" t="s">
        <v>717</v>
      </c>
      <c r="B47" s="2">
        <v>42916</v>
      </c>
      <c r="C47" s="6">
        <v>299.35856805645813</v>
      </c>
      <c r="D47" s="3">
        <v>8.5816142687512649</v>
      </c>
      <c r="E47" s="20">
        <v>0.56651753200268662</v>
      </c>
      <c r="F47" s="3">
        <v>1.207079101881839</v>
      </c>
      <c r="G47" s="3">
        <v>8.0761951595060694E-2</v>
      </c>
      <c r="H47">
        <f t="shared" si="0"/>
        <v>0.18924380073058178</v>
      </c>
    </row>
    <row r="48" spans="1:8" x14ac:dyDescent="0.45">
      <c r="A48" t="s">
        <v>718</v>
      </c>
      <c r="B48" s="2">
        <v>43008</v>
      </c>
      <c r="C48" s="6">
        <v>312.21480538689724</v>
      </c>
      <c r="D48" s="3">
        <v>9.6042391232749367</v>
      </c>
      <c r="E48" s="20">
        <v>0.65955179789893026</v>
      </c>
      <c r="F48" s="3">
        <v>1.491036084657918</v>
      </c>
      <c r="G48" s="3">
        <v>0.1058590225386455</v>
      </c>
      <c r="H48">
        <f t="shared" si="0"/>
        <v>0.2112493663077932</v>
      </c>
    </row>
    <row r="49" spans="1:8" x14ac:dyDescent="0.45">
      <c r="A49" t="s">
        <v>719</v>
      </c>
      <c r="B49" s="2">
        <v>43100</v>
      </c>
      <c r="C49" s="6">
        <v>305.14862232183441</v>
      </c>
      <c r="D49" s="3">
        <v>11.32582072057895</v>
      </c>
      <c r="E49" s="20">
        <v>2.2375007500030297</v>
      </c>
      <c r="F49" s="3">
        <v>1.5600432976437688</v>
      </c>
      <c r="G49" s="3">
        <v>0.10011221363924025</v>
      </c>
      <c r="H49">
        <f t="shared" si="0"/>
        <v>0.73324950084263552</v>
      </c>
    </row>
    <row r="50" spans="1:8" x14ac:dyDescent="0.45">
      <c r="A50" t="s">
        <v>720</v>
      </c>
      <c r="B50" s="2">
        <v>43190</v>
      </c>
      <c r="C50" s="6">
        <v>316.17067139504002</v>
      </c>
      <c r="D50" s="3">
        <v>10.129909133258533</v>
      </c>
      <c r="E50" s="20">
        <v>1.2662737863803748</v>
      </c>
      <c r="F50" s="3">
        <v>1.5602450149811369</v>
      </c>
      <c r="G50" s="3">
        <v>6.5294525916606574E-2</v>
      </c>
      <c r="H50">
        <f t="shared" si="0"/>
        <v>0.40050324111126256</v>
      </c>
    </row>
    <row r="51" spans="1:8" x14ac:dyDescent="0.45">
      <c r="A51" t="s">
        <v>721</v>
      </c>
      <c r="B51" s="2">
        <v>43281</v>
      </c>
      <c r="C51" s="6">
        <v>311.21404126155466</v>
      </c>
      <c r="D51" s="3">
        <v>9.8937892608449101</v>
      </c>
      <c r="E51" s="20">
        <v>1.2466929021713664</v>
      </c>
      <c r="F51" s="3">
        <v>1.6254113314337422</v>
      </c>
      <c r="G51" s="3">
        <v>6.7574894479846437E-2</v>
      </c>
      <c r="H51">
        <f t="shared" si="0"/>
        <v>0.40059018452949691</v>
      </c>
    </row>
    <row r="52" spans="1:8" x14ac:dyDescent="0.45">
      <c r="A52" t="s">
        <v>722</v>
      </c>
      <c r="B52" s="2">
        <v>43373</v>
      </c>
      <c r="C52" s="6">
        <v>317.9752926683164</v>
      </c>
      <c r="D52" s="3">
        <v>9.9510250980337904</v>
      </c>
      <c r="E52" s="20">
        <v>1.0546836179380672</v>
      </c>
      <c r="F52" s="3">
        <v>1.4789096528249239</v>
      </c>
      <c r="G52" s="3">
        <v>0.16388005058777622</v>
      </c>
      <c r="H52">
        <f t="shared" si="0"/>
        <v>0.33168728585406776</v>
      </c>
    </row>
    <row r="53" spans="1:8" x14ac:dyDescent="0.45">
      <c r="A53" t="s">
        <v>723</v>
      </c>
      <c r="B53" s="2">
        <v>43465</v>
      </c>
      <c r="C53" s="6">
        <v>311.12494424877616</v>
      </c>
      <c r="D53" s="3">
        <v>10.199691913162653</v>
      </c>
      <c r="E53" s="20">
        <v>1.1153988887896054</v>
      </c>
      <c r="F53" s="3">
        <v>1.7483278593630243</v>
      </c>
      <c r="G53" s="3">
        <v>0.10006621173889289</v>
      </c>
      <c r="H53">
        <f t="shared" si="0"/>
        <v>0.35850513094756237</v>
      </c>
    </row>
    <row r="54" spans="1:8" x14ac:dyDescent="0.45">
      <c r="A54" t="s">
        <v>724</v>
      </c>
      <c r="B54" s="2">
        <v>43555</v>
      </c>
      <c r="C54" s="6">
        <v>325.53777855457349</v>
      </c>
      <c r="D54" s="3">
        <v>11.841158459290048</v>
      </c>
      <c r="E54" s="20">
        <v>1.5061442984660831</v>
      </c>
      <c r="F54" s="3">
        <v>1.5657737169230499</v>
      </c>
      <c r="G54" s="3">
        <v>0.12351802937116288</v>
      </c>
      <c r="H54">
        <f t="shared" si="0"/>
        <v>0.46266344421023675</v>
      </c>
    </row>
    <row r="55" spans="1:8" x14ac:dyDescent="0.45">
      <c r="A55" t="s">
        <v>725</v>
      </c>
      <c r="B55" s="2">
        <v>43646</v>
      </c>
      <c r="C55" s="6">
        <v>328.03473955877399</v>
      </c>
      <c r="D55" s="3">
        <v>11.739486443964971</v>
      </c>
      <c r="E55" s="20">
        <v>1.6708057155888654</v>
      </c>
      <c r="F55" s="3">
        <v>1.8730869169049278</v>
      </c>
      <c r="G55" s="3">
        <v>0.20611630885823767</v>
      </c>
      <c r="H55">
        <f t="shared" si="0"/>
        <v>0.50933804079293465</v>
      </c>
    </row>
    <row r="56" spans="1:8" x14ac:dyDescent="0.45">
      <c r="A56" t="s">
        <v>726</v>
      </c>
      <c r="B56" s="2">
        <v>43738</v>
      </c>
      <c r="C56" s="6">
        <v>323.90031150762547</v>
      </c>
      <c r="D56" s="3">
        <v>10.700142506703706</v>
      </c>
      <c r="E56" s="20">
        <v>1.3184152530442541</v>
      </c>
      <c r="F56" s="3">
        <v>1.8032943000415618</v>
      </c>
      <c r="G56" s="3">
        <v>0.12203611494096923</v>
      </c>
      <c r="H56">
        <f t="shared" si="0"/>
        <v>0.40704352734567067</v>
      </c>
    </row>
    <row r="57" spans="1:8" x14ac:dyDescent="0.45">
      <c r="A57" t="s">
        <v>727</v>
      </c>
      <c r="B57" s="2">
        <v>43830</v>
      </c>
      <c r="C57" s="6">
        <v>326.96475594466932</v>
      </c>
      <c r="D57" s="3">
        <v>9.9618933736586257</v>
      </c>
      <c r="E57" s="20">
        <v>1.0472842916281404</v>
      </c>
      <c r="F57" s="3">
        <v>1.6685171021996041</v>
      </c>
      <c r="G57" s="3">
        <v>0.15787126240372487</v>
      </c>
      <c r="H57">
        <f t="shared" si="0"/>
        <v>0.32030494803708059</v>
      </c>
    </row>
    <row r="58" spans="1:8" x14ac:dyDescent="0.45">
      <c r="A58" t="s">
        <v>728</v>
      </c>
      <c r="B58" s="2">
        <v>43921</v>
      </c>
      <c r="C58" s="6">
        <v>324.37842151931557</v>
      </c>
      <c r="D58" s="3">
        <v>10.81596246474547</v>
      </c>
      <c r="E58" s="20">
        <v>1.3648312451541091</v>
      </c>
      <c r="F58" s="3">
        <v>1.9186334571492896</v>
      </c>
      <c r="G58" s="3">
        <v>0.17461451695875937</v>
      </c>
      <c r="H58">
        <f t="shared" si="0"/>
        <v>0.42075278582389869</v>
      </c>
    </row>
    <row r="59" spans="1:8" x14ac:dyDescent="0.45">
      <c r="A59" t="s">
        <v>729</v>
      </c>
      <c r="B59" s="2">
        <v>44012</v>
      </c>
      <c r="C59" s="6">
        <v>223.0585159158164</v>
      </c>
      <c r="D59" s="3">
        <v>4.6887607334276007</v>
      </c>
      <c r="E59" s="20">
        <v>1.890174487229485</v>
      </c>
      <c r="F59" s="3">
        <v>0.67816531062334873</v>
      </c>
      <c r="G59" s="3">
        <v>0.14470239664046158</v>
      </c>
      <c r="H59">
        <f t="shared" si="0"/>
        <v>0.84738951995127954</v>
      </c>
    </row>
    <row r="60" spans="1:8" x14ac:dyDescent="0.45">
      <c r="A60" t="s">
        <v>730</v>
      </c>
      <c r="B60" s="2">
        <v>44104</v>
      </c>
      <c r="C60" s="6">
        <v>275.05500021325059</v>
      </c>
      <c r="D60" s="3">
        <v>5.7489031088590004</v>
      </c>
      <c r="E60" s="20">
        <v>0.93653024055998624</v>
      </c>
      <c r="F60" s="3">
        <v>1.1729555890364043</v>
      </c>
      <c r="G60" s="3">
        <v>0.11404982002245791</v>
      </c>
      <c r="H60">
        <f t="shared" si="0"/>
        <v>0.34048835317805271</v>
      </c>
    </row>
    <row r="61" spans="1:8" x14ac:dyDescent="0.45">
      <c r="A61" t="s">
        <v>731</v>
      </c>
      <c r="B61" s="2">
        <v>44196</v>
      </c>
      <c r="C61" s="6">
        <v>308.5339678002552</v>
      </c>
      <c r="D61" s="3">
        <v>7.1715252200058694</v>
      </c>
      <c r="E61" s="20">
        <v>1.6312890591018236</v>
      </c>
      <c r="F61" s="3">
        <v>1.1201475919344801</v>
      </c>
      <c r="G61" s="3">
        <v>0.12944667687866718</v>
      </c>
      <c r="H61">
        <f t="shared" si="0"/>
        <v>0.52872267865103262</v>
      </c>
    </row>
    <row r="62" spans="1:8" x14ac:dyDescent="0.45">
      <c r="A62" t="s">
        <v>732</v>
      </c>
      <c r="B62" s="2">
        <v>44286</v>
      </c>
      <c r="C62" s="6">
        <v>321.01943161533421</v>
      </c>
      <c r="D62" s="3">
        <v>7.8137020312841585</v>
      </c>
      <c r="E62" s="20">
        <v>1.7682523588840513</v>
      </c>
      <c r="F62" s="3">
        <v>1.5490771346453183</v>
      </c>
      <c r="G62" s="3">
        <v>0.27964713379005313</v>
      </c>
      <c r="H62">
        <f t="shared" si="0"/>
        <v>0.55082408874328925</v>
      </c>
    </row>
    <row r="63" spans="1:8" x14ac:dyDescent="0.45">
      <c r="A63" t="s">
        <v>733</v>
      </c>
      <c r="B63" s="2">
        <v>44377</v>
      </c>
      <c r="C63" s="6">
        <v>332.12078282928599</v>
      </c>
      <c r="D63" s="3">
        <v>10.469254182424216</v>
      </c>
      <c r="E63" s="20">
        <v>1.7807922537171943</v>
      </c>
      <c r="F63" s="3">
        <v>1.6137355291856044</v>
      </c>
      <c r="G63" s="3">
        <v>0.11715033150285802</v>
      </c>
      <c r="H63">
        <f t="shared" si="0"/>
        <v>0.53618814171967744</v>
      </c>
    </row>
    <row r="64" spans="1:8" x14ac:dyDescent="0.45">
      <c r="A64" t="s">
        <v>734</v>
      </c>
      <c r="B64" s="2">
        <v>44469</v>
      </c>
      <c r="C64" s="6">
        <v>334.10021626987771</v>
      </c>
      <c r="D64" s="3">
        <v>12.550719608083304</v>
      </c>
      <c r="E64" s="20">
        <v>2.2681917615334943</v>
      </c>
      <c r="F64" s="3">
        <v>1.8631830170263304</v>
      </c>
      <c r="G64" s="3">
        <v>0.16241234855656256</v>
      </c>
      <c r="H64">
        <f t="shared" si="0"/>
        <v>0.67889562804152948</v>
      </c>
    </row>
    <row r="65" spans="1:8" x14ac:dyDescent="0.45">
      <c r="A65" t="s">
        <v>735</v>
      </c>
      <c r="B65" s="2">
        <v>44561</v>
      </c>
      <c r="C65" s="6">
        <v>329.66228333054624</v>
      </c>
      <c r="D65" s="3">
        <v>11.677112711678204</v>
      </c>
      <c r="E65" s="20">
        <v>1.3761133685792104</v>
      </c>
      <c r="F65" s="3">
        <v>2.2321115801058697</v>
      </c>
      <c r="G65" s="3">
        <v>8.5472417022030817E-2</v>
      </c>
      <c r="H65">
        <f t="shared" si="0"/>
        <v>0.41743124347634486</v>
      </c>
    </row>
    <row r="66" spans="1:8" x14ac:dyDescent="0.45">
      <c r="A66" t="s">
        <v>736</v>
      </c>
      <c r="B66" s="2">
        <v>44651</v>
      </c>
      <c r="C66" s="6">
        <v>346.54625447991856</v>
      </c>
      <c r="D66" s="3">
        <v>11.353629890654299</v>
      </c>
      <c r="E66" s="20">
        <v>1.3475188612706188</v>
      </c>
      <c r="F66" s="3">
        <v>1.9122038635320437</v>
      </c>
      <c r="G66" s="3">
        <v>9.2284444702976073E-2</v>
      </c>
      <c r="H66">
        <f t="shared" si="0"/>
        <v>0.38884242546292014</v>
      </c>
    </row>
    <row r="67" spans="1:8" x14ac:dyDescent="0.45">
      <c r="A67" t="s">
        <v>737</v>
      </c>
      <c r="B67" s="2">
        <v>44742</v>
      </c>
      <c r="C67" s="6">
        <v>364.81668593960336</v>
      </c>
      <c r="D67" s="3">
        <v>13.239060141504478</v>
      </c>
      <c r="E67" s="20">
        <v>1.770927023461059</v>
      </c>
      <c r="F67" s="3">
        <v>2.2233072888563141</v>
      </c>
      <c r="G67" s="3">
        <v>0.10820271703204039</v>
      </c>
      <c r="H67">
        <f t="shared" si="0"/>
        <v>0.4854292831754527</v>
      </c>
    </row>
    <row r="68" spans="1:8" x14ac:dyDescent="0.45">
      <c r="A68" t="s">
        <v>738</v>
      </c>
      <c r="B68" s="2">
        <v>44834</v>
      </c>
      <c r="C68" s="6">
        <v>367.8945579613744</v>
      </c>
      <c r="D68" s="3">
        <v>13.885856000262505</v>
      </c>
      <c r="E68" s="20">
        <v>2.1152113810726685</v>
      </c>
      <c r="F68" s="3">
        <v>2.1771182442550194</v>
      </c>
      <c r="G68" s="3">
        <v>0.20395088132485847</v>
      </c>
      <c r="H68">
        <f t="shared" si="0"/>
        <v>0.57495044036360721</v>
      </c>
    </row>
    <row r="69" spans="1:8" x14ac:dyDescent="0.45">
      <c r="A69" t="s">
        <v>739</v>
      </c>
      <c r="B69" s="2">
        <v>44926</v>
      </c>
      <c r="C69" s="6">
        <v>386.32813447032493</v>
      </c>
      <c r="D69" s="3">
        <v>13.738192337725593</v>
      </c>
      <c r="E69" s="20">
        <v>2.1775617340557902</v>
      </c>
      <c r="F69" s="3">
        <v>2.034451327658052</v>
      </c>
      <c r="G69" s="3">
        <v>0.29218404580316348</v>
      </c>
      <c r="H69">
        <f>100*E69/$C69</f>
        <v>0.5636560063225361</v>
      </c>
    </row>
    <row r="70" spans="1:8" x14ac:dyDescent="0.45">
      <c r="A70" t="s">
        <v>740</v>
      </c>
      <c r="B70" s="2">
        <v>45016</v>
      </c>
      <c r="C70" s="6">
        <v>412.30302455895986</v>
      </c>
      <c r="D70" s="3">
        <v>14.904697843383813</v>
      </c>
      <c r="E70" s="20">
        <v>2.3857593047854584</v>
      </c>
      <c r="F70" s="3">
        <v>2.1718126144434757</v>
      </c>
      <c r="G70" s="3">
        <v>0.1094356537414225</v>
      </c>
      <c r="H70">
        <f t="shared" si="0"/>
        <v>0.5786422031071693</v>
      </c>
    </row>
    <row r="71" spans="1:8" x14ac:dyDescent="0.45">
      <c r="A71" t="s">
        <v>741</v>
      </c>
      <c r="B71" s="2">
        <v>45107</v>
      </c>
      <c r="C71" s="6">
        <v>440.85182562153847</v>
      </c>
      <c r="D71" s="3">
        <v>13.664725878090517</v>
      </c>
      <c r="E71" s="20">
        <v>1.9095037249644347</v>
      </c>
      <c r="F71" s="3">
        <v>2.0414076214489989</v>
      </c>
      <c r="G71" s="3">
        <v>0.23963663884757933</v>
      </c>
      <c r="H71">
        <f t="shared" si="0"/>
        <v>0.43313957524669555</v>
      </c>
    </row>
    <row r="72" spans="1:8" x14ac:dyDescent="0.45">
      <c r="A72" t="s">
        <v>742</v>
      </c>
      <c r="B72" s="2">
        <v>45199</v>
      </c>
      <c r="C72" s="6">
        <v>470.63583873071678</v>
      </c>
      <c r="D72" s="3">
        <v>13.017170955972876</v>
      </c>
      <c r="E72" s="20">
        <v>1.701187149716084</v>
      </c>
      <c r="F72" s="3">
        <v>2.1947467771422722</v>
      </c>
      <c r="G72" s="3">
        <v>0.14902838322461259</v>
      </c>
      <c r="H72">
        <f t="shared" si="0"/>
        <v>0.36146570441896381</v>
      </c>
    </row>
    <row r="73" spans="1:8" x14ac:dyDescent="0.45">
      <c r="A73" t="s">
        <v>743</v>
      </c>
      <c r="B73" s="2">
        <v>45291</v>
      </c>
      <c r="C73" s="6">
        <v>468.86998810939684</v>
      </c>
      <c r="D73" s="3">
        <v>14.574167814215132</v>
      </c>
      <c r="E73" s="20">
        <v>2.2699811111750803</v>
      </c>
      <c r="F73" s="3">
        <v>2.0821600726753333</v>
      </c>
      <c r="G73" s="3">
        <v>0.15376186145739712</v>
      </c>
      <c r="H73">
        <f t="shared" si="0"/>
        <v>0.48413870982193208</v>
      </c>
    </row>
    <row r="74" spans="1:8" x14ac:dyDescent="0.45">
      <c r="A74" t="s">
        <v>744</v>
      </c>
      <c r="B74" s="2">
        <v>45382</v>
      </c>
      <c r="C74" s="6">
        <v>479.30797499737594</v>
      </c>
      <c r="D74" s="3">
        <v>16.522888419485859</v>
      </c>
      <c r="E74" s="20">
        <v>2.4348900802101463</v>
      </c>
      <c r="F74" s="3">
        <v>2.481682722073828</v>
      </c>
      <c r="G74" s="3">
        <v>0.18949907630015622</v>
      </c>
      <c r="H74">
        <f t="shared" si="0"/>
        <v>0.50800116151279906</v>
      </c>
    </row>
    <row r="75" spans="1:8" x14ac:dyDescent="0.45">
      <c r="A75" t="s">
        <v>745</v>
      </c>
      <c r="B75" s="2">
        <v>45473</v>
      </c>
      <c r="C75" s="6">
        <v>485.33930046591325</v>
      </c>
      <c r="D75" s="3">
        <v>15.405707153175024</v>
      </c>
      <c r="E75" s="20">
        <v>2.3182272309478797</v>
      </c>
      <c r="F75" s="3">
        <v>2.8595701409444465</v>
      </c>
      <c r="G75" s="3">
        <v>0.36255681402054207</v>
      </c>
      <c r="H75">
        <f t="shared" si="0"/>
        <v>0.47765083699639432</v>
      </c>
    </row>
  </sheetData>
  <pageMargins left="0.7" right="0.7" top="0.75" bottom="0.75" header="0.3" footer="0.3"/>
  <headerFooter>
    <oddHeader>&amp;L&amp;"Calibri"&amp;11&amp;K000000 NONCONFIDENTIAL // EXTERNAL&amp;1#_x000D_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B117-4B29-4D3D-B750-4C3BC8F93B01}">
  <sheetPr>
    <tabColor rgb="FFC00000"/>
  </sheetPr>
  <dimension ref="A1:X552"/>
  <sheetViews>
    <sheetView workbookViewId="0">
      <pane xSplit="2" ySplit="13" topLeftCell="M14" activePane="bottomRight" state="frozen"/>
      <selection pane="topRight" activeCell="D170" sqref="D170:D191"/>
      <selection pane="bottomLeft" activeCell="D170" sqref="D170:D191"/>
      <selection pane="bottomRight" activeCell="U13" sqref="U13"/>
    </sheetView>
  </sheetViews>
  <sheetFormatPr defaultRowHeight="14.25" x14ac:dyDescent="0.45"/>
  <cols>
    <col min="4" max="4" width="9.59765625" style="24" bestFit="1" customWidth="1"/>
    <col min="5" max="5" width="9.59765625" style="25" customWidth="1"/>
    <col min="6" max="7" width="9.59765625" style="25" bestFit="1" customWidth="1"/>
    <col min="8" max="9" width="9.59765625" style="26" bestFit="1" customWidth="1"/>
    <col min="10" max="11" width="9.59765625" style="26" customWidth="1"/>
    <col min="13" max="15" width="9.1328125" style="21"/>
    <col min="16" max="17" width="9.1328125" style="22"/>
    <col min="18" max="19" width="9.1328125" style="34"/>
    <col min="20" max="20" width="9.1328125" style="26"/>
  </cols>
  <sheetData>
    <row r="1" spans="1:24" x14ac:dyDescent="0.45">
      <c r="A1" s="1" t="s">
        <v>861</v>
      </c>
      <c r="B1" s="1" t="s">
        <v>1</v>
      </c>
      <c r="C1" s="1"/>
      <c r="D1" s="24" t="s">
        <v>862</v>
      </c>
      <c r="E1" s="25" t="s">
        <v>863</v>
      </c>
      <c r="F1" s="25" t="s">
        <v>864</v>
      </c>
      <c r="G1" s="25" t="s">
        <v>865</v>
      </c>
      <c r="H1" s="26" t="s">
        <v>866</v>
      </c>
      <c r="I1" s="26" t="s">
        <v>867</v>
      </c>
      <c r="J1" s="26" t="s">
        <v>868</v>
      </c>
      <c r="K1" s="26" t="s">
        <v>869</v>
      </c>
      <c r="T1" s="31"/>
    </row>
    <row r="2" spans="1:24" x14ac:dyDescent="0.45">
      <c r="A2" t="s">
        <v>4</v>
      </c>
      <c r="D2" s="24" t="s">
        <v>870</v>
      </c>
      <c r="E2" s="25" t="s">
        <v>871</v>
      </c>
      <c r="F2" s="25" t="s">
        <v>872</v>
      </c>
      <c r="G2" s="25" t="s">
        <v>873</v>
      </c>
      <c r="H2" s="26" t="s">
        <v>874</v>
      </c>
      <c r="I2" s="26" t="s">
        <v>875</v>
      </c>
      <c r="J2" s="26" t="s">
        <v>876</v>
      </c>
      <c r="K2" s="26" t="s">
        <v>877</v>
      </c>
      <c r="T2" s="31"/>
    </row>
    <row r="3" spans="1:24" x14ac:dyDescent="0.45">
      <c r="A3" t="s">
        <v>7</v>
      </c>
      <c r="D3" s="24" t="s">
        <v>878</v>
      </c>
      <c r="E3" s="25" t="s">
        <v>878</v>
      </c>
      <c r="F3" s="25" t="s">
        <v>878</v>
      </c>
      <c r="G3" s="25" t="s">
        <v>879</v>
      </c>
      <c r="H3" s="26" t="s">
        <v>880</v>
      </c>
      <c r="I3" s="26" t="s">
        <v>881</v>
      </c>
      <c r="J3" s="26" t="s">
        <v>882</v>
      </c>
      <c r="K3" s="26" t="s">
        <v>883</v>
      </c>
      <c r="T3" s="31"/>
    </row>
    <row r="4" spans="1:24" x14ac:dyDescent="0.45">
      <c r="A4" t="s">
        <v>9</v>
      </c>
      <c r="D4" s="24" t="s">
        <v>884</v>
      </c>
      <c r="E4" s="25" t="s">
        <v>884</v>
      </c>
      <c r="F4" s="25" t="s">
        <v>884</v>
      </c>
      <c r="G4" s="25" t="s">
        <v>884</v>
      </c>
      <c r="H4" s="26" t="s">
        <v>885</v>
      </c>
      <c r="I4" s="26" t="s">
        <v>886</v>
      </c>
      <c r="J4" s="26" t="s">
        <v>887</v>
      </c>
      <c r="K4" s="26" t="s">
        <v>888</v>
      </c>
      <c r="T4" s="31"/>
    </row>
    <row r="5" spans="1:24" x14ac:dyDescent="0.45">
      <c r="A5" t="s">
        <v>11</v>
      </c>
      <c r="D5" s="24" t="s">
        <v>889</v>
      </c>
      <c r="E5" s="25" t="s">
        <v>889</v>
      </c>
      <c r="F5" s="25" t="s">
        <v>889</v>
      </c>
      <c r="G5" s="25" t="s">
        <v>889</v>
      </c>
      <c r="H5" s="26" t="s">
        <v>890</v>
      </c>
      <c r="I5" s="26" t="s">
        <v>891</v>
      </c>
      <c r="J5" s="26" t="s">
        <v>892</v>
      </c>
      <c r="K5" s="26" t="s">
        <v>893</v>
      </c>
      <c r="T5" s="31"/>
    </row>
    <row r="6" spans="1:24" x14ac:dyDescent="0.45">
      <c r="A6" t="s">
        <v>13</v>
      </c>
      <c r="D6" s="24" t="s">
        <v>757</v>
      </c>
      <c r="E6" s="25" t="s">
        <v>757</v>
      </c>
      <c r="F6" s="25" t="s">
        <v>757</v>
      </c>
      <c r="G6" s="25" t="s">
        <v>757</v>
      </c>
      <c r="H6" s="26" t="s">
        <v>894</v>
      </c>
      <c r="I6" s="26" t="s">
        <v>895</v>
      </c>
      <c r="J6" s="26" t="s">
        <v>896</v>
      </c>
      <c r="K6" s="26" t="s">
        <v>897</v>
      </c>
      <c r="T6" s="31"/>
    </row>
    <row r="7" spans="1:24" x14ac:dyDescent="0.45">
      <c r="A7" t="s">
        <v>15</v>
      </c>
      <c r="D7" s="24" t="s">
        <v>898</v>
      </c>
      <c r="E7" s="25" t="s">
        <v>898</v>
      </c>
      <c r="F7" s="25" t="s">
        <v>898</v>
      </c>
      <c r="G7" s="25" t="s">
        <v>898</v>
      </c>
      <c r="H7" s="26" t="s">
        <v>899</v>
      </c>
      <c r="I7" s="26" t="s">
        <v>900</v>
      </c>
      <c r="J7" s="26" t="s">
        <v>901</v>
      </c>
      <c r="K7" s="26" t="s">
        <v>902</v>
      </c>
      <c r="T7" s="31"/>
    </row>
    <row r="8" spans="1:24" x14ac:dyDescent="0.45">
      <c r="A8" t="s">
        <v>17</v>
      </c>
      <c r="D8" s="24" t="s">
        <v>590</v>
      </c>
      <c r="E8" s="25" t="s">
        <v>590</v>
      </c>
      <c r="F8" s="25" t="s">
        <v>590</v>
      </c>
      <c r="G8" s="25" t="s">
        <v>590</v>
      </c>
      <c r="H8" s="26" t="s">
        <v>903</v>
      </c>
      <c r="I8" s="26" t="s">
        <v>904</v>
      </c>
      <c r="J8" s="26" t="s">
        <v>905</v>
      </c>
      <c r="K8" s="26" t="s">
        <v>906</v>
      </c>
      <c r="T8" s="31"/>
    </row>
    <row r="9" spans="1:24" x14ac:dyDescent="0.45">
      <c r="A9" t="s">
        <v>19</v>
      </c>
      <c r="D9" s="24" t="s">
        <v>761</v>
      </c>
      <c r="E9" s="25" t="s">
        <v>761</v>
      </c>
      <c r="F9" s="25" t="s">
        <v>761</v>
      </c>
      <c r="G9" s="25" t="s">
        <v>761</v>
      </c>
      <c r="H9" s="26" t="s">
        <v>907</v>
      </c>
      <c r="I9" s="26" t="s">
        <v>908</v>
      </c>
      <c r="J9" s="26" t="s">
        <v>909</v>
      </c>
      <c r="K9" s="26" t="s">
        <v>910</v>
      </c>
      <c r="T9" s="31"/>
    </row>
    <row r="10" spans="1:24" x14ac:dyDescent="0.45">
      <c r="A10" t="s">
        <v>21</v>
      </c>
      <c r="D10" s="24" t="s">
        <v>857</v>
      </c>
      <c r="E10" s="25" t="s">
        <v>857</v>
      </c>
      <c r="F10" s="25" t="s">
        <v>857</v>
      </c>
      <c r="G10" s="25" t="s">
        <v>857</v>
      </c>
      <c r="H10" s="26" t="s">
        <v>911</v>
      </c>
      <c r="I10" s="26" t="s">
        <v>912</v>
      </c>
      <c r="J10" s="26" t="s">
        <v>913</v>
      </c>
      <c r="K10" s="26" t="s">
        <v>914</v>
      </c>
      <c r="T10" s="31"/>
    </row>
    <row r="11" spans="1:24" x14ac:dyDescent="0.45">
      <c r="A11" t="s">
        <v>24</v>
      </c>
      <c r="D11" s="24" t="s">
        <v>915</v>
      </c>
      <c r="E11" s="25" t="s">
        <v>915</v>
      </c>
      <c r="F11" s="25" t="s">
        <v>915</v>
      </c>
      <c r="G11" s="25" t="s">
        <v>915</v>
      </c>
      <c r="H11" s="26" t="s">
        <v>916</v>
      </c>
      <c r="I11" s="26" t="s">
        <v>917</v>
      </c>
      <c r="J11" s="26" t="s">
        <v>918</v>
      </c>
      <c r="K11" s="26" t="s">
        <v>919</v>
      </c>
      <c r="T11" s="31"/>
    </row>
    <row r="12" spans="1:24" x14ac:dyDescent="0.45">
      <c r="A12" t="s">
        <v>26</v>
      </c>
      <c r="D12" s="24" t="s">
        <v>920</v>
      </c>
      <c r="E12" s="25" t="s">
        <v>920</v>
      </c>
      <c r="F12" s="25" t="s">
        <v>920</v>
      </c>
      <c r="G12" s="25" t="s">
        <v>920</v>
      </c>
      <c r="H12" s="26" t="s">
        <v>921</v>
      </c>
      <c r="I12" s="26" t="s">
        <v>922</v>
      </c>
      <c r="J12" s="26" t="s">
        <v>923</v>
      </c>
      <c r="K12" s="26" t="s">
        <v>924</v>
      </c>
      <c r="T12" s="31"/>
    </row>
    <row r="13" spans="1:24" x14ac:dyDescent="0.45">
      <c r="A13" t="s">
        <v>32</v>
      </c>
      <c r="D13" s="24" t="s">
        <v>925</v>
      </c>
      <c r="E13" s="25" t="s">
        <v>925</v>
      </c>
      <c r="F13" s="25" t="s">
        <v>925</v>
      </c>
      <c r="G13" s="25" t="s">
        <v>925</v>
      </c>
      <c r="H13" s="26" t="s">
        <v>926</v>
      </c>
      <c r="I13" s="26" t="s">
        <v>927</v>
      </c>
      <c r="J13" s="26" t="s">
        <v>928</v>
      </c>
      <c r="K13" s="26" t="s">
        <v>929</v>
      </c>
      <c r="M13" s="30" t="s">
        <v>930</v>
      </c>
      <c r="N13" s="30" t="s">
        <v>931</v>
      </c>
      <c r="O13" s="30" t="s">
        <v>932</v>
      </c>
      <c r="P13" s="31" t="s">
        <v>933</v>
      </c>
      <c r="Q13" s="31" t="s">
        <v>934</v>
      </c>
      <c r="R13" s="35" t="s">
        <v>935</v>
      </c>
      <c r="S13" s="35" t="s">
        <v>936</v>
      </c>
      <c r="T13" s="31" t="s">
        <v>937</v>
      </c>
      <c r="U13" s="35" t="s">
        <v>938</v>
      </c>
      <c r="X13" t="s">
        <v>939</v>
      </c>
    </row>
    <row r="14" spans="1:24" x14ac:dyDescent="0.45">
      <c r="A14" t="s">
        <v>792</v>
      </c>
      <c r="B14" s="2">
        <v>29311</v>
      </c>
      <c r="C14" s="2"/>
      <c r="D14" s="27">
        <v>66.261499259351751</v>
      </c>
      <c r="E14" s="28">
        <v>11.127563821171044</v>
      </c>
      <c r="F14" s="28">
        <v>3.1511626154417445</v>
      </c>
      <c r="G14" s="28">
        <v>0.2300252192462722</v>
      </c>
      <c r="H14" s="29">
        <v>26.363278871795405</v>
      </c>
      <c r="I14" s="29">
        <v>3.4412508527391679</v>
      </c>
      <c r="J14" s="29">
        <v>6.726973569654163</v>
      </c>
      <c r="K14" s="29">
        <v>15.221244309303961</v>
      </c>
      <c r="L14" s="23"/>
      <c r="M14" s="21">
        <f t="shared" ref="M14:M45" si="0">100*E14/$D14</f>
        <v>16.793407854562794</v>
      </c>
      <c r="N14" s="21">
        <f t="shared" ref="N14:N45" si="1">100*F14/$D14</f>
        <v>4.7556464170964379</v>
      </c>
      <c r="O14" s="21">
        <f t="shared" ref="O14:O45" si="2">100*G14/$D14</f>
        <v>0.34714762240126618</v>
      </c>
      <c r="P14" s="22">
        <f t="shared" ref="P14:P45" si="3">100*H14/$D14</f>
        <v>39.786722556046982</v>
      </c>
      <c r="Q14" s="22">
        <f t="shared" ref="Q14:Q45" si="4">100*I14/$D14</f>
        <v>5.1934394651559144</v>
      </c>
      <c r="R14" s="34">
        <f t="shared" ref="R14:R45" si="5">100*J14/$D14</f>
        <v>10.15216022101214</v>
      </c>
      <c r="S14" s="34">
        <f t="shared" ref="S14:S45" si="6">100*K14/$D14</f>
        <v>22.971475863724478</v>
      </c>
      <c r="T14" s="22">
        <f t="shared" ref="T14:T45" si="7">SUM(R14:S14)</f>
        <v>33.123636084736617</v>
      </c>
      <c r="U14" s="34">
        <f t="shared" ref="U14:U45" si="8">P14+M14</f>
        <v>56.580130410609776</v>
      </c>
    </row>
    <row r="15" spans="1:24" x14ac:dyDescent="0.45">
      <c r="A15" t="s">
        <v>793</v>
      </c>
      <c r="B15" s="2">
        <v>29402</v>
      </c>
      <c r="C15" s="2"/>
      <c r="D15" s="27">
        <v>64.375023130971016</v>
      </c>
      <c r="E15" s="28">
        <v>9.5799625443674614</v>
      </c>
      <c r="F15" s="28">
        <v>3.24310791403156</v>
      </c>
      <c r="G15" s="28">
        <v>0.26424722250841798</v>
      </c>
      <c r="H15" s="29">
        <v>26.163508991617991</v>
      </c>
      <c r="I15" s="29">
        <v>3.3105344928333249</v>
      </c>
      <c r="J15" s="29">
        <v>6.334077381064783</v>
      </c>
      <c r="K15" s="29">
        <v>15.47958458454748</v>
      </c>
      <c r="L15" s="23"/>
      <c r="M15" s="21">
        <f t="shared" si="0"/>
        <v>14.881489867393169</v>
      </c>
      <c r="N15" s="21">
        <f t="shared" si="1"/>
        <v>5.0378357261844471</v>
      </c>
      <c r="O15" s="21">
        <f t="shared" si="2"/>
        <v>0.41048097485076918</v>
      </c>
      <c r="P15" s="22">
        <f t="shared" si="3"/>
        <v>40.642329461207837</v>
      </c>
      <c r="Q15" s="22">
        <f t="shared" si="4"/>
        <v>5.1425760051348499</v>
      </c>
      <c r="R15" s="34">
        <f t="shared" si="5"/>
        <v>9.8393399691338352</v>
      </c>
      <c r="S15" s="34">
        <f t="shared" si="6"/>
        <v>24.045947996095094</v>
      </c>
      <c r="T15" s="22">
        <f t="shared" si="7"/>
        <v>33.885287965228926</v>
      </c>
      <c r="U15" s="34">
        <f t="shared" si="8"/>
        <v>55.523819328601007</v>
      </c>
    </row>
    <row r="16" spans="1:24" x14ac:dyDescent="0.45">
      <c r="A16" t="s">
        <v>794</v>
      </c>
      <c r="B16" s="2">
        <v>29494</v>
      </c>
      <c r="C16" s="2"/>
      <c r="D16" s="27">
        <v>61.775840522994727</v>
      </c>
      <c r="E16" s="28">
        <v>10.105468226303353</v>
      </c>
      <c r="F16" s="28">
        <v>3.1652716938528203</v>
      </c>
      <c r="G16" s="28">
        <v>0.30502763510959757</v>
      </c>
      <c r="H16" s="29">
        <v>25.979774522708603</v>
      </c>
      <c r="I16" s="29">
        <v>2.8864534651029805</v>
      </c>
      <c r="J16" s="29">
        <v>6.2671646015901032</v>
      </c>
      <c r="K16" s="29">
        <v>13.066680378327264</v>
      </c>
      <c r="L16" s="23"/>
      <c r="M16" s="21">
        <f t="shared" si="0"/>
        <v>16.358285279083837</v>
      </c>
      <c r="N16" s="21">
        <f t="shared" si="1"/>
        <v>5.1238019054951041</v>
      </c>
      <c r="O16" s="21">
        <f t="shared" si="2"/>
        <v>0.49376525277071315</v>
      </c>
      <c r="P16" s="22">
        <f t="shared" si="3"/>
        <v>42.0549106297278</v>
      </c>
      <c r="Q16" s="22">
        <f t="shared" si="4"/>
        <v>4.6724632812216615</v>
      </c>
      <c r="R16" s="34">
        <f t="shared" si="5"/>
        <v>10.145009033518996</v>
      </c>
      <c r="S16" s="34">
        <f t="shared" si="6"/>
        <v>21.151764618181883</v>
      </c>
      <c r="T16" s="22">
        <f t="shared" si="7"/>
        <v>31.296773651700878</v>
      </c>
      <c r="U16" s="34">
        <f t="shared" si="8"/>
        <v>58.413195908811637</v>
      </c>
    </row>
    <row r="17" spans="1:21" x14ac:dyDescent="0.45">
      <c r="A17" t="s">
        <v>795</v>
      </c>
      <c r="B17" s="2">
        <v>29586</v>
      </c>
      <c r="C17" s="2"/>
      <c r="D17" s="27">
        <v>64.859013985075478</v>
      </c>
      <c r="E17" s="28">
        <v>11.220279397006861</v>
      </c>
      <c r="F17" s="28">
        <v>3.2560925512509877</v>
      </c>
      <c r="G17" s="28">
        <v>0.37025817251066612</v>
      </c>
      <c r="H17" s="29">
        <v>26.594502846641678</v>
      </c>
      <c r="I17" s="29">
        <v>3.4551629403653625</v>
      </c>
      <c r="J17" s="29">
        <v>6.7073688894906516</v>
      </c>
      <c r="K17" s="29">
        <v>13.255349187809271</v>
      </c>
      <c r="L17" s="23"/>
      <c r="M17" s="21">
        <f t="shared" si="0"/>
        <v>17.299491169552358</v>
      </c>
      <c r="N17" s="21">
        <f t="shared" si="1"/>
        <v>5.02026218283281</v>
      </c>
      <c r="O17" s="21">
        <f t="shared" si="2"/>
        <v>0.57086617535669781</v>
      </c>
      <c r="P17" s="22">
        <f t="shared" si="3"/>
        <v>41.003557119695436</v>
      </c>
      <c r="Q17" s="22">
        <f t="shared" si="4"/>
        <v>5.3271900512709305</v>
      </c>
      <c r="R17" s="34">
        <f t="shared" si="5"/>
        <v>10.341459848640413</v>
      </c>
      <c r="S17" s="34">
        <f t="shared" si="6"/>
        <v>20.437173452651347</v>
      </c>
      <c r="T17" s="22">
        <f t="shared" si="7"/>
        <v>30.778633301291762</v>
      </c>
      <c r="U17" s="34">
        <f t="shared" si="8"/>
        <v>58.303048289247798</v>
      </c>
    </row>
    <row r="18" spans="1:21" x14ac:dyDescent="0.45">
      <c r="A18" t="s">
        <v>796</v>
      </c>
      <c r="B18" s="2">
        <v>29676</v>
      </c>
      <c r="C18" s="2"/>
      <c r="D18" s="27">
        <v>67.911310524242396</v>
      </c>
      <c r="E18" s="28">
        <v>11.442550559448746</v>
      </c>
      <c r="F18" s="28">
        <v>3.2439609081332343</v>
      </c>
      <c r="G18" s="28">
        <v>0.42014022479909852</v>
      </c>
      <c r="H18" s="29">
        <v>28.135420135285059</v>
      </c>
      <c r="I18" s="29">
        <v>3.6895176972868651</v>
      </c>
      <c r="J18" s="29">
        <v>7.0373057271435373</v>
      </c>
      <c r="K18" s="29">
        <v>13.942415272145857</v>
      </c>
      <c r="L18" s="23"/>
      <c r="M18" s="21">
        <f t="shared" si="0"/>
        <v>16.849255994499007</v>
      </c>
      <c r="N18" s="21">
        <f t="shared" si="1"/>
        <v>4.7767608710411107</v>
      </c>
      <c r="O18" s="21">
        <f t="shared" si="2"/>
        <v>0.61866016361018461</v>
      </c>
      <c r="P18" s="22">
        <f t="shared" si="3"/>
        <v>41.429652760480181</v>
      </c>
      <c r="Q18" s="22">
        <f t="shared" si="4"/>
        <v>5.432847148443428</v>
      </c>
      <c r="R18" s="34">
        <f t="shared" si="5"/>
        <v>10.362494366282947</v>
      </c>
      <c r="S18" s="34">
        <f t="shared" si="6"/>
        <v>20.530328695643139</v>
      </c>
      <c r="T18" s="22">
        <f t="shared" si="7"/>
        <v>30.892823061926087</v>
      </c>
      <c r="U18" s="34">
        <f t="shared" si="8"/>
        <v>58.278908754979184</v>
      </c>
    </row>
    <row r="19" spans="1:21" x14ac:dyDescent="0.45">
      <c r="A19" t="s">
        <v>797</v>
      </c>
      <c r="B19" s="2">
        <v>29767</v>
      </c>
      <c r="C19" s="2"/>
      <c r="D19" s="27">
        <v>69.188225789258524</v>
      </c>
      <c r="E19" s="28">
        <v>11.689904192503153</v>
      </c>
      <c r="F19" s="28">
        <v>3.4421230101489173</v>
      </c>
      <c r="G19" s="28">
        <v>0.51319716250848701</v>
      </c>
      <c r="H19" s="29">
        <v>29.513687058111213</v>
      </c>
      <c r="I19" s="29">
        <v>3.3999066409119503</v>
      </c>
      <c r="J19" s="29">
        <v>6.7368364964380687</v>
      </c>
      <c r="K19" s="29">
        <v>13.892571228636728</v>
      </c>
      <c r="L19" s="23"/>
      <c r="M19" s="21">
        <f t="shared" si="0"/>
        <v>16.895799912704241</v>
      </c>
      <c r="N19" s="21">
        <f t="shared" si="1"/>
        <v>4.9750126858771209</v>
      </c>
      <c r="O19" s="21">
        <f t="shared" si="2"/>
        <v>0.74174060203775438</v>
      </c>
      <c r="P19" s="22">
        <f t="shared" si="3"/>
        <v>42.657094789520116</v>
      </c>
      <c r="Q19" s="22">
        <f t="shared" si="4"/>
        <v>4.913995990109326</v>
      </c>
      <c r="R19" s="34">
        <f t="shared" si="5"/>
        <v>9.73696957768205</v>
      </c>
      <c r="S19" s="34">
        <f t="shared" si="6"/>
        <v>20.079386442069382</v>
      </c>
      <c r="T19" s="22">
        <f t="shared" si="7"/>
        <v>29.816356019751431</v>
      </c>
      <c r="U19" s="34">
        <f t="shared" si="8"/>
        <v>59.552894702224357</v>
      </c>
    </row>
    <row r="20" spans="1:21" x14ac:dyDescent="0.45">
      <c r="A20" t="s">
        <v>798</v>
      </c>
      <c r="B20" s="2">
        <v>29859</v>
      </c>
      <c r="C20" s="2"/>
      <c r="D20" s="27">
        <v>67.123866729753303</v>
      </c>
      <c r="E20" s="28">
        <v>11.915125112326379</v>
      </c>
      <c r="F20" s="28">
        <v>3.4911952785892102</v>
      </c>
      <c r="G20" s="28">
        <v>0.55673165217594411</v>
      </c>
      <c r="H20" s="29">
        <v>30.740334543834031</v>
      </c>
      <c r="I20" s="29">
        <v>3.2568937198817931</v>
      </c>
      <c r="J20" s="29">
        <v>6.6688309672381303</v>
      </c>
      <c r="K20" s="29">
        <v>10.494755455707807</v>
      </c>
      <c r="L20" s="23"/>
      <c r="M20" s="21">
        <f t="shared" si="0"/>
        <v>17.750951625444554</v>
      </c>
      <c r="N20" s="21">
        <f t="shared" si="1"/>
        <v>5.2011236072633817</v>
      </c>
      <c r="O20" s="21">
        <f t="shared" si="2"/>
        <v>0.82940938789684981</v>
      </c>
      <c r="P20" s="22">
        <f t="shared" si="3"/>
        <v>45.796429856458317</v>
      </c>
      <c r="Q20" s="22">
        <f t="shared" si="4"/>
        <v>4.8520651126883658</v>
      </c>
      <c r="R20" s="34">
        <f t="shared" si="5"/>
        <v>9.9351114471510424</v>
      </c>
      <c r="S20" s="34">
        <f t="shared" si="6"/>
        <v>15.63490896309748</v>
      </c>
      <c r="T20" s="22">
        <f t="shared" si="7"/>
        <v>25.570020410248524</v>
      </c>
      <c r="U20" s="34">
        <f t="shared" si="8"/>
        <v>63.547381481902875</v>
      </c>
    </row>
    <row r="21" spans="1:21" x14ac:dyDescent="0.45">
      <c r="A21" t="s">
        <v>799</v>
      </c>
      <c r="B21" s="2">
        <v>29951</v>
      </c>
      <c r="C21" s="2"/>
      <c r="D21" s="27">
        <v>69.233856786235961</v>
      </c>
      <c r="E21" s="28">
        <v>11.835886657226085</v>
      </c>
      <c r="F21" s="28">
        <v>3.8161280652302709</v>
      </c>
      <c r="G21" s="28">
        <v>0.57244343985043733</v>
      </c>
      <c r="H21" s="29">
        <v>32.263391701014292</v>
      </c>
      <c r="I21" s="29">
        <v>3.7872088895260223</v>
      </c>
      <c r="J21" s="29">
        <v>6.3138748637056068</v>
      </c>
      <c r="K21" s="29">
        <v>10.644923169683249</v>
      </c>
      <c r="L21" s="23"/>
      <c r="M21" s="21">
        <f t="shared" si="0"/>
        <v>17.095518300778991</v>
      </c>
      <c r="N21" s="21">
        <f t="shared" si="1"/>
        <v>5.5119391615186402</v>
      </c>
      <c r="O21" s="21">
        <f t="shared" si="2"/>
        <v>0.82682587165105326</v>
      </c>
      <c r="P21" s="22">
        <f t="shared" si="3"/>
        <v>46.600598606877575</v>
      </c>
      <c r="Q21" s="22">
        <f t="shared" si="4"/>
        <v>5.4701688817066429</v>
      </c>
      <c r="R21" s="34">
        <f t="shared" si="5"/>
        <v>9.1196347521128391</v>
      </c>
      <c r="S21" s="34">
        <f t="shared" si="6"/>
        <v>15.375314425354263</v>
      </c>
      <c r="T21" s="22">
        <f t="shared" si="7"/>
        <v>24.494949177467102</v>
      </c>
      <c r="U21" s="34">
        <f t="shared" si="8"/>
        <v>63.696116907656567</v>
      </c>
    </row>
    <row r="22" spans="1:21" x14ac:dyDescent="0.45">
      <c r="A22" t="s">
        <v>800</v>
      </c>
      <c r="B22" s="2">
        <v>30041</v>
      </c>
      <c r="C22" s="2"/>
      <c r="D22" s="27">
        <v>64.399006281209793</v>
      </c>
      <c r="E22" s="28">
        <v>11.323192049679038</v>
      </c>
      <c r="F22" s="28">
        <v>3.7549156181681989</v>
      </c>
      <c r="G22" s="28">
        <v>0.61610836452488038</v>
      </c>
      <c r="H22" s="29">
        <v>30.320478356168465</v>
      </c>
      <c r="I22" s="29">
        <v>2.7946419768750315</v>
      </c>
      <c r="J22" s="29">
        <v>5.5838504876230539</v>
      </c>
      <c r="K22" s="29">
        <v>10.005819428171128</v>
      </c>
      <c r="L22" s="23"/>
      <c r="M22" s="21">
        <f t="shared" si="0"/>
        <v>17.582867661395728</v>
      </c>
      <c r="N22" s="21">
        <f t="shared" si="1"/>
        <v>5.8307042841184344</v>
      </c>
      <c r="O22" s="21">
        <f t="shared" si="2"/>
        <v>0.95670476937878957</v>
      </c>
      <c r="P22" s="22">
        <f t="shared" si="3"/>
        <v>47.082214628854153</v>
      </c>
      <c r="Q22" s="22">
        <f t="shared" si="4"/>
        <v>4.3395731366905368</v>
      </c>
      <c r="R22" s="34">
        <f t="shared" si="5"/>
        <v>8.6707090839882994</v>
      </c>
      <c r="S22" s="34">
        <f t="shared" si="6"/>
        <v>15.537226435574061</v>
      </c>
      <c r="T22" s="22">
        <f t="shared" si="7"/>
        <v>24.207935519562362</v>
      </c>
      <c r="U22" s="34">
        <f t="shared" si="8"/>
        <v>64.665082290249885</v>
      </c>
    </row>
    <row r="23" spans="1:21" x14ac:dyDescent="0.45">
      <c r="A23" t="s">
        <v>801</v>
      </c>
      <c r="B23" s="2">
        <v>30132</v>
      </c>
      <c r="C23" s="2"/>
      <c r="D23" s="27">
        <v>62.639758112474816</v>
      </c>
      <c r="E23" s="28">
        <v>11.717452057382623</v>
      </c>
      <c r="F23" s="28">
        <v>3.7187376314959844</v>
      </c>
      <c r="G23" s="28">
        <v>0.5252019721751704</v>
      </c>
      <c r="H23" s="29">
        <v>30.787346180354874</v>
      </c>
      <c r="I23" s="29">
        <v>2.8503343760876323</v>
      </c>
      <c r="J23" s="29">
        <v>6.0229719836038731</v>
      </c>
      <c r="K23" s="29">
        <v>7.0177139113746607</v>
      </c>
      <c r="L23" s="23"/>
      <c r="M23" s="21">
        <f t="shared" si="0"/>
        <v>18.706094037500876</v>
      </c>
      <c r="N23" s="21">
        <f t="shared" si="1"/>
        <v>5.9367049675043235</v>
      </c>
      <c r="O23" s="21">
        <f t="shared" si="2"/>
        <v>0.83844827630420793</v>
      </c>
      <c r="P23" s="22">
        <f t="shared" si="3"/>
        <v>49.149848447807976</v>
      </c>
      <c r="Q23" s="22">
        <f t="shared" si="4"/>
        <v>4.5503598065778341</v>
      </c>
      <c r="R23" s="34">
        <f t="shared" si="5"/>
        <v>9.6152542172802349</v>
      </c>
      <c r="S23" s="34">
        <f t="shared" si="6"/>
        <v>11.203290247024549</v>
      </c>
      <c r="T23" s="22">
        <f t="shared" si="7"/>
        <v>20.818544464304786</v>
      </c>
      <c r="U23" s="34">
        <f t="shared" si="8"/>
        <v>67.855942485308844</v>
      </c>
    </row>
    <row r="24" spans="1:21" x14ac:dyDescent="0.45">
      <c r="A24" t="s">
        <v>802</v>
      </c>
      <c r="B24" s="2">
        <v>30224</v>
      </c>
      <c r="C24" s="2"/>
      <c r="D24" s="27">
        <v>65.72283595297128</v>
      </c>
      <c r="E24" s="28">
        <v>12.377032325331109</v>
      </c>
      <c r="F24" s="28">
        <v>4.3852416194355692</v>
      </c>
      <c r="G24" s="28">
        <v>0.71615954850417773</v>
      </c>
      <c r="H24" s="29">
        <v>31.451643249514284</v>
      </c>
      <c r="I24" s="29">
        <v>3.156236306931067</v>
      </c>
      <c r="J24" s="29">
        <v>5.8403145882579963</v>
      </c>
      <c r="K24" s="29">
        <v>7.7962083149970738</v>
      </c>
      <c r="L24" s="23"/>
      <c r="M24" s="21">
        <f t="shared" si="0"/>
        <v>18.832164111402061</v>
      </c>
      <c r="N24" s="21">
        <f t="shared" si="1"/>
        <v>6.6723256168882887</v>
      </c>
      <c r="O24" s="21">
        <f t="shared" si="2"/>
        <v>1.0896662295836319</v>
      </c>
      <c r="P24" s="22">
        <f t="shared" si="3"/>
        <v>47.854969727751644</v>
      </c>
      <c r="Q24" s="22">
        <f t="shared" si="4"/>
        <v>4.8023434490708032</v>
      </c>
      <c r="R24" s="34">
        <f t="shared" si="5"/>
        <v>8.8862790285512023</v>
      </c>
      <c r="S24" s="34">
        <f t="shared" si="6"/>
        <v>11.862251836752357</v>
      </c>
      <c r="T24" s="22">
        <f t="shared" si="7"/>
        <v>20.748530865303557</v>
      </c>
      <c r="U24" s="34">
        <f t="shared" si="8"/>
        <v>66.687133839153702</v>
      </c>
    </row>
    <row r="25" spans="1:21" x14ac:dyDescent="0.45">
      <c r="A25" t="s">
        <v>803</v>
      </c>
      <c r="B25" s="2">
        <v>30316</v>
      </c>
      <c r="C25" s="2"/>
      <c r="D25" s="27">
        <v>62.226012375929074</v>
      </c>
      <c r="E25" s="28">
        <v>11.457506911002325</v>
      </c>
      <c r="F25" s="28">
        <v>3.9286550857202611</v>
      </c>
      <c r="G25" s="28">
        <v>0.64494700838521146</v>
      </c>
      <c r="H25" s="29">
        <v>30.159593375829939</v>
      </c>
      <c r="I25" s="29">
        <v>2.7337811935381793</v>
      </c>
      <c r="J25" s="29">
        <v>6.363285858124943</v>
      </c>
      <c r="K25" s="29">
        <v>6.9382429433282091</v>
      </c>
      <c r="L25" s="23"/>
      <c r="M25" s="21">
        <f t="shared" si="0"/>
        <v>18.412728814733498</v>
      </c>
      <c r="N25" s="21">
        <f t="shared" si="1"/>
        <v>6.3135253822563522</v>
      </c>
      <c r="O25" s="21">
        <f t="shared" si="2"/>
        <v>1.0364588437530935</v>
      </c>
      <c r="P25" s="22">
        <f t="shared" si="3"/>
        <v>48.467822738865706</v>
      </c>
      <c r="Q25" s="22">
        <f t="shared" si="4"/>
        <v>4.3933093077256054</v>
      </c>
      <c r="R25" s="34">
        <f t="shared" si="5"/>
        <v>10.22608651134852</v>
      </c>
      <c r="S25" s="34">
        <f t="shared" si="6"/>
        <v>11.150068401317219</v>
      </c>
      <c r="T25" s="22">
        <f t="shared" si="7"/>
        <v>21.37615491266574</v>
      </c>
      <c r="U25" s="34">
        <f t="shared" si="8"/>
        <v>66.880551553599204</v>
      </c>
    </row>
    <row r="26" spans="1:21" x14ac:dyDescent="0.45">
      <c r="A26" t="s">
        <v>804</v>
      </c>
      <c r="B26" s="2">
        <v>30406</v>
      </c>
      <c r="C26" s="2"/>
      <c r="D26" s="27">
        <v>60.655609100556028</v>
      </c>
      <c r="E26" s="28">
        <v>12.253361037853789</v>
      </c>
      <c r="F26" s="28">
        <v>3.9104797384780281</v>
      </c>
      <c r="G26" s="28">
        <v>0.58664732671761854</v>
      </c>
      <c r="H26" s="29">
        <v>30.123855266837051</v>
      </c>
      <c r="I26" s="29">
        <v>2.9006208007268937</v>
      </c>
      <c r="J26" s="29">
        <v>5.714931807303314</v>
      </c>
      <c r="K26" s="29">
        <v>5.1657131226393274</v>
      </c>
      <c r="L26" s="23"/>
      <c r="M26" s="21">
        <f t="shared" si="0"/>
        <v>20.201529948433844</v>
      </c>
      <c r="N26" s="21">
        <f t="shared" si="1"/>
        <v>6.447020805602925</v>
      </c>
      <c r="O26" s="21">
        <f t="shared" si="2"/>
        <v>0.96717737306876828</v>
      </c>
      <c r="P26" s="22">
        <f t="shared" si="3"/>
        <v>49.663758576551672</v>
      </c>
      <c r="Q26" s="22">
        <f t="shared" si="4"/>
        <v>4.7821147025631037</v>
      </c>
      <c r="R26" s="34">
        <f t="shared" si="5"/>
        <v>9.4219345779365433</v>
      </c>
      <c r="S26" s="34">
        <f t="shared" si="6"/>
        <v>8.516464015843134</v>
      </c>
      <c r="T26" s="22">
        <f t="shared" si="7"/>
        <v>17.938398593779677</v>
      </c>
      <c r="U26" s="34">
        <f t="shared" si="8"/>
        <v>69.865288524985516</v>
      </c>
    </row>
    <row r="27" spans="1:21" x14ac:dyDescent="0.45">
      <c r="A27" t="s">
        <v>805</v>
      </c>
      <c r="B27" s="2">
        <v>30497</v>
      </c>
      <c r="C27" s="2"/>
      <c r="D27" s="27">
        <v>65.897044648318712</v>
      </c>
      <c r="E27" s="28">
        <v>12.914215682412371</v>
      </c>
      <c r="F27" s="28">
        <v>4.2981480511058816</v>
      </c>
      <c r="G27" s="28">
        <v>0.58786429114659344</v>
      </c>
      <c r="H27" s="29">
        <v>32.338402434878169</v>
      </c>
      <c r="I27" s="29">
        <v>3.3437296582007585</v>
      </c>
      <c r="J27" s="29">
        <v>7.1330572754311969</v>
      </c>
      <c r="K27" s="29">
        <v>5.2816272551437455</v>
      </c>
      <c r="L27" s="23"/>
      <c r="M27" s="21">
        <f t="shared" si="0"/>
        <v>19.597564278236359</v>
      </c>
      <c r="N27" s="21">
        <f t="shared" si="1"/>
        <v>6.5225202041219976</v>
      </c>
      <c r="O27" s="21">
        <f t="shared" si="2"/>
        <v>0.89209507692480727</v>
      </c>
      <c r="P27" s="22">
        <f t="shared" si="3"/>
        <v>49.074131635891575</v>
      </c>
      <c r="Q27" s="22">
        <f t="shared" si="4"/>
        <v>5.0741724094694591</v>
      </c>
      <c r="R27" s="34">
        <f t="shared" si="5"/>
        <v>10.824548071160258</v>
      </c>
      <c r="S27" s="34">
        <f t="shared" si="6"/>
        <v>8.0149683241955518</v>
      </c>
      <c r="T27" s="22">
        <f t="shared" si="7"/>
        <v>18.839516395355808</v>
      </c>
      <c r="U27" s="34">
        <f t="shared" si="8"/>
        <v>68.671695914127937</v>
      </c>
    </row>
    <row r="28" spans="1:21" x14ac:dyDescent="0.45">
      <c r="A28" t="s">
        <v>806</v>
      </c>
      <c r="B28" s="2">
        <v>30589</v>
      </c>
      <c r="C28" s="2"/>
      <c r="D28" s="27">
        <v>69.073986892031911</v>
      </c>
      <c r="E28" s="28">
        <v>13.218624780901873</v>
      </c>
      <c r="F28" s="28">
        <v>4.3959559688032614</v>
      </c>
      <c r="G28" s="28">
        <v>0.62679790762601362</v>
      </c>
      <c r="H28" s="29">
        <v>33.906331428876477</v>
      </c>
      <c r="I28" s="29">
        <v>3.7359945850998195</v>
      </c>
      <c r="J28" s="29">
        <v>6.7005336367767825</v>
      </c>
      <c r="K28" s="29">
        <v>6.4897485839476854</v>
      </c>
      <c r="L28" s="23"/>
      <c r="M28" s="21">
        <f t="shared" si="0"/>
        <v>19.13690721452582</v>
      </c>
      <c r="N28" s="21">
        <f t="shared" si="1"/>
        <v>6.3641265932347109</v>
      </c>
      <c r="O28" s="21">
        <f t="shared" si="2"/>
        <v>0.90742975152968686</v>
      </c>
      <c r="P28" s="22">
        <f t="shared" si="3"/>
        <v>49.086976088226599</v>
      </c>
      <c r="Q28" s="22">
        <f t="shared" si="4"/>
        <v>5.4086853143998681</v>
      </c>
      <c r="R28" s="34">
        <f t="shared" si="5"/>
        <v>9.7005167042844143</v>
      </c>
      <c r="S28" s="34">
        <f t="shared" si="6"/>
        <v>9.3953583337989066</v>
      </c>
      <c r="T28" s="22">
        <f t="shared" si="7"/>
        <v>19.095875038083321</v>
      </c>
      <c r="U28" s="34">
        <f t="shared" si="8"/>
        <v>68.223883302752427</v>
      </c>
    </row>
    <row r="29" spans="1:21" x14ac:dyDescent="0.45">
      <c r="A29" t="s">
        <v>807</v>
      </c>
      <c r="B29" s="2">
        <v>30681</v>
      </c>
      <c r="C29" s="2"/>
      <c r="D29" s="27">
        <v>74.358436172565845</v>
      </c>
      <c r="E29" s="28">
        <v>14.209315438510071</v>
      </c>
      <c r="F29" s="28">
        <v>4.4093231202131982</v>
      </c>
      <c r="G29" s="28">
        <v>0.68209802234698191</v>
      </c>
      <c r="H29" s="29">
        <v>37.339740989699642</v>
      </c>
      <c r="I29" s="29">
        <v>3.926122333160166</v>
      </c>
      <c r="J29" s="29">
        <v>7.0337844138126577</v>
      </c>
      <c r="K29" s="29">
        <v>6.7580518548231279</v>
      </c>
      <c r="L29" s="23"/>
      <c r="M29" s="21">
        <f t="shared" si="0"/>
        <v>19.109217689212947</v>
      </c>
      <c r="N29" s="21">
        <f t="shared" si="1"/>
        <v>5.9298222867145167</v>
      </c>
      <c r="O29" s="21">
        <f t="shared" si="2"/>
        <v>0.91731087615131734</v>
      </c>
      <c r="P29" s="22">
        <f t="shared" si="3"/>
        <v>50.215877191182706</v>
      </c>
      <c r="Q29" s="22">
        <f t="shared" si="4"/>
        <v>5.2799958353732679</v>
      </c>
      <c r="R29" s="34">
        <f t="shared" si="5"/>
        <v>9.4592957784764931</v>
      </c>
      <c r="S29" s="34">
        <f t="shared" si="6"/>
        <v>9.0884803428887544</v>
      </c>
      <c r="T29" s="22">
        <f t="shared" si="7"/>
        <v>18.547776121365246</v>
      </c>
      <c r="U29" s="34">
        <f t="shared" si="8"/>
        <v>69.325094880395653</v>
      </c>
    </row>
    <row r="30" spans="1:21" x14ac:dyDescent="0.45">
      <c r="A30" t="s">
        <v>808</v>
      </c>
      <c r="B30" s="2">
        <v>30772</v>
      </c>
      <c r="C30" s="2"/>
      <c r="D30" s="27">
        <v>82.993153181985491</v>
      </c>
      <c r="E30" s="28">
        <v>16.211831979652551</v>
      </c>
      <c r="F30" s="28">
        <v>4.6858173429532854</v>
      </c>
      <c r="G30" s="28">
        <v>0.80458954040873054</v>
      </c>
      <c r="H30" s="29">
        <v>42.58952739733887</v>
      </c>
      <c r="I30" s="29">
        <v>3.900397400793147</v>
      </c>
      <c r="J30" s="29">
        <v>7.9792440539044325</v>
      </c>
      <c r="K30" s="29">
        <v>6.8217454669344768</v>
      </c>
      <c r="L30" s="23"/>
      <c r="M30" s="21">
        <f t="shared" si="0"/>
        <v>19.533939075797754</v>
      </c>
      <c r="N30" s="21">
        <f t="shared" si="1"/>
        <v>5.6460288147846756</v>
      </c>
      <c r="O30" s="21">
        <f t="shared" si="2"/>
        <v>0.96946496133776838</v>
      </c>
      <c r="P30" s="22">
        <f t="shared" si="3"/>
        <v>51.316916835235226</v>
      </c>
      <c r="Q30" s="22">
        <f t="shared" si="4"/>
        <v>4.6996616603305146</v>
      </c>
      <c r="R30" s="34">
        <f t="shared" si="5"/>
        <v>9.6143401569617772</v>
      </c>
      <c r="S30" s="34">
        <f t="shared" si="6"/>
        <v>8.2196484955522884</v>
      </c>
      <c r="T30" s="22">
        <f t="shared" si="7"/>
        <v>17.833988652514066</v>
      </c>
      <c r="U30" s="34">
        <f t="shared" si="8"/>
        <v>70.85085591103298</v>
      </c>
    </row>
    <row r="31" spans="1:21" x14ac:dyDescent="0.45">
      <c r="A31" t="s">
        <v>809</v>
      </c>
      <c r="B31" s="2">
        <v>30863</v>
      </c>
      <c r="C31" s="2"/>
      <c r="D31" s="27">
        <v>83.86306959810652</v>
      </c>
      <c r="E31" s="28">
        <v>16.566298144886765</v>
      </c>
      <c r="F31" s="28">
        <v>4.4351644007426314</v>
      </c>
      <c r="G31" s="28">
        <v>0.84140534197330863</v>
      </c>
      <c r="H31" s="29">
        <v>42.932817938214406</v>
      </c>
      <c r="I31" s="29">
        <v>4.1253003497316927</v>
      </c>
      <c r="J31" s="29">
        <v>8.1104122527303968</v>
      </c>
      <c r="K31" s="29">
        <v>6.8516711698273189</v>
      </c>
      <c r="L31" s="23"/>
      <c r="M31" s="21">
        <f t="shared" si="0"/>
        <v>19.75398494745869</v>
      </c>
      <c r="N31" s="21">
        <f t="shared" si="1"/>
        <v>5.2885786580399268</v>
      </c>
      <c r="O31" s="21">
        <f t="shared" si="2"/>
        <v>1.0033085433260913</v>
      </c>
      <c r="P31" s="22">
        <f t="shared" si="3"/>
        <v>51.193950023484177</v>
      </c>
      <c r="Q31" s="22">
        <f t="shared" si="4"/>
        <v>4.919090571691684</v>
      </c>
      <c r="R31" s="34">
        <f t="shared" si="5"/>
        <v>9.6710176381541793</v>
      </c>
      <c r="S31" s="34">
        <f t="shared" si="6"/>
        <v>8.1700696178452503</v>
      </c>
      <c r="T31" s="22">
        <f t="shared" si="7"/>
        <v>17.84108725599943</v>
      </c>
      <c r="U31" s="34">
        <f t="shared" si="8"/>
        <v>70.947934970942867</v>
      </c>
    </row>
    <row r="32" spans="1:21" x14ac:dyDescent="0.45">
      <c r="A32" t="s">
        <v>810</v>
      </c>
      <c r="B32" s="2">
        <v>30955</v>
      </c>
      <c r="C32" s="2"/>
      <c r="D32" s="27">
        <v>90.283119270028365</v>
      </c>
      <c r="E32" s="28">
        <v>17.073565750384297</v>
      </c>
      <c r="F32" s="28">
        <v>4.6277045976695392</v>
      </c>
      <c r="G32" s="28">
        <v>0.89614359820108491</v>
      </c>
      <c r="H32" s="29">
        <v>49.691247328519196</v>
      </c>
      <c r="I32" s="29">
        <v>4.0817781902119057</v>
      </c>
      <c r="J32" s="29">
        <v>8.133906835575166</v>
      </c>
      <c r="K32" s="29">
        <v>5.778772969467167</v>
      </c>
      <c r="L32" s="23"/>
      <c r="M32" s="21">
        <f t="shared" si="0"/>
        <v>18.911138525596197</v>
      </c>
      <c r="N32" s="21">
        <f t="shared" si="1"/>
        <v>5.1257695071749874</v>
      </c>
      <c r="O32" s="21">
        <f t="shared" si="2"/>
        <v>0.99259264128967806</v>
      </c>
      <c r="P32" s="22">
        <f t="shared" si="3"/>
        <v>55.039355895421956</v>
      </c>
      <c r="Q32" s="22">
        <f t="shared" si="4"/>
        <v>4.5210868025103217</v>
      </c>
      <c r="R32" s="34">
        <f t="shared" si="5"/>
        <v>9.0093329753565676</v>
      </c>
      <c r="S32" s="34">
        <f t="shared" si="6"/>
        <v>6.400723652650278</v>
      </c>
      <c r="T32" s="22">
        <f t="shared" si="7"/>
        <v>15.410056628006846</v>
      </c>
      <c r="U32" s="34">
        <f t="shared" si="8"/>
        <v>73.950494421018149</v>
      </c>
    </row>
    <row r="33" spans="1:21" x14ac:dyDescent="0.45">
      <c r="A33" t="s">
        <v>811</v>
      </c>
      <c r="B33" s="2">
        <v>31047</v>
      </c>
      <c r="C33" s="2"/>
      <c r="D33" s="27">
        <v>83.967714248945654</v>
      </c>
      <c r="E33" s="28">
        <v>17.118166992523069</v>
      </c>
      <c r="F33" s="28">
        <v>4.5417014026051774</v>
      </c>
      <c r="G33" s="28">
        <v>0.83672551624852665</v>
      </c>
      <c r="H33" s="29">
        <v>44.130428781715345</v>
      </c>
      <c r="I33" s="29">
        <v>4.0689255728344653</v>
      </c>
      <c r="J33" s="29">
        <v>7.5375426393729983</v>
      </c>
      <c r="K33" s="29">
        <v>5.7342233436460681</v>
      </c>
      <c r="L33" s="23"/>
      <c r="M33" s="21">
        <f t="shared" si="0"/>
        <v>20.386605906374321</v>
      </c>
      <c r="N33" s="21">
        <f t="shared" si="1"/>
        <v>5.4088663044227214</v>
      </c>
      <c r="O33" s="21">
        <f t="shared" si="2"/>
        <v>0.99648480815831308</v>
      </c>
      <c r="P33" s="22">
        <f t="shared" si="3"/>
        <v>52.556425021739201</v>
      </c>
      <c r="Q33" s="22">
        <f t="shared" si="4"/>
        <v>4.8458215270347873</v>
      </c>
      <c r="R33" s="34">
        <f t="shared" si="5"/>
        <v>8.9767152849080247</v>
      </c>
      <c r="S33" s="34">
        <f t="shared" si="6"/>
        <v>6.8290811473626256</v>
      </c>
      <c r="T33" s="22">
        <f t="shared" si="7"/>
        <v>15.80579643227065</v>
      </c>
      <c r="U33" s="34">
        <f t="shared" si="8"/>
        <v>72.943030928113529</v>
      </c>
    </row>
    <row r="34" spans="1:21" x14ac:dyDescent="0.45">
      <c r="A34" t="s">
        <v>812</v>
      </c>
      <c r="B34" s="2">
        <v>31137</v>
      </c>
      <c r="C34" s="2"/>
      <c r="D34" s="27">
        <v>87.619175162485533</v>
      </c>
      <c r="E34" s="28">
        <v>16.930153189002528</v>
      </c>
      <c r="F34" s="28">
        <v>4.6087762009183901</v>
      </c>
      <c r="G34" s="28">
        <v>0.92736821910228573</v>
      </c>
      <c r="H34" s="29">
        <v>48.974404894436979</v>
      </c>
      <c r="I34" s="29">
        <v>3.897935680334049</v>
      </c>
      <c r="J34" s="29">
        <v>7.5945015226500798</v>
      </c>
      <c r="K34" s="29">
        <v>4.6860354560412079</v>
      </c>
      <c r="L34" s="23"/>
      <c r="M34" s="21">
        <f t="shared" si="0"/>
        <v>19.322429317105961</v>
      </c>
      <c r="N34" s="21">
        <f t="shared" si="1"/>
        <v>5.2600086594876485</v>
      </c>
      <c r="O34" s="21">
        <f t="shared" si="2"/>
        <v>1.0584078398164856</v>
      </c>
      <c r="P34" s="22">
        <f t="shared" si="3"/>
        <v>55.894619874720689</v>
      </c>
      <c r="Q34" s="22">
        <f t="shared" si="4"/>
        <v>4.4487244636867613</v>
      </c>
      <c r="R34" s="34">
        <f t="shared" si="5"/>
        <v>8.6676249902677611</v>
      </c>
      <c r="S34" s="34">
        <f t="shared" si="6"/>
        <v>5.3481848549146704</v>
      </c>
      <c r="T34" s="22">
        <f t="shared" si="7"/>
        <v>14.015809845182432</v>
      </c>
      <c r="U34" s="34">
        <f t="shared" si="8"/>
        <v>75.217049191826646</v>
      </c>
    </row>
    <row r="35" spans="1:21" x14ac:dyDescent="0.45">
      <c r="A35" t="s">
        <v>813</v>
      </c>
      <c r="B35" s="2">
        <v>31228</v>
      </c>
      <c r="C35" s="2"/>
      <c r="D35" s="27">
        <v>91.625763159388043</v>
      </c>
      <c r="E35" s="28">
        <v>17.581159166041402</v>
      </c>
      <c r="F35" s="28">
        <v>4.8904386940738842</v>
      </c>
      <c r="G35" s="28">
        <v>1.0385862598078008</v>
      </c>
      <c r="H35" s="29">
        <v>51.139029459872681</v>
      </c>
      <c r="I35" s="29">
        <v>3.6738116330446009</v>
      </c>
      <c r="J35" s="29">
        <v>7.2323231578059914</v>
      </c>
      <c r="K35" s="29">
        <v>6.0704147887416768</v>
      </c>
      <c r="L35" s="23"/>
      <c r="M35" s="21">
        <f t="shared" si="0"/>
        <v>19.188008437602871</v>
      </c>
      <c r="N35" s="21">
        <f t="shared" si="1"/>
        <v>5.3374056874884603</v>
      </c>
      <c r="O35" s="21">
        <f t="shared" si="2"/>
        <v>1.1335089869877788</v>
      </c>
      <c r="P35" s="22">
        <f t="shared" si="3"/>
        <v>55.812936991218869</v>
      </c>
      <c r="Q35" s="22">
        <f t="shared" si="4"/>
        <v>4.0095836655175292</v>
      </c>
      <c r="R35" s="34">
        <f t="shared" si="5"/>
        <v>7.8933292432445761</v>
      </c>
      <c r="S35" s="34">
        <f t="shared" si="6"/>
        <v>6.6252269879399055</v>
      </c>
      <c r="T35" s="22">
        <f t="shared" si="7"/>
        <v>14.518556231184482</v>
      </c>
      <c r="U35" s="34">
        <f t="shared" si="8"/>
        <v>75.000945428821737</v>
      </c>
    </row>
    <row r="36" spans="1:21" x14ac:dyDescent="0.45">
      <c r="A36" t="s">
        <v>814</v>
      </c>
      <c r="B36" s="2">
        <v>31320</v>
      </c>
      <c r="C36" s="2"/>
      <c r="D36" s="27">
        <v>88.341200963850028</v>
      </c>
      <c r="E36" s="28">
        <v>17.238707081764016</v>
      </c>
      <c r="F36" s="28">
        <v>4.8166314966436499</v>
      </c>
      <c r="G36" s="28">
        <v>1.0643542653124174</v>
      </c>
      <c r="H36" s="29">
        <v>50.697086187864507</v>
      </c>
      <c r="I36" s="29">
        <v>3.5123623489722586</v>
      </c>
      <c r="J36" s="29">
        <v>7.1568874972726597</v>
      </c>
      <c r="K36" s="29">
        <v>3.8551720860205267</v>
      </c>
      <c r="L36" s="23"/>
      <c r="M36" s="21">
        <f t="shared" si="0"/>
        <v>19.513779407208016</v>
      </c>
      <c r="N36" s="21">
        <f t="shared" si="1"/>
        <v>5.4523047503221704</v>
      </c>
      <c r="O36" s="21">
        <f t="shared" si="2"/>
        <v>1.2048220464514177</v>
      </c>
      <c r="P36" s="22">
        <f t="shared" si="3"/>
        <v>57.387816369635033</v>
      </c>
      <c r="Q36" s="22">
        <f t="shared" si="4"/>
        <v>3.9759051389957301</v>
      </c>
      <c r="R36" s="34">
        <f t="shared" si="5"/>
        <v>8.1014152164416675</v>
      </c>
      <c r="S36" s="34">
        <f t="shared" si="6"/>
        <v>4.3639570709459745</v>
      </c>
      <c r="T36" s="22">
        <f t="shared" si="7"/>
        <v>12.465372287387641</v>
      </c>
      <c r="U36" s="34">
        <f t="shared" si="8"/>
        <v>76.901595776843052</v>
      </c>
    </row>
    <row r="37" spans="1:21" x14ac:dyDescent="0.45">
      <c r="A37" t="s">
        <v>815</v>
      </c>
      <c r="B37" s="2">
        <v>31412</v>
      </c>
      <c r="C37" s="2"/>
      <c r="D37" s="27">
        <v>93.826623767004349</v>
      </c>
      <c r="E37" s="28">
        <v>17.652345763553285</v>
      </c>
      <c r="F37" s="28">
        <v>5.0918115845141507</v>
      </c>
      <c r="G37" s="28">
        <v>1.2004093117573629</v>
      </c>
      <c r="H37" s="29">
        <v>52.740235669148589</v>
      </c>
      <c r="I37" s="29">
        <v>3.4423505441072639</v>
      </c>
      <c r="J37" s="29">
        <v>7.7015529928568727</v>
      </c>
      <c r="K37" s="29">
        <v>5.997917901066824</v>
      </c>
      <c r="L37" s="23"/>
      <c r="M37" s="21">
        <f t="shared" si="0"/>
        <v>18.813791922630191</v>
      </c>
      <c r="N37" s="21">
        <f t="shared" si="1"/>
        <v>5.4268302322786646</v>
      </c>
      <c r="O37" s="21">
        <f t="shared" si="2"/>
        <v>1.2793909271831929</v>
      </c>
      <c r="P37" s="22">
        <f t="shared" si="3"/>
        <v>56.210309560020157</v>
      </c>
      <c r="Q37" s="22">
        <f t="shared" si="4"/>
        <v>3.6688419618034067</v>
      </c>
      <c r="R37" s="34">
        <f t="shared" si="5"/>
        <v>8.2082810652782427</v>
      </c>
      <c r="S37" s="34">
        <f t="shared" si="6"/>
        <v>6.3925543308061439</v>
      </c>
      <c r="T37" s="22">
        <f t="shared" si="7"/>
        <v>14.600835396084387</v>
      </c>
      <c r="U37" s="34">
        <f t="shared" si="8"/>
        <v>75.024101482650352</v>
      </c>
    </row>
    <row r="38" spans="1:21" x14ac:dyDescent="0.45">
      <c r="A38" t="s">
        <v>816</v>
      </c>
      <c r="B38" s="2">
        <v>31502</v>
      </c>
      <c r="C38" s="2"/>
      <c r="D38" s="27">
        <v>97.602503477843428</v>
      </c>
      <c r="E38" s="28">
        <v>17.226272698796201</v>
      </c>
      <c r="F38" s="28">
        <v>4.5476705422704384</v>
      </c>
      <c r="G38" s="28">
        <v>1.3189657486654989</v>
      </c>
      <c r="H38" s="29">
        <v>56.887914861787223</v>
      </c>
      <c r="I38" s="29">
        <v>3.7535604010715682</v>
      </c>
      <c r="J38" s="29">
        <v>7.1584593941992258</v>
      </c>
      <c r="K38" s="29">
        <v>6.7096598310532629</v>
      </c>
      <c r="L38" s="23"/>
      <c r="M38" s="21">
        <f t="shared" si="0"/>
        <v>17.64941685405304</v>
      </c>
      <c r="N38" s="21">
        <f t="shared" si="1"/>
        <v>4.6593789915468689</v>
      </c>
      <c r="O38" s="21">
        <f t="shared" si="2"/>
        <v>1.3513646696213226</v>
      </c>
      <c r="P38" s="22">
        <f t="shared" si="3"/>
        <v>58.285302973505438</v>
      </c>
      <c r="Q38" s="22">
        <f t="shared" si="4"/>
        <v>3.8457624213744248</v>
      </c>
      <c r="R38" s="34">
        <f t="shared" si="5"/>
        <v>7.33429895660848</v>
      </c>
      <c r="S38" s="34">
        <f t="shared" si="6"/>
        <v>6.874475133290419</v>
      </c>
      <c r="T38" s="22">
        <f t="shared" si="7"/>
        <v>14.208774089898899</v>
      </c>
      <c r="U38" s="34">
        <f t="shared" si="8"/>
        <v>75.934719827558482</v>
      </c>
    </row>
    <row r="39" spans="1:21" x14ac:dyDescent="0.45">
      <c r="A39" t="s">
        <v>817</v>
      </c>
      <c r="B39" s="2">
        <v>31593</v>
      </c>
      <c r="C39" s="2"/>
      <c r="D39" s="27">
        <v>94.163530782971392</v>
      </c>
      <c r="E39" s="28">
        <v>16.761349691093223</v>
      </c>
      <c r="F39" s="28">
        <v>4.2405419438440202</v>
      </c>
      <c r="G39" s="28">
        <v>1.089878044431412</v>
      </c>
      <c r="H39" s="29">
        <v>57.177755136250248</v>
      </c>
      <c r="I39" s="29">
        <v>3.319517341744664</v>
      </c>
      <c r="J39" s="29">
        <v>6.7732599682632655</v>
      </c>
      <c r="K39" s="29">
        <v>4.8012286573445531</v>
      </c>
      <c r="L39" s="23"/>
      <c r="M39" s="21">
        <f t="shared" si="0"/>
        <v>17.800256162574097</v>
      </c>
      <c r="N39" s="21">
        <f t="shared" si="1"/>
        <v>4.5033803518026998</v>
      </c>
      <c r="O39" s="21">
        <f t="shared" si="2"/>
        <v>1.157431157656321</v>
      </c>
      <c r="P39" s="22">
        <f t="shared" si="3"/>
        <v>60.721762088588029</v>
      </c>
      <c r="Q39" s="22">
        <f t="shared" si="4"/>
        <v>3.525268555822854</v>
      </c>
      <c r="R39" s="34">
        <f t="shared" si="5"/>
        <v>7.1930819840159899</v>
      </c>
      <c r="S39" s="34">
        <f t="shared" si="6"/>
        <v>5.0988196995399955</v>
      </c>
      <c r="T39" s="22">
        <f t="shared" si="7"/>
        <v>12.291901683555984</v>
      </c>
      <c r="U39" s="34">
        <f t="shared" si="8"/>
        <v>78.522018251162123</v>
      </c>
    </row>
    <row r="40" spans="1:21" x14ac:dyDescent="0.45">
      <c r="A40" t="s">
        <v>818</v>
      </c>
      <c r="B40" s="2">
        <v>31685</v>
      </c>
      <c r="C40" s="2"/>
      <c r="D40" s="27">
        <v>96.91660991377374</v>
      </c>
      <c r="E40" s="28">
        <v>17.570781234780945</v>
      </c>
      <c r="F40" s="28">
        <v>4.4735565092616874</v>
      </c>
      <c r="G40" s="28">
        <v>1.3271383256726552</v>
      </c>
      <c r="H40" s="29">
        <v>59.519227223833376</v>
      </c>
      <c r="I40" s="29">
        <v>3.3434538076780633</v>
      </c>
      <c r="J40" s="29">
        <v>6.3146477243728398</v>
      </c>
      <c r="K40" s="29">
        <v>4.3678050881741619</v>
      </c>
      <c r="L40" s="23"/>
      <c r="M40" s="21">
        <f t="shared" si="0"/>
        <v>18.129793489901875</v>
      </c>
      <c r="N40" s="21">
        <f t="shared" si="1"/>
        <v>4.6158821622442119</v>
      </c>
      <c r="O40" s="21">
        <f t="shared" si="2"/>
        <v>1.3693610691226241</v>
      </c>
      <c r="P40" s="22">
        <f t="shared" si="3"/>
        <v>61.412824155516127</v>
      </c>
      <c r="Q40" s="22">
        <f t="shared" si="4"/>
        <v>3.4498253814828219</v>
      </c>
      <c r="R40" s="34">
        <f t="shared" si="5"/>
        <v>6.5155474690983848</v>
      </c>
      <c r="S40" s="34">
        <f t="shared" si="6"/>
        <v>4.5067662726339455</v>
      </c>
      <c r="T40" s="22">
        <f t="shared" si="7"/>
        <v>11.022313741732329</v>
      </c>
      <c r="U40" s="34">
        <f t="shared" si="8"/>
        <v>79.542617645418005</v>
      </c>
    </row>
    <row r="41" spans="1:21" x14ac:dyDescent="0.45">
      <c r="A41" t="s">
        <v>819</v>
      </c>
      <c r="B41" s="2">
        <v>31777</v>
      </c>
      <c r="C41" s="2"/>
      <c r="D41" s="27">
        <v>97.992680941978477</v>
      </c>
      <c r="E41" s="28">
        <v>17.112289713114425</v>
      </c>
      <c r="F41" s="28">
        <v>4.3155079480975083</v>
      </c>
      <c r="G41" s="28">
        <v>1.4873514285826031</v>
      </c>
      <c r="H41" s="29">
        <v>60.286846244868549</v>
      </c>
      <c r="I41" s="29">
        <v>3.2267101084334366</v>
      </c>
      <c r="J41" s="29">
        <v>6.2390638183325251</v>
      </c>
      <c r="K41" s="29">
        <v>5.324911680549425</v>
      </c>
      <c r="L41" s="23"/>
      <c r="M41" s="21">
        <f t="shared" si="0"/>
        <v>17.462824313630751</v>
      </c>
      <c r="N41" s="21">
        <f t="shared" si="1"/>
        <v>4.4039084415424075</v>
      </c>
      <c r="O41" s="21">
        <f t="shared" si="2"/>
        <v>1.5178188965594936</v>
      </c>
      <c r="P41" s="22">
        <f t="shared" si="3"/>
        <v>61.521784755092497</v>
      </c>
      <c r="Q41" s="22">
        <f t="shared" si="4"/>
        <v>3.2928072560275941</v>
      </c>
      <c r="R41" s="34">
        <f t="shared" si="5"/>
        <v>6.3668671561569763</v>
      </c>
      <c r="S41" s="34">
        <f t="shared" si="6"/>
        <v>5.4339891809902703</v>
      </c>
      <c r="T41" s="22">
        <f t="shared" si="7"/>
        <v>11.800856337147247</v>
      </c>
      <c r="U41" s="34">
        <f t="shared" si="8"/>
        <v>78.984609068723245</v>
      </c>
    </row>
    <row r="42" spans="1:21" x14ac:dyDescent="0.45">
      <c r="A42" t="s">
        <v>820</v>
      </c>
      <c r="B42" s="2">
        <v>31867</v>
      </c>
      <c r="C42" s="2"/>
      <c r="D42" s="27">
        <v>98.008338844654844</v>
      </c>
      <c r="E42" s="28">
        <v>17.343067194325734</v>
      </c>
      <c r="F42" s="28">
        <v>4.7620070798365433</v>
      </c>
      <c r="G42" s="28">
        <v>1.7040703074343666</v>
      </c>
      <c r="H42" s="29">
        <v>58.747830669825426</v>
      </c>
      <c r="I42" s="29">
        <v>3.6306873660359789</v>
      </c>
      <c r="J42" s="29">
        <v>6.4777722077410171</v>
      </c>
      <c r="K42" s="29">
        <v>5.342904019455788</v>
      </c>
      <c r="L42" s="23"/>
      <c r="M42" s="21">
        <f t="shared" si="0"/>
        <v>17.695501626463479</v>
      </c>
      <c r="N42" s="21">
        <f t="shared" si="1"/>
        <v>4.8587774631956764</v>
      </c>
      <c r="O42" s="21">
        <f t="shared" si="2"/>
        <v>1.7386993061226674</v>
      </c>
      <c r="P42" s="22">
        <f t="shared" si="3"/>
        <v>59.941665538217009</v>
      </c>
      <c r="Q42" s="22">
        <f t="shared" si="4"/>
        <v>3.7044678124691921</v>
      </c>
      <c r="R42" s="34">
        <f t="shared" si="5"/>
        <v>6.6094092442566685</v>
      </c>
      <c r="S42" s="34">
        <f t="shared" si="6"/>
        <v>5.4514790092753191</v>
      </c>
      <c r="T42" s="22">
        <f t="shared" si="7"/>
        <v>12.060888253531989</v>
      </c>
      <c r="U42" s="34">
        <f t="shared" si="8"/>
        <v>77.637167164680491</v>
      </c>
    </row>
    <row r="43" spans="1:21" x14ac:dyDescent="0.45">
      <c r="A43" t="s">
        <v>821</v>
      </c>
      <c r="B43" s="2">
        <v>31958</v>
      </c>
      <c r="C43" s="2"/>
      <c r="D43" s="27">
        <v>104.55870134678699</v>
      </c>
      <c r="E43" s="28">
        <v>17.129309727958312</v>
      </c>
      <c r="F43" s="28">
        <v>5.1023242914748836</v>
      </c>
      <c r="G43" s="28">
        <v>1.7599148062375345</v>
      </c>
      <c r="H43" s="29">
        <v>63.858455699219789</v>
      </c>
      <c r="I43" s="29">
        <v>3.7811230882234699</v>
      </c>
      <c r="J43" s="29">
        <v>7.1127390152417647</v>
      </c>
      <c r="K43" s="29">
        <v>5.8148347184312321</v>
      </c>
      <c r="L43" s="23"/>
      <c r="M43" s="21">
        <f t="shared" si="0"/>
        <v>16.382481330889906</v>
      </c>
      <c r="N43" s="21">
        <f t="shared" si="1"/>
        <v>4.8798657842470172</v>
      </c>
      <c r="O43" s="21">
        <f t="shared" si="2"/>
        <v>1.6831834974694964</v>
      </c>
      <c r="P43" s="22">
        <f t="shared" si="3"/>
        <v>61.074262473308835</v>
      </c>
      <c r="Q43" s="22">
        <f t="shared" si="4"/>
        <v>3.616268220167274</v>
      </c>
      <c r="R43" s="34">
        <f t="shared" si="5"/>
        <v>6.8026275418734761</v>
      </c>
      <c r="S43" s="34">
        <f t="shared" si="6"/>
        <v>5.561311152043988</v>
      </c>
      <c r="T43" s="22">
        <f t="shared" si="7"/>
        <v>12.363938693917465</v>
      </c>
      <c r="U43" s="34">
        <f t="shared" si="8"/>
        <v>77.456743804198737</v>
      </c>
    </row>
    <row r="44" spans="1:21" x14ac:dyDescent="0.45">
      <c r="A44" t="s">
        <v>822</v>
      </c>
      <c r="B44" s="2">
        <v>32050</v>
      </c>
      <c r="C44" s="2"/>
      <c r="D44" s="27">
        <v>108.77320921002888</v>
      </c>
      <c r="E44" s="28">
        <v>17.81454702927779</v>
      </c>
      <c r="F44" s="28">
        <v>5.1927112631344876</v>
      </c>
      <c r="G44" s="28">
        <v>1.7239151038007967</v>
      </c>
      <c r="H44" s="29">
        <v>65.367407008245323</v>
      </c>
      <c r="I44" s="29">
        <v>3.9771658185413532</v>
      </c>
      <c r="J44" s="29">
        <v>7.4252761413001727</v>
      </c>
      <c r="K44" s="29">
        <v>7.2721868457289602</v>
      </c>
      <c r="L44" s="23"/>
      <c r="M44" s="21">
        <f t="shared" si="0"/>
        <v>16.377697374801084</v>
      </c>
      <c r="N44" s="21">
        <f t="shared" si="1"/>
        <v>4.7738880748732386</v>
      </c>
      <c r="O44" s="21">
        <f t="shared" si="2"/>
        <v>1.5848710508045321</v>
      </c>
      <c r="P44" s="22">
        <f t="shared" si="3"/>
        <v>60.095135082415538</v>
      </c>
      <c r="Q44" s="22">
        <f t="shared" si="4"/>
        <v>3.6563836329053152</v>
      </c>
      <c r="R44" s="34">
        <f t="shared" si="5"/>
        <v>6.8263832567105709</v>
      </c>
      <c r="S44" s="34">
        <f t="shared" si="6"/>
        <v>6.6856415274897163</v>
      </c>
      <c r="T44" s="22">
        <f t="shared" si="7"/>
        <v>13.512024784200287</v>
      </c>
      <c r="U44" s="34">
        <f t="shared" si="8"/>
        <v>76.472832457216626</v>
      </c>
    </row>
    <row r="45" spans="1:21" x14ac:dyDescent="0.45">
      <c r="A45" t="s">
        <v>823</v>
      </c>
      <c r="B45" s="2">
        <v>32142</v>
      </c>
      <c r="C45" s="2"/>
      <c r="D45" s="27">
        <v>111.9291134822748</v>
      </c>
      <c r="E45" s="28">
        <v>19.193162015089712</v>
      </c>
      <c r="F45" s="28">
        <v>5.4667679749873148</v>
      </c>
      <c r="G45" s="28">
        <v>1.6860762772208671</v>
      </c>
      <c r="H45" s="29">
        <v>66.573081312889983</v>
      </c>
      <c r="I45" s="29">
        <v>4.0731519205483089</v>
      </c>
      <c r="J45" s="29">
        <v>7.5391638420673246</v>
      </c>
      <c r="K45" s="29">
        <v>7.3977101394713038</v>
      </c>
      <c r="L45" s="23"/>
      <c r="M45" s="21">
        <f t="shared" si="0"/>
        <v>17.147604781243228</v>
      </c>
      <c r="N45" s="21">
        <f t="shared" si="1"/>
        <v>4.8841340781753244</v>
      </c>
      <c r="O45" s="21">
        <f t="shared" si="2"/>
        <v>1.5063786576741498</v>
      </c>
      <c r="P45" s="22">
        <f t="shared" si="3"/>
        <v>59.477895644579149</v>
      </c>
      <c r="Q45" s="22">
        <f t="shared" si="4"/>
        <v>3.6390459942250297</v>
      </c>
      <c r="R45" s="34">
        <f t="shared" si="5"/>
        <v>6.7356593896915244</v>
      </c>
      <c r="S45" s="34">
        <f t="shared" si="6"/>
        <v>6.6092814544116019</v>
      </c>
      <c r="T45" s="22">
        <f t="shared" si="7"/>
        <v>13.344940844103126</v>
      </c>
      <c r="U45" s="34">
        <f t="shared" si="8"/>
        <v>76.625500425822381</v>
      </c>
    </row>
    <row r="46" spans="1:21" x14ac:dyDescent="0.45">
      <c r="A46" t="s">
        <v>824</v>
      </c>
      <c r="B46" s="2">
        <v>32233</v>
      </c>
      <c r="C46" s="2"/>
      <c r="D46" s="27">
        <v>112.83811668741005</v>
      </c>
      <c r="E46" s="28">
        <v>19.97593424960063</v>
      </c>
      <c r="F46" s="28">
        <v>5.8091383796245735</v>
      </c>
      <c r="G46" s="28">
        <v>2.0379788383950843</v>
      </c>
      <c r="H46" s="29">
        <v>65.925195082750136</v>
      </c>
      <c r="I46" s="29">
        <v>4.3745672404289326</v>
      </c>
      <c r="J46" s="29">
        <v>7.4912906551300766</v>
      </c>
      <c r="K46" s="29">
        <v>7.2240122414806294</v>
      </c>
      <c r="L46" s="23"/>
      <c r="M46" s="21">
        <f t="shared" ref="M46:M77" si="9">100*E46/$D46</f>
        <v>17.703179418475219</v>
      </c>
      <c r="N46" s="21">
        <f t="shared" ref="N46:N77" si="10">100*F46/$D46</f>
        <v>5.1482057217574333</v>
      </c>
      <c r="O46" s="21">
        <f t="shared" ref="O46:O77" si="11">100*G46/$D46</f>
        <v>1.8061085191990558</v>
      </c>
      <c r="P46" s="22">
        <f t="shared" ref="P46:P77" si="12">100*H46/$D46</f>
        <v>58.424579404652327</v>
      </c>
      <c r="Q46" s="22">
        <f t="shared" ref="Q46:Q77" si="13">100*I46/$D46</f>
        <v>3.8768524048904358</v>
      </c>
      <c r="R46" s="34">
        <f t="shared" ref="R46:R77" si="14">100*J46/$D46</f>
        <v>6.6389717190006232</v>
      </c>
      <c r="S46" s="34">
        <f t="shared" ref="S46:S77" si="15">100*K46/$D46</f>
        <v>6.4021028120249115</v>
      </c>
      <c r="T46" s="22">
        <f t="shared" ref="T46:T77" si="16">SUM(R46:S46)</f>
        <v>13.041074531025535</v>
      </c>
      <c r="U46" s="34">
        <f t="shared" ref="U46:U77" si="17">P46+M46</f>
        <v>76.12775882312755</v>
      </c>
    </row>
    <row r="47" spans="1:21" x14ac:dyDescent="0.45">
      <c r="A47" t="s">
        <v>825</v>
      </c>
      <c r="B47" s="2">
        <v>32324</v>
      </c>
      <c r="C47" s="2"/>
      <c r="D47" s="27">
        <v>113.84912696260612</v>
      </c>
      <c r="E47" s="28">
        <v>20.701016447461573</v>
      </c>
      <c r="F47" s="28">
        <v>5.7672986442890037</v>
      </c>
      <c r="G47" s="28">
        <v>2.1891992420207513</v>
      </c>
      <c r="H47" s="29">
        <v>66.878608367774746</v>
      </c>
      <c r="I47" s="29">
        <v>4.3783781099611208</v>
      </c>
      <c r="J47" s="29">
        <v>7.5319359536355064</v>
      </c>
      <c r="K47" s="29">
        <v>6.4026901974634303</v>
      </c>
      <c r="L47" s="23"/>
      <c r="M47" s="21">
        <f t="shared" si="9"/>
        <v>18.182850408910774</v>
      </c>
      <c r="N47" s="21">
        <f t="shared" si="10"/>
        <v>5.0657381379685757</v>
      </c>
      <c r="O47" s="21">
        <f t="shared" si="11"/>
        <v>1.9228950633409743</v>
      </c>
      <c r="P47" s="22">
        <f t="shared" si="12"/>
        <v>58.74318947543717</v>
      </c>
      <c r="Q47" s="22">
        <f t="shared" si="13"/>
        <v>3.8457722309976115</v>
      </c>
      <c r="R47" s="34">
        <f t="shared" si="14"/>
        <v>6.6157169181537769</v>
      </c>
      <c r="S47" s="34">
        <f t="shared" si="15"/>
        <v>5.6238377651911211</v>
      </c>
      <c r="T47" s="22">
        <f t="shared" si="16"/>
        <v>12.239554683344899</v>
      </c>
      <c r="U47" s="34">
        <f t="shared" si="17"/>
        <v>76.926039884347944</v>
      </c>
    </row>
    <row r="48" spans="1:21" x14ac:dyDescent="0.45">
      <c r="A48" t="s">
        <v>826</v>
      </c>
      <c r="B48" s="2">
        <v>32416</v>
      </c>
      <c r="C48" s="2"/>
      <c r="D48" s="27">
        <v>114.31590712339423</v>
      </c>
      <c r="E48" s="28">
        <v>20.583009423395517</v>
      </c>
      <c r="F48" s="28">
        <v>5.8640619383742791</v>
      </c>
      <c r="G48" s="28">
        <v>2.3185919210846371</v>
      </c>
      <c r="H48" s="29">
        <v>67.426538272651001</v>
      </c>
      <c r="I48" s="29">
        <v>4.4857361699311058</v>
      </c>
      <c r="J48" s="29">
        <v>7.6692094189943587</v>
      </c>
      <c r="K48" s="29">
        <v>5.9687599789633365</v>
      </c>
      <c r="L48" s="23"/>
      <c r="M48" s="21">
        <f t="shared" si="9"/>
        <v>18.005376453145686</v>
      </c>
      <c r="N48" s="21">
        <f t="shared" si="10"/>
        <v>5.1296989945979501</v>
      </c>
      <c r="O48" s="21">
        <f t="shared" si="11"/>
        <v>2.0282320977271482</v>
      </c>
      <c r="P48" s="22">
        <f t="shared" si="12"/>
        <v>58.982638522799661</v>
      </c>
      <c r="Q48" s="22">
        <f t="shared" si="13"/>
        <v>3.9239824822359481</v>
      </c>
      <c r="R48" s="34">
        <f t="shared" si="14"/>
        <v>6.7087858653967594</v>
      </c>
      <c r="S48" s="34">
        <f t="shared" si="15"/>
        <v>5.2212855840968579</v>
      </c>
      <c r="T48" s="22">
        <f t="shared" si="16"/>
        <v>11.930071449493617</v>
      </c>
      <c r="U48" s="34">
        <f t="shared" si="17"/>
        <v>76.988014975945347</v>
      </c>
    </row>
    <row r="49" spans="1:21" x14ac:dyDescent="0.45">
      <c r="A49" t="s">
        <v>827</v>
      </c>
      <c r="B49" s="2">
        <v>32508</v>
      </c>
      <c r="C49" s="2"/>
      <c r="D49" s="27">
        <v>118.00290096052245</v>
      </c>
      <c r="E49" s="28">
        <v>20.135831057685682</v>
      </c>
      <c r="F49" s="28">
        <v>6.0813471465366771</v>
      </c>
      <c r="G49" s="28">
        <v>2.6475969016444343</v>
      </c>
      <c r="H49" s="29">
        <v>70.591686629979534</v>
      </c>
      <c r="I49" s="29">
        <v>4.6964138837515526</v>
      </c>
      <c r="J49" s="29">
        <v>7.4066487588315413</v>
      </c>
      <c r="K49" s="29">
        <v>6.4433765820930367</v>
      </c>
      <c r="L49" s="23"/>
      <c r="M49" s="21">
        <f t="shared" si="9"/>
        <v>17.063844103647984</v>
      </c>
      <c r="N49" s="21">
        <f t="shared" si="10"/>
        <v>5.1535573253162443</v>
      </c>
      <c r="O49" s="21">
        <f t="shared" si="11"/>
        <v>2.2436710285030879</v>
      </c>
      <c r="P49" s="22">
        <f t="shared" si="12"/>
        <v>59.821992557281099</v>
      </c>
      <c r="Q49" s="22">
        <f t="shared" si="13"/>
        <v>3.9799139220507174</v>
      </c>
      <c r="R49" s="34">
        <f t="shared" si="14"/>
        <v>6.2766666739061057</v>
      </c>
      <c r="S49" s="34">
        <f t="shared" si="15"/>
        <v>5.4603543892947597</v>
      </c>
      <c r="T49" s="22">
        <f t="shared" si="16"/>
        <v>11.737021063200865</v>
      </c>
      <c r="U49" s="34">
        <f t="shared" si="17"/>
        <v>76.885836660929087</v>
      </c>
    </row>
    <row r="50" spans="1:21" x14ac:dyDescent="0.45">
      <c r="A50" t="s">
        <v>828</v>
      </c>
      <c r="B50" s="2">
        <v>32598</v>
      </c>
      <c r="C50" s="2"/>
      <c r="D50" s="27">
        <v>120.84989000872979</v>
      </c>
      <c r="E50" s="28">
        <v>23.03301338602688</v>
      </c>
      <c r="F50" s="28">
        <v>6.4991141630552329</v>
      </c>
      <c r="G50" s="28">
        <v>2.5831384961236514</v>
      </c>
      <c r="H50" s="29">
        <v>68.036260531300471</v>
      </c>
      <c r="I50" s="29">
        <v>4.9945051962719953</v>
      </c>
      <c r="J50" s="29">
        <v>7.699688332461613</v>
      </c>
      <c r="K50" s="29">
        <v>8.0041699034899452</v>
      </c>
      <c r="L50" s="23"/>
      <c r="M50" s="21">
        <f t="shared" si="9"/>
        <v>19.059192676437728</v>
      </c>
      <c r="N50" s="21">
        <f t="shared" si="10"/>
        <v>5.3778403626066673</v>
      </c>
      <c r="O50" s="21">
        <f t="shared" si="11"/>
        <v>2.1374769111805181</v>
      </c>
      <c r="P50" s="22">
        <f t="shared" si="12"/>
        <v>56.298156768190488</v>
      </c>
      <c r="Q50" s="22">
        <f t="shared" si="13"/>
        <v>4.1328173289286481</v>
      </c>
      <c r="R50" s="34">
        <f t="shared" si="14"/>
        <v>6.3712828633153196</v>
      </c>
      <c r="S50" s="34">
        <f t="shared" si="15"/>
        <v>6.6232330893406282</v>
      </c>
      <c r="T50" s="22">
        <f t="shared" si="16"/>
        <v>12.994515952655949</v>
      </c>
      <c r="U50" s="34">
        <f t="shared" si="17"/>
        <v>75.357349444628213</v>
      </c>
    </row>
    <row r="51" spans="1:21" x14ac:dyDescent="0.45">
      <c r="A51" t="s">
        <v>829</v>
      </c>
      <c r="B51" s="2">
        <v>32689</v>
      </c>
      <c r="C51" s="2"/>
      <c r="D51" s="27">
        <v>124.31444203922184</v>
      </c>
      <c r="E51" s="28">
        <v>22.177436057716623</v>
      </c>
      <c r="F51" s="28">
        <v>7.0301205368610935</v>
      </c>
      <c r="G51" s="28">
        <v>3.1040959698021662</v>
      </c>
      <c r="H51" s="29">
        <v>69.735547602497107</v>
      </c>
      <c r="I51" s="29">
        <v>5.4471096053137673</v>
      </c>
      <c r="J51" s="29">
        <v>8.432760545038624</v>
      </c>
      <c r="K51" s="29">
        <v>8.3873717219924835</v>
      </c>
      <c r="L51" s="23"/>
      <c r="M51" s="21">
        <f t="shared" si="9"/>
        <v>17.839790529502217</v>
      </c>
      <c r="N51" s="21">
        <f t="shared" si="10"/>
        <v>5.6551116841622102</v>
      </c>
      <c r="O51" s="21">
        <f t="shared" si="11"/>
        <v>2.4969713243959282</v>
      </c>
      <c r="P51" s="22">
        <f t="shared" si="12"/>
        <v>56.096095078394178</v>
      </c>
      <c r="Q51" s="22">
        <f t="shared" si="13"/>
        <v>4.381719063337127</v>
      </c>
      <c r="R51" s="34">
        <f t="shared" si="14"/>
        <v>6.7834118117813249</v>
      </c>
      <c r="S51" s="34">
        <f t="shared" si="15"/>
        <v>6.7469005084270295</v>
      </c>
      <c r="T51" s="22">
        <f t="shared" si="16"/>
        <v>13.530312320208354</v>
      </c>
      <c r="U51" s="34">
        <f t="shared" si="17"/>
        <v>73.935885607896395</v>
      </c>
    </row>
    <row r="52" spans="1:21" x14ac:dyDescent="0.45">
      <c r="A52" t="s">
        <v>830</v>
      </c>
      <c r="B52" s="2">
        <v>32781</v>
      </c>
      <c r="C52" s="2"/>
      <c r="D52" s="27">
        <v>123.56008531108776</v>
      </c>
      <c r="E52" s="28">
        <v>21.900065753492349</v>
      </c>
      <c r="F52" s="28">
        <v>7.0414229491842564</v>
      </c>
      <c r="G52" s="28">
        <v>3.4644700262720018</v>
      </c>
      <c r="H52" s="29">
        <v>69.481295845732433</v>
      </c>
      <c r="I52" s="29">
        <v>5.4097996407637066</v>
      </c>
      <c r="J52" s="29">
        <v>8.0497834685136951</v>
      </c>
      <c r="K52" s="29">
        <v>8.2132476271293502</v>
      </c>
      <c r="L52" s="23"/>
      <c r="M52" s="21">
        <f t="shared" si="9"/>
        <v>17.724223561641658</v>
      </c>
      <c r="N52" s="21">
        <f t="shared" si="10"/>
        <v>5.6987844670518273</v>
      </c>
      <c r="O52" s="21">
        <f t="shared" si="11"/>
        <v>2.8038747444609564</v>
      </c>
      <c r="P52" s="22">
        <f t="shared" si="12"/>
        <v>56.232800156133813</v>
      </c>
      <c r="Q52" s="22">
        <f t="shared" si="13"/>
        <v>4.3782744461072767</v>
      </c>
      <c r="R52" s="34">
        <f t="shared" si="14"/>
        <v>6.5148736731985251</v>
      </c>
      <c r="S52" s="34">
        <f t="shared" si="15"/>
        <v>6.6471689514059662</v>
      </c>
      <c r="T52" s="22">
        <f t="shared" si="16"/>
        <v>13.162042624604492</v>
      </c>
      <c r="U52" s="34">
        <f t="shared" si="17"/>
        <v>73.957023717775471</v>
      </c>
    </row>
    <row r="53" spans="1:21" x14ac:dyDescent="0.45">
      <c r="A53" t="s">
        <v>831</v>
      </c>
      <c r="B53" s="2">
        <v>32873</v>
      </c>
      <c r="C53" s="2"/>
      <c r="D53" s="27">
        <v>123.90759670927082</v>
      </c>
      <c r="E53" s="28">
        <v>22.394405364209703</v>
      </c>
      <c r="F53" s="28">
        <v>6.9808709797983974</v>
      </c>
      <c r="G53" s="28">
        <v>3.5944349095293315</v>
      </c>
      <c r="H53" s="29">
        <v>68.427191948329522</v>
      </c>
      <c r="I53" s="29">
        <v>5.767002066758848</v>
      </c>
      <c r="J53" s="29">
        <v>8.295896881268078</v>
      </c>
      <c r="K53" s="29">
        <v>8.4477945593769448</v>
      </c>
      <c r="L53" s="23"/>
      <c r="M53" s="21">
        <f t="shared" si="9"/>
        <v>18.073472457669048</v>
      </c>
      <c r="N53" s="21">
        <f t="shared" si="10"/>
        <v>5.6339329994252774</v>
      </c>
      <c r="O53" s="21">
        <f t="shared" si="11"/>
        <v>2.9008995452983344</v>
      </c>
      <c r="P53" s="22">
        <f t="shared" si="12"/>
        <v>55.224371842900709</v>
      </c>
      <c r="Q53" s="22">
        <f t="shared" si="13"/>
        <v>4.6542764284987204</v>
      </c>
      <c r="R53" s="34">
        <f t="shared" si="14"/>
        <v>6.6952286232562974</v>
      </c>
      <c r="S53" s="34">
        <f t="shared" si="15"/>
        <v>6.8178181029516143</v>
      </c>
      <c r="T53" s="22">
        <f t="shared" si="16"/>
        <v>13.513046726207911</v>
      </c>
      <c r="U53" s="34">
        <f t="shared" si="17"/>
        <v>73.29784430056975</v>
      </c>
    </row>
    <row r="54" spans="1:21" x14ac:dyDescent="0.45">
      <c r="A54" t="s">
        <v>832</v>
      </c>
      <c r="B54" s="2">
        <v>32963</v>
      </c>
      <c r="C54" s="2"/>
      <c r="D54" s="27">
        <v>128.89795332188348</v>
      </c>
      <c r="E54" s="28">
        <v>22.682541027553302</v>
      </c>
      <c r="F54" s="28">
        <v>7.6593503007893924</v>
      </c>
      <c r="G54" s="28">
        <v>3.6428760820002934</v>
      </c>
      <c r="H54" s="29">
        <v>68.861942163709372</v>
      </c>
      <c r="I54" s="29">
        <v>5.8712548408331342</v>
      </c>
      <c r="J54" s="29">
        <v>8.8934081543775267</v>
      </c>
      <c r="K54" s="29">
        <v>11.286580752620457</v>
      </c>
      <c r="L54" s="23"/>
      <c r="M54" s="21">
        <f t="shared" si="9"/>
        <v>17.597285637973279</v>
      </c>
      <c r="N54" s="21">
        <f t="shared" si="10"/>
        <v>5.9421814725502209</v>
      </c>
      <c r="O54" s="21">
        <f t="shared" si="11"/>
        <v>2.8261706164591436</v>
      </c>
      <c r="P54" s="22">
        <f t="shared" si="12"/>
        <v>53.423611771202907</v>
      </c>
      <c r="Q54" s="22">
        <f t="shared" si="13"/>
        <v>4.5549635890427664</v>
      </c>
      <c r="R54" s="34">
        <f t="shared" si="14"/>
        <v>6.8995728211207057</v>
      </c>
      <c r="S54" s="34">
        <f t="shared" si="15"/>
        <v>8.7562140916509748</v>
      </c>
      <c r="T54" s="22">
        <f t="shared" si="16"/>
        <v>15.655786912771681</v>
      </c>
      <c r="U54" s="34">
        <f t="shared" si="17"/>
        <v>71.020897409176186</v>
      </c>
    </row>
    <row r="55" spans="1:21" x14ac:dyDescent="0.45">
      <c r="A55" t="s">
        <v>833</v>
      </c>
      <c r="B55" s="2">
        <v>33054</v>
      </c>
      <c r="C55" s="2"/>
      <c r="D55" s="27">
        <v>125.09408995852338</v>
      </c>
      <c r="E55" s="28">
        <v>23.386034699640561</v>
      </c>
      <c r="F55" s="28">
        <v>7.0644551367611177</v>
      </c>
      <c r="G55" s="28">
        <v>3.9774591609552594</v>
      </c>
      <c r="H55" s="29">
        <v>68.563435148134786</v>
      </c>
      <c r="I55" s="29">
        <v>5.6597216984064964</v>
      </c>
      <c r="J55" s="29">
        <v>8.2922921745263451</v>
      </c>
      <c r="K55" s="29">
        <v>8.1506919400988256</v>
      </c>
      <c r="L55" s="23"/>
      <c r="M55" s="21">
        <f t="shared" si="9"/>
        <v>18.694755849292729</v>
      </c>
      <c r="N55" s="21">
        <f t="shared" si="10"/>
        <v>5.647313265641432</v>
      </c>
      <c r="O55" s="21">
        <f t="shared" si="11"/>
        <v>3.1795740008772913</v>
      </c>
      <c r="P55" s="22">
        <f t="shared" si="12"/>
        <v>54.809491935924321</v>
      </c>
      <c r="Q55" s="22">
        <f t="shared" si="13"/>
        <v>4.5243717751038854</v>
      </c>
      <c r="R55" s="34">
        <f t="shared" si="14"/>
        <v>6.6288440783059901</v>
      </c>
      <c r="S55" s="34">
        <f t="shared" si="15"/>
        <v>6.5156490948543588</v>
      </c>
      <c r="T55" s="22">
        <f t="shared" si="16"/>
        <v>13.144493173160349</v>
      </c>
      <c r="U55" s="34">
        <f t="shared" si="17"/>
        <v>73.504247785217046</v>
      </c>
    </row>
    <row r="56" spans="1:21" x14ac:dyDescent="0.45">
      <c r="A56" t="s">
        <v>834</v>
      </c>
      <c r="B56" s="2">
        <v>33146</v>
      </c>
      <c r="C56" s="2"/>
      <c r="D56" s="27">
        <v>129.18570736682798</v>
      </c>
      <c r="E56" s="28">
        <v>23.822970647358684</v>
      </c>
      <c r="F56" s="28">
        <v>7.8105841457626841</v>
      </c>
      <c r="G56" s="28">
        <v>4.2159654130064519</v>
      </c>
      <c r="H56" s="29">
        <v>69.582230438839275</v>
      </c>
      <c r="I56" s="29">
        <v>5.9554349725236086</v>
      </c>
      <c r="J56" s="29">
        <v>8.7681905840163736</v>
      </c>
      <c r="K56" s="29">
        <v>9.030331165320904</v>
      </c>
      <c r="L56" s="23"/>
      <c r="M56" s="21">
        <f t="shared" si="9"/>
        <v>18.440871775166588</v>
      </c>
      <c r="N56" s="21">
        <f t="shared" si="10"/>
        <v>6.0460126007470922</v>
      </c>
      <c r="O56" s="21">
        <f t="shared" si="11"/>
        <v>3.2634921454856065</v>
      </c>
      <c r="P56" s="22">
        <f t="shared" si="12"/>
        <v>53.862173964227907</v>
      </c>
      <c r="Q56" s="22">
        <f t="shared" si="13"/>
        <v>4.60997976781821</v>
      </c>
      <c r="R56" s="34">
        <f t="shared" si="14"/>
        <v>6.787276056103285</v>
      </c>
      <c r="S56" s="34">
        <f t="shared" si="15"/>
        <v>6.9901936904513109</v>
      </c>
      <c r="T56" s="22">
        <f t="shared" si="16"/>
        <v>13.777469746554596</v>
      </c>
      <c r="U56" s="34">
        <f t="shared" si="17"/>
        <v>72.303045739394491</v>
      </c>
    </row>
    <row r="57" spans="1:21" x14ac:dyDescent="0.45">
      <c r="A57" t="s">
        <v>835</v>
      </c>
      <c r="B57" s="2">
        <v>33238</v>
      </c>
      <c r="C57" s="2"/>
      <c r="D57" s="27">
        <v>133.28352345770008</v>
      </c>
      <c r="E57" s="28">
        <v>23.869491057640353</v>
      </c>
      <c r="F57" s="28">
        <v>8.2455514954923732</v>
      </c>
      <c r="G57" s="28">
        <v>4.3092240632748302</v>
      </c>
      <c r="H57" s="29">
        <v>70.482883287933944</v>
      </c>
      <c r="I57" s="29">
        <v>5.6863850726748613</v>
      </c>
      <c r="J57" s="29">
        <v>10.388048563359801</v>
      </c>
      <c r="K57" s="29">
        <v>10.30193991732393</v>
      </c>
      <c r="L57" s="23"/>
      <c r="M57" s="21">
        <f t="shared" si="9"/>
        <v>17.908808559683496</v>
      </c>
      <c r="N57" s="21">
        <f t="shared" si="10"/>
        <v>6.1864747281454084</v>
      </c>
      <c r="O57" s="21">
        <f t="shared" si="11"/>
        <v>3.2331258594333603</v>
      </c>
      <c r="P57" s="22">
        <f t="shared" si="12"/>
        <v>52.88191777905913</v>
      </c>
      <c r="Q57" s="22">
        <f t="shared" si="13"/>
        <v>4.266382614411854</v>
      </c>
      <c r="R57" s="34">
        <f t="shared" si="14"/>
        <v>7.7939480393888552</v>
      </c>
      <c r="S57" s="34">
        <f t="shared" si="15"/>
        <v>7.7293424198779039</v>
      </c>
      <c r="T57" s="22">
        <f t="shared" si="16"/>
        <v>15.523290459266759</v>
      </c>
      <c r="U57" s="34">
        <f t="shared" si="17"/>
        <v>70.79072633874263</v>
      </c>
    </row>
    <row r="58" spans="1:21" x14ac:dyDescent="0.45">
      <c r="A58" t="s">
        <v>836</v>
      </c>
      <c r="B58" s="2">
        <v>33328</v>
      </c>
      <c r="C58" s="2"/>
      <c r="D58" s="27">
        <v>125.54172390283242</v>
      </c>
      <c r="E58" s="28">
        <v>22.517187073716666</v>
      </c>
      <c r="F58" s="28">
        <v>7.4460253790564996</v>
      </c>
      <c r="G58" s="28">
        <v>4.3022343409497408</v>
      </c>
      <c r="H58" s="29">
        <v>67.787372200492811</v>
      </c>
      <c r="I58" s="29">
        <v>5.7439721581874972</v>
      </c>
      <c r="J58" s="29">
        <v>8.4994916164035672</v>
      </c>
      <c r="K58" s="29">
        <v>9.2454411340256364</v>
      </c>
      <c r="L58" s="23"/>
      <c r="M58" s="21">
        <f t="shared" si="9"/>
        <v>17.936018698568027</v>
      </c>
      <c r="N58" s="21">
        <f t="shared" si="10"/>
        <v>5.9311160844179751</v>
      </c>
      <c r="O58" s="21">
        <f t="shared" si="11"/>
        <v>3.426935848259987</v>
      </c>
      <c r="P58" s="22">
        <f t="shared" si="12"/>
        <v>53.995890842600915</v>
      </c>
      <c r="Q58" s="22">
        <f t="shared" si="13"/>
        <v>4.5753491186987789</v>
      </c>
      <c r="R58" s="34">
        <f t="shared" si="14"/>
        <v>6.7702524325554565</v>
      </c>
      <c r="S58" s="34">
        <f t="shared" si="15"/>
        <v>7.3644369748988643</v>
      </c>
      <c r="T58" s="22">
        <f t="shared" si="16"/>
        <v>14.134689407454321</v>
      </c>
      <c r="U58" s="34">
        <f t="shared" si="17"/>
        <v>71.931909541168949</v>
      </c>
    </row>
    <row r="59" spans="1:21" x14ac:dyDescent="0.45">
      <c r="A59" t="s">
        <v>837</v>
      </c>
      <c r="B59" s="2">
        <v>33419</v>
      </c>
      <c r="C59" s="2"/>
      <c r="D59" s="27">
        <v>124.67608364662443</v>
      </c>
      <c r="E59" s="28">
        <v>23.230484578959278</v>
      </c>
      <c r="F59" s="28">
        <v>7.8286593748191953</v>
      </c>
      <c r="G59" s="28">
        <v>4.6434546999215556</v>
      </c>
      <c r="H59" s="29">
        <v>66.320607108187659</v>
      </c>
      <c r="I59" s="29">
        <v>6.0917863937344103</v>
      </c>
      <c r="J59" s="29">
        <v>8.5636691865114631</v>
      </c>
      <c r="K59" s="29">
        <v>7.9974223044908834</v>
      </c>
      <c r="L59" s="23"/>
      <c r="M59" s="21">
        <f t="shared" si="9"/>
        <v>18.632671078121593</v>
      </c>
      <c r="N59" s="21">
        <f t="shared" si="10"/>
        <v>6.2791989817456493</v>
      </c>
      <c r="O59" s="21">
        <f t="shared" si="11"/>
        <v>3.724414951212879</v>
      </c>
      <c r="P59" s="22">
        <f t="shared" si="12"/>
        <v>53.194329793165004</v>
      </c>
      <c r="Q59" s="22">
        <f t="shared" si="13"/>
        <v>4.8860905921625353</v>
      </c>
      <c r="R59" s="34">
        <f t="shared" si="14"/>
        <v>6.8687345126944255</v>
      </c>
      <c r="S59" s="34">
        <f t="shared" si="15"/>
        <v>6.4145600908979237</v>
      </c>
      <c r="T59" s="22">
        <f t="shared" si="16"/>
        <v>13.283294603592349</v>
      </c>
      <c r="U59" s="34">
        <f t="shared" si="17"/>
        <v>71.8270008712866</v>
      </c>
    </row>
    <row r="60" spans="1:21" x14ac:dyDescent="0.45">
      <c r="A60" t="s">
        <v>838</v>
      </c>
      <c r="B60" s="2">
        <v>33511</v>
      </c>
      <c r="C60" s="2"/>
      <c r="D60" s="27">
        <v>128.05611444838502</v>
      </c>
      <c r="E60" s="28">
        <v>24.093306105335845</v>
      </c>
      <c r="F60" s="28">
        <v>8.1553473678039108</v>
      </c>
      <c r="G60" s="28">
        <v>5.1630646170456904</v>
      </c>
      <c r="H60" s="29">
        <v>68.009333276899184</v>
      </c>
      <c r="I60" s="29">
        <v>6.300441436114248</v>
      </c>
      <c r="J60" s="29">
        <v>8.3920933168206098</v>
      </c>
      <c r="K60" s="29">
        <v>7.942528328365519</v>
      </c>
      <c r="L60" s="23"/>
      <c r="M60" s="21">
        <f t="shared" si="9"/>
        <v>18.814647163956408</v>
      </c>
      <c r="N60" s="21">
        <f t="shared" si="10"/>
        <v>6.3685731860082706</v>
      </c>
      <c r="O60" s="21">
        <f t="shared" si="11"/>
        <v>4.0318766810051407</v>
      </c>
      <c r="P60" s="22">
        <f t="shared" si="12"/>
        <v>53.109008944911722</v>
      </c>
      <c r="Q60" s="22">
        <f t="shared" si="13"/>
        <v>4.920062945259625</v>
      </c>
      <c r="R60" s="34">
        <f t="shared" si="14"/>
        <v>6.5534499098074477</v>
      </c>
      <c r="S60" s="34">
        <f t="shared" si="15"/>
        <v>6.2023811690513826</v>
      </c>
      <c r="T60" s="22">
        <f t="shared" si="16"/>
        <v>12.755831078858829</v>
      </c>
      <c r="U60" s="34">
        <f t="shared" si="17"/>
        <v>71.92365610886813</v>
      </c>
    </row>
    <row r="61" spans="1:21" x14ac:dyDescent="0.45">
      <c r="A61" t="s">
        <v>839</v>
      </c>
      <c r="B61" s="2">
        <v>33603</v>
      </c>
      <c r="C61" s="2"/>
      <c r="D61" s="27">
        <v>130.61277767978677</v>
      </c>
      <c r="E61" s="28">
        <v>23.904934137649729</v>
      </c>
      <c r="F61" s="28">
        <v>8.4064028254570555</v>
      </c>
      <c r="G61" s="28">
        <v>5.9693770696655948</v>
      </c>
      <c r="H61" s="29">
        <v>68.785174562110072</v>
      </c>
      <c r="I61" s="29">
        <v>6.8720272074096806</v>
      </c>
      <c r="J61" s="29">
        <v>8.4088566741905009</v>
      </c>
      <c r="K61" s="29">
        <v>8.2660052033041307</v>
      </c>
      <c r="L61" s="23"/>
      <c r="M61" s="21">
        <f t="shared" si="9"/>
        <v>18.302140542677687</v>
      </c>
      <c r="N61" s="21">
        <f t="shared" si="10"/>
        <v>6.4361259095694159</v>
      </c>
      <c r="O61" s="21">
        <f t="shared" si="11"/>
        <v>4.5702856762607516</v>
      </c>
      <c r="P61" s="22">
        <f t="shared" si="12"/>
        <v>52.663434454127717</v>
      </c>
      <c r="Q61" s="22">
        <f t="shared" si="13"/>
        <v>5.2613743689436703</v>
      </c>
      <c r="R61" s="34">
        <f t="shared" si="14"/>
        <v>6.4380046298424514</v>
      </c>
      <c r="S61" s="34">
        <f t="shared" si="15"/>
        <v>6.3286344185782912</v>
      </c>
      <c r="T61" s="22">
        <f t="shared" si="16"/>
        <v>12.766639048420743</v>
      </c>
      <c r="U61" s="34">
        <f t="shared" si="17"/>
        <v>70.965574996805401</v>
      </c>
    </row>
    <row r="62" spans="1:21" x14ac:dyDescent="0.45">
      <c r="A62" t="s">
        <v>840</v>
      </c>
      <c r="B62" s="2">
        <v>33694</v>
      </c>
      <c r="C62" s="2"/>
      <c r="D62" s="27">
        <v>132.49294265223494</v>
      </c>
      <c r="E62" s="28">
        <v>24.511734385423345</v>
      </c>
      <c r="F62" s="28">
        <v>8.3992806881153559</v>
      </c>
      <c r="G62" s="28">
        <v>6.2192834940889679</v>
      </c>
      <c r="H62" s="29">
        <v>69.524817214634027</v>
      </c>
      <c r="I62" s="29">
        <v>7.303493667681578</v>
      </c>
      <c r="J62" s="29">
        <v>8.5361434175519868</v>
      </c>
      <c r="K62" s="29">
        <v>7.9981897847397097</v>
      </c>
      <c r="L62" s="23"/>
      <c r="M62" s="21">
        <f t="shared" si="9"/>
        <v>18.500407564923137</v>
      </c>
      <c r="N62" s="21">
        <f t="shared" si="10"/>
        <v>6.3394174210181404</v>
      </c>
      <c r="O62" s="21">
        <f t="shared" si="11"/>
        <v>4.6940488825983957</v>
      </c>
      <c r="P62" s="22">
        <f t="shared" si="12"/>
        <v>52.474355103668799</v>
      </c>
      <c r="Q62" s="22">
        <f t="shared" si="13"/>
        <v>5.5123642976604836</v>
      </c>
      <c r="R62" s="34">
        <f t="shared" si="14"/>
        <v>6.4427155489764463</v>
      </c>
      <c r="S62" s="34">
        <f t="shared" si="15"/>
        <v>6.036691181154616</v>
      </c>
      <c r="T62" s="22">
        <f t="shared" si="16"/>
        <v>12.479406730131062</v>
      </c>
      <c r="U62" s="34">
        <f t="shared" si="17"/>
        <v>70.974762668591936</v>
      </c>
    </row>
    <row r="63" spans="1:21" x14ac:dyDescent="0.45">
      <c r="A63" t="s">
        <v>841</v>
      </c>
      <c r="B63" s="2">
        <v>33785</v>
      </c>
      <c r="C63" s="2"/>
      <c r="D63" s="27">
        <v>135.9209746474269</v>
      </c>
      <c r="E63" s="28">
        <v>25.145463660458827</v>
      </c>
      <c r="F63" s="28">
        <v>8.9617459906916714</v>
      </c>
      <c r="G63" s="28">
        <v>6.5383657215232942</v>
      </c>
      <c r="H63" s="29">
        <v>70.638982491244079</v>
      </c>
      <c r="I63" s="29">
        <v>7.7091597433876249</v>
      </c>
      <c r="J63" s="29">
        <v>8.9361023621321927</v>
      </c>
      <c r="K63" s="29">
        <v>7.9911546779892006</v>
      </c>
      <c r="L63" s="23"/>
      <c r="M63" s="21">
        <f t="shared" si="9"/>
        <v>18.500061322901093</v>
      </c>
      <c r="N63" s="21">
        <f t="shared" si="10"/>
        <v>6.5933503007450103</v>
      </c>
      <c r="O63" s="21">
        <f t="shared" si="11"/>
        <v>4.8104170371670234</v>
      </c>
      <c r="P63" s="22">
        <f t="shared" si="12"/>
        <v>51.970626810526134</v>
      </c>
      <c r="Q63" s="22">
        <f t="shared" si="13"/>
        <v>5.6717955145516354</v>
      </c>
      <c r="R63" s="34">
        <f t="shared" si="14"/>
        <v>6.5744837287343278</v>
      </c>
      <c r="S63" s="34">
        <f t="shared" si="15"/>
        <v>5.8792652853747613</v>
      </c>
      <c r="T63" s="22">
        <f t="shared" si="16"/>
        <v>12.453749014109089</v>
      </c>
      <c r="U63" s="34">
        <f t="shared" si="17"/>
        <v>70.470688133427231</v>
      </c>
    </row>
    <row r="64" spans="1:21" x14ac:dyDescent="0.45">
      <c r="A64" t="s">
        <v>842</v>
      </c>
      <c r="B64" s="2">
        <v>33877</v>
      </c>
      <c r="C64" s="2"/>
      <c r="D64" s="27">
        <v>140.48725480611327</v>
      </c>
      <c r="E64" s="28">
        <v>25.676691779773456</v>
      </c>
      <c r="F64" s="28">
        <v>9.2370553229164756</v>
      </c>
      <c r="G64" s="28">
        <v>7.1202820045661781</v>
      </c>
      <c r="H64" s="29">
        <v>72.584854652229183</v>
      </c>
      <c r="I64" s="29">
        <v>8.3324114456459064</v>
      </c>
      <c r="J64" s="29">
        <v>9.1632664400512027</v>
      </c>
      <c r="K64" s="29">
        <v>8.3726931609308473</v>
      </c>
      <c r="L64" s="23"/>
      <c r="M64" s="21">
        <f t="shared" si="9"/>
        <v>18.276883419218283</v>
      </c>
      <c r="N64" s="21">
        <f t="shared" si="10"/>
        <v>6.5750130399120934</v>
      </c>
      <c r="O64" s="21">
        <f t="shared" si="11"/>
        <v>5.0682761325167132</v>
      </c>
      <c r="P64" s="22">
        <f t="shared" si="12"/>
        <v>51.666505087884083</v>
      </c>
      <c r="Q64" s="22">
        <f t="shared" si="13"/>
        <v>5.9310799809886552</v>
      </c>
      <c r="R64" s="34">
        <f t="shared" si="14"/>
        <v>6.5224894974974372</v>
      </c>
      <c r="S64" s="34">
        <f t="shared" si="15"/>
        <v>5.9597528419827244</v>
      </c>
      <c r="T64" s="22">
        <f t="shared" si="16"/>
        <v>12.482242339480162</v>
      </c>
      <c r="U64" s="34">
        <f t="shared" si="17"/>
        <v>69.94338850710237</v>
      </c>
    </row>
    <row r="65" spans="1:21" x14ac:dyDescent="0.45">
      <c r="A65" t="s">
        <v>843</v>
      </c>
      <c r="B65" s="2">
        <v>33969</v>
      </c>
      <c r="C65" s="2"/>
      <c r="D65" s="27">
        <v>143.3111145754188</v>
      </c>
      <c r="E65" s="28">
        <v>25.943385143383644</v>
      </c>
      <c r="F65" s="28">
        <v>9.2793122877094785</v>
      </c>
      <c r="G65" s="28">
        <v>7.3416299520018802</v>
      </c>
      <c r="H65" s="29">
        <v>74.305969614832122</v>
      </c>
      <c r="I65" s="29">
        <v>8.6034238795460105</v>
      </c>
      <c r="J65" s="29">
        <v>9.301108066470583</v>
      </c>
      <c r="K65" s="29">
        <v>8.5362856314750672</v>
      </c>
      <c r="L65" s="23"/>
      <c r="M65" s="21">
        <f t="shared" si="9"/>
        <v>18.102842351233473</v>
      </c>
      <c r="N65" s="21">
        <f t="shared" si="10"/>
        <v>6.4749425159387446</v>
      </c>
      <c r="O65" s="21">
        <f t="shared" si="11"/>
        <v>5.1228615266531046</v>
      </c>
      <c r="P65" s="22">
        <f t="shared" si="12"/>
        <v>51.849411565163649</v>
      </c>
      <c r="Q65" s="22">
        <f t="shared" si="13"/>
        <v>6.0033193552607385</v>
      </c>
      <c r="R65" s="34">
        <f t="shared" si="14"/>
        <v>6.4901512307866316</v>
      </c>
      <c r="S65" s="34">
        <f t="shared" si="15"/>
        <v>5.9564714549636468</v>
      </c>
      <c r="T65" s="22">
        <f t="shared" si="16"/>
        <v>12.446622685750278</v>
      </c>
      <c r="U65" s="34">
        <f t="shared" si="17"/>
        <v>69.952253916397126</v>
      </c>
    </row>
    <row r="66" spans="1:21" x14ac:dyDescent="0.45">
      <c r="A66" t="s">
        <v>620</v>
      </c>
      <c r="B66" s="2">
        <v>34059</v>
      </c>
      <c r="C66" s="2"/>
      <c r="D66" s="27">
        <v>145.64987038687673</v>
      </c>
      <c r="E66" s="28">
        <v>27.503310136787917</v>
      </c>
      <c r="F66" s="28">
        <v>9.6468484277433397</v>
      </c>
      <c r="G66" s="28">
        <v>7.6603971505167108</v>
      </c>
      <c r="H66" s="29">
        <v>74.017822307914571</v>
      </c>
      <c r="I66" s="29">
        <v>8.9672309222804483</v>
      </c>
      <c r="J66" s="29">
        <v>9.0009089208574302</v>
      </c>
      <c r="K66" s="29">
        <v>8.8533525207762942</v>
      </c>
      <c r="L66" s="23"/>
      <c r="M66" s="21">
        <f t="shared" si="9"/>
        <v>18.883168288260975</v>
      </c>
      <c r="N66" s="21">
        <f t="shared" si="10"/>
        <v>6.6233141176983397</v>
      </c>
      <c r="O66" s="21">
        <f t="shared" si="11"/>
        <v>5.2594603278184069</v>
      </c>
      <c r="P66" s="22">
        <f t="shared" si="12"/>
        <v>50.819010076224338</v>
      </c>
      <c r="Q66" s="22">
        <f t="shared" si="13"/>
        <v>6.1567036746834001</v>
      </c>
      <c r="R66" s="34">
        <f t="shared" si="14"/>
        <v>6.1798262483510085</v>
      </c>
      <c r="S66" s="34">
        <f t="shared" si="15"/>
        <v>6.0785172669635239</v>
      </c>
      <c r="T66" s="22">
        <f t="shared" si="16"/>
        <v>12.258343515314532</v>
      </c>
      <c r="U66" s="34">
        <f t="shared" si="17"/>
        <v>69.70217836448532</v>
      </c>
    </row>
    <row r="67" spans="1:21" x14ac:dyDescent="0.45">
      <c r="A67" t="s">
        <v>621</v>
      </c>
      <c r="B67" s="2">
        <v>34150</v>
      </c>
      <c r="C67" s="2"/>
      <c r="D67" s="27">
        <v>150.26832159477499</v>
      </c>
      <c r="E67" s="28">
        <v>28.533239965962988</v>
      </c>
      <c r="F67" s="28">
        <v>10.069646397707393</v>
      </c>
      <c r="G67" s="28">
        <v>8.3985513645391379</v>
      </c>
      <c r="H67" s="29">
        <v>75.76705838407058</v>
      </c>
      <c r="I67" s="29">
        <v>9.23332752353957</v>
      </c>
      <c r="J67" s="29">
        <v>9.5232168680123763</v>
      </c>
      <c r="K67" s="29">
        <v>8.7432810909429328</v>
      </c>
      <c r="L67" s="23"/>
      <c r="M67" s="21">
        <f t="shared" si="9"/>
        <v>18.988193694548542</v>
      </c>
      <c r="N67" s="21">
        <f t="shared" si="10"/>
        <v>6.7011105806198916</v>
      </c>
      <c r="O67" s="21">
        <f t="shared" si="11"/>
        <v>5.5890365150862014</v>
      </c>
      <c r="P67" s="22">
        <f t="shared" si="12"/>
        <v>50.421178316205463</v>
      </c>
      <c r="Q67" s="22">
        <f t="shared" si="13"/>
        <v>6.1445602276964699</v>
      </c>
      <c r="R67" s="34">
        <f t="shared" si="14"/>
        <v>6.3374747032135019</v>
      </c>
      <c r="S67" s="34">
        <f t="shared" si="15"/>
        <v>5.8184459626299221</v>
      </c>
      <c r="T67" s="22">
        <f t="shared" si="16"/>
        <v>12.155920665843425</v>
      </c>
      <c r="U67" s="34">
        <f t="shared" si="17"/>
        <v>69.409372010753998</v>
      </c>
    </row>
    <row r="68" spans="1:21" x14ac:dyDescent="0.45">
      <c r="A68" t="s">
        <v>622</v>
      </c>
      <c r="B68" s="2">
        <v>34242</v>
      </c>
      <c r="C68" s="2"/>
      <c r="D68" s="27">
        <v>151.04684463779552</v>
      </c>
      <c r="E68" s="28">
        <v>28.327086030539967</v>
      </c>
      <c r="F68" s="28">
        <v>10.127857872940764</v>
      </c>
      <c r="G68" s="28">
        <v>8.5792666716687993</v>
      </c>
      <c r="H68" s="29">
        <v>77.157893108916895</v>
      </c>
      <c r="I68" s="29">
        <v>9.7760228940161298</v>
      </c>
      <c r="J68" s="29">
        <v>9.3130976793640841</v>
      </c>
      <c r="K68" s="29">
        <v>7.7656203803489072</v>
      </c>
      <c r="L68" s="23"/>
      <c r="M68" s="21">
        <f t="shared" si="9"/>
        <v>18.753841630036842</v>
      </c>
      <c r="N68" s="21">
        <f t="shared" si="10"/>
        <v>6.7051105219887077</v>
      </c>
      <c r="O68" s="21">
        <f t="shared" si="11"/>
        <v>5.6798714943311452</v>
      </c>
      <c r="P68" s="22">
        <f t="shared" si="12"/>
        <v>51.082095289006887</v>
      </c>
      <c r="Q68" s="22">
        <f t="shared" si="13"/>
        <v>6.4721794867404574</v>
      </c>
      <c r="R68" s="34">
        <f t="shared" si="14"/>
        <v>6.1657015753599698</v>
      </c>
      <c r="S68" s="34">
        <f t="shared" si="15"/>
        <v>5.1412000025360109</v>
      </c>
      <c r="T68" s="22">
        <f t="shared" si="16"/>
        <v>11.306901577895982</v>
      </c>
      <c r="U68" s="34">
        <f t="shared" si="17"/>
        <v>69.835936919043732</v>
      </c>
    </row>
    <row r="69" spans="1:21" x14ac:dyDescent="0.45">
      <c r="A69" t="s">
        <v>623</v>
      </c>
      <c r="B69" s="2">
        <v>34334</v>
      </c>
      <c r="C69" s="2"/>
      <c r="D69" s="27">
        <v>155.87213680168267</v>
      </c>
      <c r="E69" s="28">
        <v>29.219992016729073</v>
      </c>
      <c r="F69" s="28">
        <v>10.899198536167283</v>
      </c>
      <c r="G69" s="28">
        <v>8.7300082233661236</v>
      </c>
      <c r="H69" s="29">
        <v>79.210969236172971</v>
      </c>
      <c r="I69" s="29">
        <v>10.27538551933719</v>
      </c>
      <c r="J69" s="29">
        <v>9.2196595920873854</v>
      </c>
      <c r="K69" s="29">
        <v>8.3169236778226434</v>
      </c>
      <c r="L69" s="23"/>
      <c r="M69" s="21">
        <f t="shared" si="9"/>
        <v>18.746129113445015</v>
      </c>
      <c r="N69" s="21">
        <f t="shared" si="10"/>
        <v>6.9923969477844636</v>
      </c>
      <c r="O69" s="21">
        <f t="shared" si="11"/>
        <v>5.6007496929828973</v>
      </c>
      <c r="P69" s="22">
        <f t="shared" si="12"/>
        <v>50.81791451730318</v>
      </c>
      <c r="Q69" s="22">
        <f t="shared" si="13"/>
        <v>6.5921887838174964</v>
      </c>
      <c r="R69" s="34">
        <f t="shared" si="14"/>
        <v>5.9148862530945028</v>
      </c>
      <c r="S69" s="34">
        <f t="shared" si="15"/>
        <v>5.335734691572446</v>
      </c>
      <c r="T69" s="22">
        <f t="shared" si="16"/>
        <v>11.250620944666949</v>
      </c>
      <c r="U69" s="34">
        <f t="shared" si="17"/>
        <v>69.564043630748188</v>
      </c>
    </row>
    <row r="70" spans="1:21" x14ac:dyDescent="0.45">
      <c r="A70" t="s">
        <v>624</v>
      </c>
      <c r="B70" s="2">
        <v>34424</v>
      </c>
      <c r="C70" s="2"/>
      <c r="D70" s="27">
        <v>159.97867541458976</v>
      </c>
      <c r="E70" s="28">
        <v>29.764617796530139</v>
      </c>
      <c r="F70" s="28">
        <v>11.735113410362487</v>
      </c>
      <c r="G70" s="28">
        <v>9.3246593373954827</v>
      </c>
      <c r="H70" s="29">
        <v>81.464119209298161</v>
      </c>
      <c r="I70" s="29">
        <v>10.810526230233835</v>
      </c>
      <c r="J70" s="29">
        <v>9.6570908126225614</v>
      </c>
      <c r="K70" s="29">
        <v>7.2225486181470835</v>
      </c>
      <c r="L70" s="23"/>
      <c r="M70" s="21">
        <f t="shared" si="9"/>
        <v>18.605365821034706</v>
      </c>
      <c r="N70" s="21">
        <f t="shared" si="10"/>
        <v>7.3354235368873839</v>
      </c>
      <c r="O70" s="21">
        <f t="shared" si="11"/>
        <v>5.8286889257148404</v>
      </c>
      <c r="P70" s="22">
        <f t="shared" si="12"/>
        <v>50.921861303190155</v>
      </c>
      <c r="Q70" s="22">
        <f t="shared" si="13"/>
        <v>6.7574795217037629</v>
      </c>
      <c r="R70" s="34">
        <f t="shared" si="14"/>
        <v>6.0364862926861393</v>
      </c>
      <c r="S70" s="34">
        <f t="shared" si="15"/>
        <v>4.5146945987830076</v>
      </c>
      <c r="T70" s="22">
        <f t="shared" si="16"/>
        <v>10.551180891469148</v>
      </c>
      <c r="U70" s="34">
        <f t="shared" si="17"/>
        <v>69.527227124224865</v>
      </c>
    </row>
    <row r="71" spans="1:21" x14ac:dyDescent="0.45">
      <c r="A71" t="s">
        <v>625</v>
      </c>
      <c r="B71" s="2">
        <v>34515</v>
      </c>
      <c r="C71" s="2"/>
      <c r="D71" s="27">
        <v>168.24084989231784</v>
      </c>
      <c r="E71" s="28">
        <v>32.007670290798103</v>
      </c>
      <c r="F71" s="28">
        <v>11.947480392558059</v>
      </c>
      <c r="G71" s="28">
        <v>10.140746375613688</v>
      </c>
      <c r="H71" s="29">
        <v>83.948145916437753</v>
      </c>
      <c r="I71" s="29">
        <v>11.375034633427962</v>
      </c>
      <c r="J71" s="29">
        <v>10.229474948916035</v>
      </c>
      <c r="K71" s="29">
        <v>8.5922973345662577</v>
      </c>
      <c r="L71" s="23"/>
      <c r="M71" s="21">
        <f t="shared" si="9"/>
        <v>19.024910009242429</v>
      </c>
      <c r="N71" s="21">
        <f t="shared" si="10"/>
        <v>7.1014146684381441</v>
      </c>
      <c r="O71" s="21">
        <f t="shared" si="11"/>
        <v>6.0275173253726715</v>
      </c>
      <c r="P71" s="22">
        <f t="shared" si="12"/>
        <v>49.89759976258356</v>
      </c>
      <c r="Q71" s="22">
        <f t="shared" si="13"/>
        <v>6.7611609432004931</v>
      </c>
      <c r="R71" s="34">
        <f t="shared" si="14"/>
        <v>6.0802563440825379</v>
      </c>
      <c r="S71" s="34">
        <f t="shared" si="15"/>
        <v>5.1071409470801754</v>
      </c>
      <c r="T71" s="22">
        <f t="shared" si="16"/>
        <v>11.187397291162714</v>
      </c>
      <c r="U71" s="34">
        <f t="shared" si="17"/>
        <v>68.922509771825986</v>
      </c>
    </row>
    <row r="72" spans="1:21" x14ac:dyDescent="0.45">
      <c r="A72" t="s">
        <v>626</v>
      </c>
      <c r="B72" s="2">
        <v>34607</v>
      </c>
      <c r="C72" s="2"/>
      <c r="D72" s="27">
        <v>177.11875063094169</v>
      </c>
      <c r="E72" s="28">
        <v>33.926519414900078</v>
      </c>
      <c r="F72" s="28">
        <v>12.800769271305873</v>
      </c>
      <c r="G72" s="28">
        <v>10.722169920814943</v>
      </c>
      <c r="H72" s="29">
        <v>87.207623134819613</v>
      </c>
      <c r="I72" s="29">
        <v>12.027968130933509</v>
      </c>
      <c r="J72" s="29">
        <v>10.8818015892896</v>
      </c>
      <c r="K72" s="29">
        <v>9.5518991688780783</v>
      </c>
      <c r="L72" s="23"/>
      <c r="M72" s="21">
        <f t="shared" si="9"/>
        <v>19.154674078292249</v>
      </c>
      <c r="N72" s="21">
        <f t="shared" si="10"/>
        <v>7.2272242355517431</v>
      </c>
      <c r="O72" s="21">
        <f t="shared" si="11"/>
        <v>6.0536616719685901</v>
      </c>
      <c r="P72" s="22">
        <f t="shared" si="12"/>
        <v>49.23681023277549</v>
      </c>
      <c r="Q72" s="22">
        <f t="shared" si="13"/>
        <v>6.790906150865931</v>
      </c>
      <c r="R72" s="34">
        <f t="shared" si="14"/>
        <v>6.1437885884616268</v>
      </c>
      <c r="S72" s="34">
        <f t="shared" si="15"/>
        <v>5.3929350420843658</v>
      </c>
      <c r="T72" s="22">
        <f t="shared" si="16"/>
        <v>11.536723630545993</v>
      </c>
      <c r="U72" s="34">
        <f t="shared" si="17"/>
        <v>68.391484311067742</v>
      </c>
    </row>
    <row r="73" spans="1:21" x14ac:dyDescent="0.45">
      <c r="A73" t="s">
        <v>627</v>
      </c>
      <c r="B73" s="2">
        <v>34699</v>
      </c>
      <c r="C73" s="2"/>
      <c r="D73" s="27">
        <v>183.50496198741786</v>
      </c>
      <c r="E73" s="28">
        <v>36.259404099257537</v>
      </c>
      <c r="F73" s="28">
        <v>13.888445788449488</v>
      </c>
      <c r="G73" s="28">
        <v>10.948797051720872</v>
      </c>
      <c r="H73" s="29">
        <v>89.394842527823897</v>
      </c>
      <c r="I73" s="29">
        <v>12.623623274429201</v>
      </c>
      <c r="J73" s="29">
        <v>10.643292185414458</v>
      </c>
      <c r="K73" s="29">
        <v>9.7465570603223952</v>
      </c>
      <c r="L73" s="23"/>
      <c r="M73" s="21">
        <f t="shared" si="9"/>
        <v>19.759358933162627</v>
      </c>
      <c r="N73" s="21">
        <f t="shared" si="10"/>
        <v>7.568430650611921</v>
      </c>
      <c r="O73" s="21">
        <f t="shared" si="11"/>
        <v>5.9664855561080596</v>
      </c>
      <c r="P73" s="22">
        <f t="shared" si="12"/>
        <v>48.715218138871535</v>
      </c>
      <c r="Q73" s="22">
        <f t="shared" si="13"/>
        <v>6.8791727143022694</v>
      </c>
      <c r="R73" s="34">
        <f t="shared" si="14"/>
        <v>5.8000023923844752</v>
      </c>
      <c r="S73" s="34">
        <f t="shared" si="15"/>
        <v>5.3113316145591067</v>
      </c>
      <c r="T73" s="22">
        <f t="shared" si="16"/>
        <v>11.111334006943583</v>
      </c>
      <c r="U73" s="34">
        <f t="shared" si="17"/>
        <v>68.474577072034165</v>
      </c>
    </row>
    <row r="74" spans="1:21" x14ac:dyDescent="0.45">
      <c r="A74" t="s">
        <v>628</v>
      </c>
      <c r="B74" s="2">
        <v>34789</v>
      </c>
      <c r="C74" s="2"/>
      <c r="D74" s="27">
        <v>191.21207565483107</v>
      </c>
      <c r="E74" s="28">
        <v>36.859847880346052</v>
      </c>
      <c r="F74" s="28">
        <v>15.485685547918873</v>
      </c>
      <c r="G74" s="28">
        <v>11.74365960645993</v>
      </c>
      <c r="H74" s="29">
        <v>92.773707382063435</v>
      </c>
      <c r="I74" s="29">
        <v>13.117698782546009</v>
      </c>
      <c r="J74" s="29">
        <v>11.459035508233622</v>
      </c>
      <c r="K74" s="29">
        <v>9.7724409472631528</v>
      </c>
      <c r="L74" s="23"/>
      <c r="M74" s="21">
        <f t="shared" si="9"/>
        <v>19.276945639607028</v>
      </c>
      <c r="N74" s="21">
        <f t="shared" si="10"/>
        <v>8.0986964316380607</v>
      </c>
      <c r="O74" s="21">
        <f t="shared" si="11"/>
        <v>6.1416934920256541</v>
      </c>
      <c r="P74" s="22">
        <f t="shared" si="12"/>
        <v>48.518749176456346</v>
      </c>
      <c r="Q74" s="22">
        <f t="shared" si="13"/>
        <v>6.8602878440719355</v>
      </c>
      <c r="R74" s="34">
        <f t="shared" si="14"/>
        <v>5.9928409170763075</v>
      </c>
      <c r="S74" s="34">
        <f t="shared" si="15"/>
        <v>5.1107864991246688</v>
      </c>
      <c r="T74" s="22">
        <f t="shared" si="16"/>
        <v>11.103627416200975</v>
      </c>
      <c r="U74" s="34">
        <f t="shared" si="17"/>
        <v>67.795694816063374</v>
      </c>
    </row>
    <row r="75" spans="1:21" x14ac:dyDescent="0.45">
      <c r="A75" t="s">
        <v>629</v>
      </c>
      <c r="B75" s="2">
        <v>34880</v>
      </c>
      <c r="C75" s="2"/>
      <c r="D75" s="27">
        <v>193.47388279883756</v>
      </c>
      <c r="E75" s="28">
        <v>36.436137663749022</v>
      </c>
      <c r="F75" s="28">
        <v>15.075559500654331</v>
      </c>
      <c r="G75" s="28">
        <v>12.123479684783034</v>
      </c>
      <c r="H75" s="29">
        <v>95.354484288966177</v>
      </c>
      <c r="I75" s="29">
        <v>13.636833670078955</v>
      </c>
      <c r="J75" s="29">
        <v>11.238842585209529</v>
      </c>
      <c r="K75" s="29">
        <v>9.6085454053965051</v>
      </c>
      <c r="L75" s="23"/>
      <c r="M75" s="21">
        <f t="shared" si="9"/>
        <v>18.832587187818582</v>
      </c>
      <c r="N75" s="21">
        <f t="shared" si="10"/>
        <v>7.7920385338671192</v>
      </c>
      <c r="O75" s="21">
        <f t="shared" si="11"/>
        <v>6.2662099449300319</v>
      </c>
      <c r="P75" s="22">
        <f t="shared" si="12"/>
        <v>49.285455436954251</v>
      </c>
      <c r="Q75" s="22">
        <f t="shared" si="13"/>
        <v>7.0484106034392813</v>
      </c>
      <c r="R75" s="34">
        <f t="shared" si="14"/>
        <v>5.8089714346070149</v>
      </c>
      <c r="S75" s="34">
        <f t="shared" si="15"/>
        <v>4.9663268583837175</v>
      </c>
      <c r="T75" s="22">
        <f t="shared" si="16"/>
        <v>10.775298292990733</v>
      </c>
      <c r="U75" s="34">
        <f t="shared" si="17"/>
        <v>68.118042624772841</v>
      </c>
    </row>
    <row r="76" spans="1:21" x14ac:dyDescent="0.45">
      <c r="A76" t="s">
        <v>630</v>
      </c>
      <c r="B76" s="2">
        <v>34972</v>
      </c>
      <c r="C76" s="2"/>
      <c r="D76" s="27">
        <v>193.46249262485043</v>
      </c>
      <c r="E76" s="28">
        <v>37.183135096233748</v>
      </c>
      <c r="F76" s="28">
        <v>15.871886801936673</v>
      </c>
      <c r="G76" s="28">
        <v>12.353352888033028</v>
      </c>
      <c r="H76" s="29">
        <v>93.826647758350134</v>
      </c>
      <c r="I76" s="29">
        <v>13.933532163142575</v>
      </c>
      <c r="J76" s="29">
        <v>11.116788034355583</v>
      </c>
      <c r="K76" s="29">
        <v>9.1771498827987017</v>
      </c>
      <c r="L76" s="23"/>
      <c r="M76" s="21">
        <f t="shared" si="9"/>
        <v>19.219815992103857</v>
      </c>
      <c r="N76" s="21">
        <f t="shared" si="10"/>
        <v>8.2041157366427502</v>
      </c>
      <c r="O76" s="21">
        <f t="shared" si="11"/>
        <v>6.3853994231263353</v>
      </c>
      <c r="P76" s="22">
        <f t="shared" si="12"/>
        <v>48.498624454453051</v>
      </c>
      <c r="Q76" s="22">
        <f t="shared" si="13"/>
        <v>7.2021878629267695</v>
      </c>
      <c r="R76" s="34">
        <f t="shared" si="14"/>
        <v>5.7462239235759869</v>
      </c>
      <c r="S76" s="34">
        <f t="shared" si="15"/>
        <v>4.7436326071712616</v>
      </c>
      <c r="T76" s="22">
        <f t="shared" si="16"/>
        <v>10.489856530747248</v>
      </c>
      <c r="U76" s="34">
        <f t="shared" si="17"/>
        <v>67.718440446556912</v>
      </c>
    </row>
    <row r="77" spans="1:21" x14ac:dyDescent="0.45">
      <c r="A77" t="s">
        <v>631</v>
      </c>
      <c r="B77" s="2">
        <v>35064</v>
      </c>
      <c r="C77" s="2"/>
      <c r="D77" s="27">
        <v>193.06862025900656</v>
      </c>
      <c r="E77" s="28">
        <v>37.840473354127838</v>
      </c>
      <c r="F77" s="28">
        <v>16.315017358469966</v>
      </c>
      <c r="G77" s="28">
        <v>12.220673284231017</v>
      </c>
      <c r="H77" s="29">
        <v>91.71030412838445</v>
      </c>
      <c r="I77" s="29">
        <v>14.097900264057651</v>
      </c>
      <c r="J77" s="29">
        <v>11.455191530661008</v>
      </c>
      <c r="K77" s="29">
        <v>9.4290603390746384</v>
      </c>
      <c r="L77" s="23"/>
      <c r="M77" s="21">
        <f t="shared" si="9"/>
        <v>19.59949436804586</v>
      </c>
      <c r="N77" s="21">
        <f t="shared" si="10"/>
        <v>8.4503723787858149</v>
      </c>
      <c r="O77" s="21">
        <f t="shared" si="11"/>
        <v>6.3297045723104395</v>
      </c>
      <c r="P77" s="22">
        <f t="shared" si="12"/>
        <v>47.501403389816893</v>
      </c>
      <c r="Q77" s="22">
        <f t="shared" si="13"/>
        <v>7.3020153379378545</v>
      </c>
      <c r="R77" s="34">
        <f t="shared" si="14"/>
        <v>5.9332228693060376</v>
      </c>
      <c r="S77" s="34">
        <f t="shared" si="15"/>
        <v>4.8837870837971025</v>
      </c>
      <c r="T77" s="22">
        <f t="shared" si="16"/>
        <v>10.81700995310314</v>
      </c>
      <c r="U77" s="34">
        <f t="shared" si="17"/>
        <v>67.100897757862754</v>
      </c>
    </row>
    <row r="78" spans="1:21" x14ac:dyDescent="0.45">
      <c r="A78" t="s">
        <v>632</v>
      </c>
      <c r="B78" s="2">
        <v>35155</v>
      </c>
      <c r="C78" s="2"/>
      <c r="D78" s="27">
        <v>198.88360332507992</v>
      </c>
      <c r="E78" s="28">
        <v>38.532632859991409</v>
      </c>
      <c r="F78" s="28">
        <v>17.240822267458437</v>
      </c>
      <c r="G78" s="28">
        <v>12.503318264547708</v>
      </c>
      <c r="H78" s="29">
        <v>94.976380430311437</v>
      </c>
      <c r="I78" s="29">
        <v>14.383380489507299</v>
      </c>
      <c r="J78" s="29">
        <v>12.185946208514482</v>
      </c>
      <c r="K78" s="29">
        <v>9.0611228047491768</v>
      </c>
      <c r="L78" s="23"/>
      <c r="M78" s="21">
        <f t="shared" ref="M78:M109" si="18">100*E78/$D78</f>
        <v>19.37446436798961</v>
      </c>
      <c r="N78" s="21">
        <f t="shared" ref="N78:N109" si="19">100*F78/$D78</f>
        <v>8.6688002325047915</v>
      </c>
      <c r="O78" s="21">
        <f t="shared" ref="O78:O109" si="20">100*G78/$D78</f>
        <v>6.2867516756073361</v>
      </c>
      <c r="P78" s="22">
        <f t="shared" ref="P78:P109" si="21">100*H78/$D78</f>
        <v>47.75475647183962</v>
      </c>
      <c r="Q78" s="22">
        <f t="shared" ref="Q78:Q109" si="22">100*I78/$D78</f>
        <v>7.2320594805381351</v>
      </c>
      <c r="R78" s="34">
        <f t="shared" ref="R78:R109" si="23">100*J78/$D78</f>
        <v>6.1271748926412331</v>
      </c>
      <c r="S78" s="34">
        <f t="shared" ref="S78:S109" si="24">100*K78/$D78</f>
        <v>4.5559928788792909</v>
      </c>
      <c r="T78" s="22">
        <f t="shared" ref="T78:T109" si="25">SUM(R78:S78)</f>
        <v>10.683167771520523</v>
      </c>
      <c r="U78" s="34">
        <f t="shared" ref="U78:U109" si="26">P78+M78</f>
        <v>67.12922083982923</v>
      </c>
    </row>
    <row r="79" spans="1:21" x14ac:dyDescent="0.45">
      <c r="A79" t="s">
        <v>633</v>
      </c>
      <c r="B79" s="2">
        <v>35246</v>
      </c>
      <c r="C79" s="2"/>
      <c r="D79" s="27">
        <v>201.8894154056168</v>
      </c>
      <c r="E79" s="28">
        <v>40.163065575623094</v>
      </c>
      <c r="F79" s="28">
        <v>18.235517435755579</v>
      </c>
      <c r="G79" s="28">
        <v>12.617775067223565</v>
      </c>
      <c r="H79" s="29">
        <v>93.171310700897109</v>
      </c>
      <c r="I79" s="29">
        <v>14.240016633933882</v>
      </c>
      <c r="J79" s="29">
        <v>13.004246131803123</v>
      </c>
      <c r="K79" s="29">
        <v>10.457483860380448</v>
      </c>
      <c r="L79" s="23"/>
      <c r="M79" s="21">
        <f t="shared" si="18"/>
        <v>19.893596449784813</v>
      </c>
      <c r="N79" s="21">
        <f t="shared" si="19"/>
        <v>9.0324286684958341</v>
      </c>
      <c r="O79" s="21">
        <f t="shared" si="20"/>
        <v>6.2498447686686021</v>
      </c>
      <c r="P79" s="22">
        <f t="shared" si="21"/>
        <v>46.14967580826675</v>
      </c>
      <c r="Q79" s="22">
        <f t="shared" si="22"/>
        <v>7.0533745443386477</v>
      </c>
      <c r="R79" s="34">
        <f t="shared" si="23"/>
        <v>6.4412718743457855</v>
      </c>
      <c r="S79" s="34">
        <f t="shared" si="24"/>
        <v>5.1798078860995647</v>
      </c>
      <c r="T79" s="22">
        <f t="shared" si="25"/>
        <v>11.621079760445351</v>
      </c>
      <c r="U79" s="34">
        <f t="shared" si="26"/>
        <v>66.043272258051559</v>
      </c>
    </row>
    <row r="80" spans="1:21" x14ac:dyDescent="0.45">
      <c r="A80" t="s">
        <v>634</v>
      </c>
      <c r="B80" s="2">
        <v>35338</v>
      </c>
      <c r="C80" s="2"/>
      <c r="D80" s="27">
        <v>206.43175754755373</v>
      </c>
      <c r="E80" s="28">
        <v>41.14968248191596</v>
      </c>
      <c r="F80" s="28">
        <v>19.143929893319804</v>
      </c>
      <c r="G80" s="28">
        <v>14.204837763471247</v>
      </c>
      <c r="H80" s="29">
        <v>93.536683106326294</v>
      </c>
      <c r="I80" s="29">
        <v>14.296232057041445</v>
      </c>
      <c r="J80" s="29">
        <v>13.128527941976659</v>
      </c>
      <c r="K80" s="29">
        <v>10.971864303502304</v>
      </c>
      <c r="L80" s="23"/>
      <c r="M80" s="21">
        <f t="shared" si="18"/>
        <v>19.933794572492896</v>
      </c>
      <c r="N80" s="21">
        <f t="shared" si="19"/>
        <v>9.2737329375834037</v>
      </c>
      <c r="O80" s="21">
        <f t="shared" si="20"/>
        <v>6.8811300800939081</v>
      </c>
      <c r="P80" s="22">
        <f t="shared" si="21"/>
        <v>45.311188655059105</v>
      </c>
      <c r="Q80" s="22">
        <f t="shared" si="22"/>
        <v>6.9254034490057359</v>
      </c>
      <c r="R80" s="34">
        <f t="shared" si="23"/>
        <v>6.3597423661678434</v>
      </c>
      <c r="S80" s="34">
        <f t="shared" si="24"/>
        <v>5.3150079395970939</v>
      </c>
      <c r="T80" s="22">
        <f t="shared" si="25"/>
        <v>11.674750305764938</v>
      </c>
      <c r="U80" s="34">
        <f t="shared" si="26"/>
        <v>65.244983227551998</v>
      </c>
    </row>
    <row r="81" spans="1:21" x14ac:dyDescent="0.45">
      <c r="A81" t="s">
        <v>635</v>
      </c>
      <c r="B81" s="2">
        <v>35430</v>
      </c>
      <c r="C81" s="2"/>
      <c r="D81" s="27">
        <v>210.27580701830516</v>
      </c>
      <c r="E81" s="28">
        <v>39.924393924907044</v>
      </c>
      <c r="F81" s="28">
        <v>19.410233984732823</v>
      </c>
      <c r="G81" s="28">
        <v>14.744525627374902</v>
      </c>
      <c r="H81" s="29">
        <v>96.003545079814387</v>
      </c>
      <c r="I81" s="29">
        <v>14.958611313286783</v>
      </c>
      <c r="J81" s="29">
        <v>13.703210961698558</v>
      </c>
      <c r="K81" s="29">
        <v>11.531286126490647</v>
      </c>
      <c r="L81" s="23"/>
      <c r="M81" s="21">
        <f t="shared" si="18"/>
        <v>18.986679680859101</v>
      </c>
      <c r="N81" s="21">
        <f t="shared" si="19"/>
        <v>9.2308450791217744</v>
      </c>
      <c r="O81" s="21">
        <f t="shared" si="20"/>
        <v>7.0119933607442269</v>
      </c>
      <c r="P81" s="22">
        <f t="shared" si="21"/>
        <v>45.656010760884627</v>
      </c>
      <c r="Q81" s="22">
        <f t="shared" si="22"/>
        <v>7.1138052091673059</v>
      </c>
      <c r="R81" s="34">
        <f t="shared" si="23"/>
        <v>6.516779631479741</v>
      </c>
      <c r="S81" s="34">
        <f t="shared" si="24"/>
        <v>5.4838862777432178</v>
      </c>
      <c r="T81" s="22">
        <f t="shared" si="25"/>
        <v>12.00066590922296</v>
      </c>
      <c r="U81" s="34">
        <f t="shared" si="26"/>
        <v>64.642690441743724</v>
      </c>
    </row>
    <row r="82" spans="1:21" x14ac:dyDescent="0.45">
      <c r="A82" t="s">
        <v>636</v>
      </c>
      <c r="B82" s="2">
        <v>35520</v>
      </c>
      <c r="C82" s="2"/>
      <c r="D82" s="27">
        <v>216.86249548356702</v>
      </c>
      <c r="E82" s="28">
        <v>42.288212015688437</v>
      </c>
      <c r="F82" s="28">
        <v>20.405123292427746</v>
      </c>
      <c r="G82" s="28">
        <v>15.364395715330224</v>
      </c>
      <c r="H82" s="29">
        <v>97.625832699678242</v>
      </c>
      <c r="I82" s="29">
        <v>15.195161084167617</v>
      </c>
      <c r="J82" s="29">
        <v>14.31755612871056</v>
      </c>
      <c r="K82" s="29">
        <v>11.666214547564202</v>
      </c>
      <c r="L82" s="23"/>
      <c r="M82" s="21">
        <f t="shared" si="18"/>
        <v>19.500011710827554</v>
      </c>
      <c r="N82" s="21">
        <f t="shared" si="19"/>
        <v>9.4092448982142987</v>
      </c>
      <c r="O82" s="21">
        <f t="shared" si="20"/>
        <v>7.0848560886796941</v>
      </c>
      <c r="P82" s="22">
        <f t="shared" si="21"/>
        <v>45.017388775310827</v>
      </c>
      <c r="Q82" s="22">
        <f t="shared" si="22"/>
        <v>7.0068183298753226</v>
      </c>
      <c r="R82" s="34">
        <f t="shared" si="23"/>
        <v>6.6021356513420217</v>
      </c>
      <c r="S82" s="34">
        <f t="shared" si="24"/>
        <v>5.3795445457502922</v>
      </c>
      <c r="T82" s="22">
        <f t="shared" si="25"/>
        <v>11.981680197092313</v>
      </c>
      <c r="U82" s="34">
        <f t="shared" si="26"/>
        <v>64.517400486138385</v>
      </c>
    </row>
    <row r="83" spans="1:21" x14ac:dyDescent="0.45">
      <c r="A83" t="s">
        <v>637</v>
      </c>
      <c r="B83" s="2">
        <v>35611</v>
      </c>
      <c r="C83" s="2"/>
      <c r="D83" s="27">
        <v>221.95150117802174</v>
      </c>
      <c r="E83" s="28">
        <v>42.265404848991032</v>
      </c>
      <c r="F83" s="28">
        <v>21.255139245699759</v>
      </c>
      <c r="G83" s="28">
        <v>16.074029577274029</v>
      </c>
      <c r="H83" s="29">
        <v>100.26273516223134</v>
      </c>
      <c r="I83" s="29">
        <v>16.143517971733129</v>
      </c>
      <c r="J83" s="29">
        <v>14.229385326165048</v>
      </c>
      <c r="K83" s="29">
        <v>11.721289045927444</v>
      </c>
      <c r="L83" s="23"/>
      <c r="M83" s="21">
        <f t="shared" si="18"/>
        <v>19.042630766029831</v>
      </c>
      <c r="N83" s="21">
        <f t="shared" si="19"/>
        <v>9.5764791555302633</v>
      </c>
      <c r="O83" s="21">
        <f t="shared" si="20"/>
        <v>7.2421360035683886</v>
      </c>
      <c r="P83" s="22">
        <f t="shared" si="21"/>
        <v>45.173262911077629</v>
      </c>
      <c r="Q83" s="22">
        <f t="shared" si="22"/>
        <v>7.2734439217803795</v>
      </c>
      <c r="R83" s="34">
        <f t="shared" si="23"/>
        <v>6.4110336044774092</v>
      </c>
      <c r="S83" s="34">
        <f t="shared" si="24"/>
        <v>5.2810136375361081</v>
      </c>
      <c r="T83" s="22">
        <f t="shared" si="25"/>
        <v>11.692047242013517</v>
      </c>
      <c r="U83" s="34">
        <f t="shared" si="26"/>
        <v>64.215893677107459</v>
      </c>
    </row>
    <row r="84" spans="1:21" x14ac:dyDescent="0.45">
      <c r="A84" t="s">
        <v>638</v>
      </c>
      <c r="B84" s="2">
        <v>35703</v>
      </c>
      <c r="C84" s="2"/>
      <c r="D84" s="27">
        <v>228.20344639324108</v>
      </c>
      <c r="E84" s="28">
        <v>43.285336936780688</v>
      </c>
      <c r="F84" s="28">
        <v>22.294504004748955</v>
      </c>
      <c r="G84" s="28">
        <v>16.669202697333041</v>
      </c>
      <c r="H84" s="29">
        <v>103.39289641309463</v>
      </c>
      <c r="I84" s="29">
        <v>16.404590010576928</v>
      </c>
      <c r="J84" s="29">
        <v>14.43197510246921</v>
      </c>
      <c r="K84" s="29">
        <v>11.724941228237649</v>
      </c>
      <c r="L84" s="23"/>
      <c r="M84" s="21">
        <f t="shared" si="18"/>
        <v>18.967871704352451</v>
      </c>
      <c r="N84" s="21">
        <f t="shared" si="19"/>
        <v>9.7695737540838792</v>
      </c>
      <c r="O84" s="21">
        <f t="shared" si="20"/>
        <v>7.3045359133659211</v>
      </c>
      <c r="P84" s="22">
        <f t="shared" si="21"/>
        <v>45.307333454959128</v>
      </c>
      <c r="Q84" s="22">
        <f t="shared" si="22"/>
        <v>7.1885811848382319</v>
      </c>
      <c r="R84" s="34">
        <f t="shared" si="23"/>
        <v>6.324170528783327</v>
      </c>
      <c r="S84" s="34">
        <f t="shared" si="24"/>
        <v>5.1379334596170754</v>
      </c>
      <c r="T84" s="22">
        <f t="shared" si="25"/>
        <v>11.462103988400402</v>
      </c>
      <c r="U84" s="34">
        <f t="shared" si="26"/>
        <v>64.275205159311582</v>
      </c>
    </row>
    <row r="85" spans="1:21" x14ac:dyDescent="0.45">
      <c r="A85" t="s">
        <v>639</v>
      </c>
      <c r="B85" s="2">
        <v>35795</v>
      </c>
      <c r="C85" s="2"/>
      <c r="D85" s="27">
        <v>231.09463984965063</v>
      </c>
      <c r="E85" s="28">
        <v>43.62791641203534</v>
      </c>
      <c r="F85" s="28">
        <v>23.107562439651293</v>
      </c>
      <c r="G85" s="28">
        <v>17.47603171583625</v>
      </c>
      <c r="H85" s="29">
        <v>103.85946847114573</v>
      </c>
      <c r="I85" s="29">
        <v>16.772370989820082</v>
      </c>
      <c r="J85" s="29">
        <v>14.138407489497045</v>
      </c>
      <c r="K85" s="29">
        <v>12.112882331664871</v>
      </c>
      <c r="L85" s="23"/>
      <c r="M85" s="21">
        <f t="shared" si="18"/>
        <v>18.878809322630548</v>
      </c>
      <c r="N85" s="21">
        <f t="shared" si="19"/>
        <v>9.9991771573261037</v>
      </c>
      <c r="O85" s="21">
        <f t="shared" si="20"/>
        <v>7.5622834554735219</v>
      </c>
      <c r="P85" s="22">
        <f t="shared" si="21"/>
        <v>44.942396127714751</v>
      </c>
      <c r="Q85" s="22">
        <f t="shared" si="22"/>
        <v>7.257793171114713</v>
      </c>
      <c r="R85" s="34">
        <f t="shared" si="23"/>
        <v>6.11801619401274</v>
      </c>
      <c r="S85" s="34">
        <f t="shared" si="24"/>
        <v>5.2415245717276138</v>
      </c>
      <c r="T85" s="22">
        <f t="shared" si="25"/>
        <v>11.359540765740354</v>
      </c>
      <c r="U85" s="34">
        <f t="shared" si="26"/>
        <v>63.821205450345303</v>
      </c>
    </row>
    <row r="86" spans="1:21" x14ac:dyDescent="0.45">
      <c r="A86" t="s">
        <v>640</v>
      </c>
      <c r="B86" s="2">
        <v>35885</v>
      </c>
      <c r="C86" s="2"/>
      <c r="D86" s="27">
        <v>233.28372793197315</v>
      </c>
      <c r="E86" s="28">
        <v>44.256579396814239</v>
      </c>
      <c r="F86" s="28">
        <v>23.30789185402541</v>
      </c>
      <c r="G86" s="28">
        <v>18.13655085710586</v>
      </c>
      <c r="H86" s="29">
        <v>105.12426989200873</v>
      </c>
      <c r="I86" s="29">
        <v>17.396640409306578</v>
      </c>
      <c r="J86" s="29">
        <v>13.693549871587422</v>
      </c>
      <c r="K86" s="29">
        <v>11.36824565112491</v>
      </c>
      <c r="L86" s="23"/>
      <c r="M86" s="21">
        <f t="shared" si="18"/>
        <v>18.97113861697191</v>
      </c>
      <c r="N86" s="21">
        <f t="shared" si="19"/>
        <v>9.9912205881852696</v>
      </c>
      <c r="O86" s="21">
        <f t="shared" si="20"/>
        <v>7.7744603182930021</v>
      </c>
      <c r="P86" s="22">
        <f t="shared" si="21"/>
        <v>45.06283864027737</v>
      </c>
      <c r="Q86" s="22">
        <f t="shared" si="22"/>
        <v>7.4572884116373244</v>
      </c>
      <c r="R86" s="34">
        <f t="shared" si="23"/>
        <v>5.8699121421707297</v>
      </c>
      <c r="S86" s="34">
        <f t="shared" si="24"/>
        <v>4.8731412824643963</v>
      </c>
      <c r="T86" s="22">
        <f t="shared" si="25"/>
        <v>10.743053424635125</v>
      </c>
      <c r="U86" s="34">
        <f t="shared" si="26"/>
        <v>64.033977257249276</v>
      </c>
    </row>
    <row r="87" spans="1:21" x14ac:dyDescent="0.45">
      <c r="A87" t="s">
        <v>641</v>
      </c>
      <c r="B87" s="2">
        <v>35976</v>
      </c>
      <c r="C87" s="2"/>
      <c r="D87" s="27">
        <v>235.16643754151232</v>
      </c>
      <c r="E87" s="28">
        <v>43.779335834585027</v>
      </c>
      <c r="F87" s="28">
        <v>23.780243542262923</v>
      </c>
      <c r="G87" s="28">
        <v>18.622866221100733</v>
      </c>
      <c r="H87" s="29">
        <v>106.45609530928995</v>
      </c>
      <c r="I87" s="29">
        <v>17.503855033810648</v>
      </c>
      <c r="J87" s="29">
        <v>13.603733582441812</v>
      </c>
      <c r="K87" s="29">
        <v>11.420308018021219</v>
      </c>
      <c r="L87" s="23"/>
      <c r="M87" s="21">
        <f t="shared" si="18"/>
        <v>18.616319697770205</v>
      </c>
      <c r="N87" s="21">
        <f t="shared" si="19"/>
        <v>10.112090734914144</v>
      </c>
      <c r="O87" s="21">
        <f t="shared" si="20"/>
        <v>7.919015321994392</v>
      </c>
      <c r="P87" s="22">
        <f t="shared" si="21"/>
        <v>45.268404974029508</v>
      </c>
      <c r="Q87" s="22">
        <f t="shared" si="22"/>
        <v>7.4431773584701313</v>
      </c>
      <c r="R87" s="34">
        <f t="shared" si="23"/>
        <v>5.7847257987400678</v>
      </c>
      <c r="S87" s="34">
        <f t="shared" si="24"/>
        <v>4.8562661140815511</v>
      </c>
      <c r="T87" s="22">
        <f t="shared" si="25"/>
        <v>10.640991912821619</v>
      </c>
      <c r="U87" s="34">
        <f t="shared" si="26"/>
        <v>63.884724671799717</v>
      </c>
    </row>
    <row r="88" spans="1:21" x14ac:dyDescent="0.45">
      <c r="A88" t="s">
        <v>642</v>
      </c>
      <c r="B88" s="2">
        <v>36068</v>
      </c>
      <c r="C88" s="2"/>
      <c r="D88" s="27">
        <v>234.10982679232865</v>
      </c>
      <c r="E88" s="28">
        <v>43.873151448476392</v>
      </c>
      <c r="F88" s="28">
        <v>23.852029970716426</v>
      </c>
      <c r="G88" s="28">
        <v>18.69922300559811</v>
      </c>
      <c r="H88" s="29">
        <v>106.70814387753677</v>
      </c>
      <c r="I88" s="29">
        <v>17.699496991433012</v>
      </c>
      <c r="J88" s="29">
        <v>13.027263077580502</v>
      </c>
      <c r="K88" s="29">
        <v>10.250518420987442</v>
      </c>
      <c r="L88" s="23"/>
      <c r="M88" s="21">
        <f t="shared" si="18"/>
        <v>18.740414295976933</v>
      </c>
      <c r="N88" s="21">
        <f t="shared" si="19"/>
        <v>10.188393326981016</v>
      </c>
      <c r="O88" s="21">
        <f t="shared" si="20"/>
        <v>7.9873721072740755</v>
      </c>
      <c r="P88" s="22">
        <f t="shared" si="21"/>
        <v>45.580377953204909</v>
      </c>
      <c r="Q88" s="22">
        <f t="shared" si="22"/>
        <v>7.5603391937638182</v>
      </c>
      <c r="R88" s="34">
        <f t="shared" si="23"/>
        <v>5.5645947272160301</v>
      </c>
      <c r="S88" s="34">
        <f t="shared" si="24"/>
        <v>4.3785083955832187</v>
      </c>
      <c r="T88" s="22">
        <f t="shared" si="25"/>
        <v>9.9431031227992488</v>
      </c>
      <c r="U88" s="34">
        <f t="shared" si="26"/>
        <v>64.320792249181835</v>
      </c>
    </row>
    <row r="89" spans="1:21" x14ac:dyDescent="0.45">
      <c r="A89" t="s">
        <v>643</v>
      </c>
      <c r="B89" s="2">
        <v>36160</v>
      </c>
      <c r="C89" s="2"/>
      <c r="D89" s="27">
        <v>241.73770728950888</v>
      </c>
      <c r="E89" s="28">
        <v>46.134581869006006</v>
      </c>
      <c r="F89" s="28">
        <v>25.040068744907792</v>
      </c>
      <c r="G89" s="28">
        <v>19.531015081003002</v>
      </c>
      <c r="H89" s="29">
        <v>109.42899909471321</v>
      </c>
      <c r="I89" s="29">
        <v>17.706490693087211</v>
      </c>
      <c r="J89" s="29">
        <v>13.458566719574119</v>
      </c>
      <c r="K89" s="29">
        <v>10.437985087217521</v>
      </c>
      <c r="L89" s="23"/>
      <c r="M89" s="21">
        <f t="shared" si="18"/>
        <v>19.084561687248282</v>
      </c>
      <c r="N89" s="21">
        <f t="shared" si="19"/>
        <v>10.358362799775962</v>
      </c>
      <c r="O89" s="21">
        <f t="shared" si="20"/>
        <v>8.0794243066152482</v>
      </c>
      <c r="P89" s="22">
        <f t="shared" si="21"/>
        <v>45.267658207604043</v>
      </c>
      <c r="Q89" s="22">
        <f t="shared" si="22"/>
        <v>7.3246705661362297</v>
      </c>
      <c r="R89" s="34">
        <f t="shared" si="23"/>
        <v>5.5674254837934436</v>
      </c>
      <c r="S89" s="34">
        <f t="shared" si="24"/>
        <v>4.3178969488267818</v>
      </c>
      <c r="T89" s="22">
        <f t="shared" si="25"/>
        <v>9.8853224326202245</v>
      </c>
      <c r="U89" s="34">
        <f t="shared" si="26"/>
        <v>64.352219894852325</v>
      </c>
    </row>
    <row r="90" spans="1:21" x14ac:dyDescent="0.45">
      <c r="A90" t="s">
        <v>644</v>
      </c>
      <c r="B90" s="2">
        <v>36250</v>
      </c>
      <c r="C90" s="2"/>
      <c r="D90" s="27">
        <v>247.33289230216732</v>
      </c>
      <c r="E90" s="28">
        <v>48.104676068997819</v>
      </c>
      <c r="F90" s="28">
        <v>25.880648982874728</v>
      </c>
      <c r="G90" s="28">
        <v>20.309962378360975</v>
      </c>
      <c r="H90" s="29">
        <v>111.05597947879107</v>
      </c>
      <c r="I90" s="29">
        <v>17.968620802528545</v>
      </c>
      <c r="J90" s="29">
        <v>13.75233476050539</v>
      </c>
      <c r="K90" s="29">
        <v>10.26066983010878</v>
      </c>
      <c r="L90" s="23"/>
      <c r="M90" s="21">
        <f t="shared" si="18"/>
        <v>19.449364628069034</v>
      </c>
      <c r="N90" s="21">
        <f t="shared" si="19"/>
        <v>10.46389291047317</v>
      </c>
      <c r="O90" s="21">
        <f t="shared" si="20"/>
        <v>8.2115897280448387</v>
      </c>
      <c r="P90" s="22">
        <f t="shared" si="21"/>
        <v>44.901419477646208</v>
      </c>
      <c r="Q90" s="22">
        <f t="shared" si="22"/>
        <v>7.2649539797465463</v>
      </c>
      <c r="R90" s="34">
        <f t="shared" si="23"/>
        <v>5.5602530793616083</v>
      </c>
      <c r="S90" s="34">
        <f t="shared" si="24"/>
        <v>4.1485261966585867</v>
      </c>
      <c r="T90" s="22">
        <f t="shared" si="25"/>
        <v>9.708779276020195</v>
      </c>
      <c r="U90" s="34">
        <f t="shared" si="26"/>
        <v>64.350784105715235</v>
      </c>
    </row>
    <row r="91" spans="1:21" x14ac:dyDescent="0.45">
      <c r="A91" t="s">
        <v>645</v>
      </c>
      <c r="B91" s="2">
        <v>36341</v>
      </c>
      <c r="C91" s="2"/>
      <c r="D91" s="27">
        <v>245.91425740871847</v>
      </c>
      <c r="E91" s="28">
        <v>46.048827128430943</v>
      </c>
      <c r="F91" s="28">
        <v>25.276905449814588</v>
      </c>
      <c r="G91" s="28">
        <v>20.244446997179118</v>
      </c>
      <c r="H91" s="29">
        <v>110.34484973345346</v>
      </c>
      <c r="I91" s="29">
        <v>18.213610690546215</v>
      </c>
      <c r="J91" s="29">
        <v>14.26511268397728</v>
      </c>
      <c r="K91" s="29">
        <v>11.520504725316872</v>
      </c>
      <c r="L91" s="23"/>
      <c r="M91" s="21">
        <f t="shared" si="18"/>
        <v>18.725562158804038</v>
      </c>
      <c r="N91" s="21">
        <f t="shared" si="19"/>
        <v>10.278747444806932</v>
      </c>
      <c r="O91" s="21">
        <f t="shared" si="20"/>
        <v>8.2323193500456977</v>
      </c>
      <c r="P91" s="22">
        <f t="shared" si="21"/>
        <v>44.871269724738369</v>
      </c>
      <c r="Q91" s="22">
        <f t="shared" si="22"/>
        <v>7.4064882949322168</v>
      </c>
      <c r="R91" s="34">
        <f t="shared" si="23"/>
        <v>5.8008481632149307</v>
      </c>
      <c r="S91" s="34">
        <f t="shared" si="24"/>
        <v>4.6847648634578247</v>
      </c>
      <c r="T91" s="22">
        <f t="shared" si="25"/>
        <v>10.485613026672755</v>
      </c>
      <c r="U91" s="34">
        <f t="shared" si="26"/>
        <v>63.596831883542407</v>
      </c>
    </row>
    <row r="92" spans="1:21" x14ac:dyDescent="0.45">
      <c r="A92" t="s">
        <v>646</v>
      </c>
      <c r="B92" s="2">
        <v>36433</v>
      </c>
      <c r="C92" s="2"/>
      <c r="D92" s="27">
        <v>271.1187979169087</v>
      </c>
      <c r="E92" s="28">
        <v>51.416207733310173</v>
      </c>
      <c r="F92" s="28">
        <v>28.747420806889156</v>
      </c>
      <c r="G92" s="28">
        <v>22.221732549833025</v>
      </c>
      <c r="H92" s="29">
        <v>120.71604092885558</v>
      </c>
      <c r="I92" s="29">
        <v>19.478119377440049</v>
      </c>
      <c r="J92" s="29">
        <v>16.180782054197209</v>
      </c>
      <c r="K92" s="29">
        <v>12.358494466383513</v>
      </c>
      <c r="L92" s="23"/>
      <c r="M92" s="21">
        <f t="shared" si="18"/>
        <v>18.964456957008192</v>
      </c>
      <c r="N92" s="21">
        <f t="shared" si="19"/>
        <v>10.603256221171186</v>
      </c>
      <c r="O92" s="21">
        <f t="shared" si="20"/>
        <v>8.1963083049089942</v>
      </c>
      <c r="P92" s="22">
        <f t="shared" si="21"/>
        <v>44.52514611910167</v>
      </c>
      <c r="Q92" s="22">
        <f t="shared" si="22"/>
        <v>7.1843485317493982</v>
      </c>
      <c r="R92" s="34">
        <f t="shared" si="23"/>
        <v>5.9681520346502213</v>
      </c>
      <c r="S92" s="34">
        <f t="shared" si="24"/>
        <v>4.558331831410336</v>
      </c>
      <c r="T92" s="22">
        <f t="shared" si="25"/>
        <v>10.526483866060557</v>
      </c>
      <c r="U92" s="34">
        <f t="shared" si="26"/>
        <v>63.489603076109859</v>
      </c>
    </row>
    <row r="93" spans="1:21" x14ac:dyDescent="0.45">
      <c r="A93" t="s">
        <v>647</v>
      </c>
      <c r="B93" s="2">
        <v>36525</v>
      </c>
      <c r="C93" s="2"/>
      <c r="D93" s="27">
        <v>282.98870298429301</v>
      </c>
      <c r="E93" s="28">
        <v>53.464604130264789</v>
      </c>
      <c r="F93" s="28">
        <v>29.528643042840088</v>
      </c>
      <c r="G93" s="28">
        <v>23.320144922027893</v>
      </c>
      <c r="H93" s="29">
        <v>124.25868266714163</v>
      </c>
      <c r="I93" s="29">
        <v>20.062769630914552</v>
      </c>
      <c r="J93" s="29">
        <v>17.004901240957455</v>
      </c>
      <c r="K93" s="29">
        <v>15.348957350146584</v>
      </c>
      <c r="L93" s="23"/>
      <c r="M93" s="21">
        <f t="shared" si="18"/>
        <v>18.892840444317059</v>
      </c>
      <c r="N93" s="21">
        <f t="shared" si="19"/>
        <v>10.434566020283517</v>
      </c>
      <c r="O93" s="21">
        <f t="shared" si="20"/>
        <v>8.2406628519451015</v>
      </c>
      <c r="P93" s="22">
        <f t="shared" si="21"/>
        <v>43.909414530246622</v>
      </c>
      <c r="Q93" s="22">
        <f t="shared" si="22"/>
        <v>7.0896008990253279</v>
      </c>
      <c r="R93" s="34">
        <f t="shared" si="23"/>
        <v>6.0090388985956427</v>
      </c>
      <c r="S93" s="34">
        <f t="shared" si="24"/>
        <v>5.4238763555867147</v>
      </c>
      <c r="T93" s="22">
        <f t="shared" si="25"/>
        <v>11.432915254182358</v>
      </c>
      <c r="U93" s="34">
        <f t="shared" si="26"/>
        <v>62.802254974563681</v>
      </c>
    </row>
    <row r="94" spans="1:21" x14ac:dyDescent="0.45">
      <c r="A94" t="s">
        <v>648</v>
      </c>
      <c r="B94" s="2">
        <v>36616</v>
      </c>
      <c r="C94" s="2"/>
      <c r="D94" s="27">
        <v>283.21319817645229</v>
      </c>
      <c r="E94" s="28">
        <v>54.137987640270836</v>
      </c>
      <c r="F94" s="28">
        <v>30.699116432849138</v>
      </c>
      <c r="G94" s="28">
        <v>23.32735082874288</v>
      </c>
      <c r="H94" s="29">
        <v>122.9253627100622</v>
      </c>
      <c r="I94" s="29">
        <v>19.886845412098975</v>
      </c>
      <c r="J94" s="29">
        <v>17.472191861847254</v>
      </c>
      <c r="K94" s="29">
        <v>14.764343290581055</v>
      </c>
      <c r="L94" s="23"/>
      <c r="M94" s="21">
        <f t="shared" si="18"/>
        <v>19.115630199741211</v>
      </c>
      <c r="N94" s="21">
        <f t="shared" si="19"/>
        <v>10.839578321389688</v>
      </c>
      <c r="O94" s="21">
        <f t="shared" si="20"/>
        <v>8.2366750486709588</v>
      </c>
      <c r="P94" s="22">
        <f t="shared" si="21"/>
        <v>43.403825634381327</v>
      </c>
      <c r="Q94" s="22">
        <f t="shared" si="22"/>
        <v>7.0218639315349751</v>
      </c>
      <c r="R94" s="34">
        <f t="shared" si="23"/>
        <v>6.169271762173115</v>
      </c>
      <c r="S94" s="34">
        <f t="shared" si="24"/>
        <v>5.2131551021087379</v>
      </c>
      <c r="T94" s="22">
        <f t="shared" si="25"/>
        <v>11.382426864281854</v>
      </c>
      <c r="U94" s="34">
        <f t="shared" si="26"/>
        <v>62.519455834122539</v>
      </c>
    </row>
    <row r="95" spans="1:21" x14ac:dyDescent="0.45">
      <c r="A95" t="s">
        <v>649</v>
      </c>
      <c r="B95" s="2">
        <v>36707</v>
      </c>
      <c r="C95" s="2"/>
      <c r="D95" s="27">
        <v>309.70900109611534</v>
      </c>
      <c r="E95" s="28">
        <v>57.106603909784219</v>
      </c>
      <c r="F95" s="28">
        <v>33.64076481300021</v>
      </c>
      <c r="G95" s="28">
        <v>26.374173621991915</v>
      </c>
      <c r="H95" s="29">
        <v>132.88751296995736</v>
      </c>
      <c r="I95" s="29">
        <v>22.02065215570876</v>
      </c>
      <c r="J95" s="29">
        <v>18.944364234796623</v>
      </c>
      <c r="K95" s="29">
        <v>18.734929390876289</v>
      </c>
      <c r="L95" s="23"/>
      <c r="M95" s="21">
        <f t="shared" si="18"/>
        <v>18.438793741116264</v>
      </c>
      <c r="N95" s="21">
        <f t="shared" si="19"/>
        <v>10.862055895676118</v>
      </c>
      <c r="O95" s="21">
        <f t="shared" si="20"/>
        <v>8.515791768611507</v>
      </c>
      <c r="P95" s="22">
        <f t="shared" si="21"/>
        <v>42.90721693578319</v>
      </c>
      <c r="Q95" s="22">
        <f t="shared" si="22"/>
        <v>7.1101104836390761</v>
      </c>
      <c r="R95" s="34">
        <f t="shared" si="23"/>
        <v>6.1168271402345891</v>
      </c>
      <c r="S95" s="34">
        <f t="shared" si="24"/>
        <v>6.0492040349392608</v>
      </c>
      <c r="T95" s="22">
        <f t="shared" si="25"/>
        <v>12.166031175173849</v>
      </c>
      <c r="U95" s="34">
        <f t="shared" si="26"/>
        <v>61.346010676899454</v>
      </c>
    </row>
    <row r="96" spans="1:21" x14ac:dyDescent="0.45">
      <c r="A96" t="s">
        <v>650</v>
      </c>
      <c r="B96" s="2">
        <v>36799</v>
      </c>
      <c r="C96" s="2"/>
      <c r="D96" s="27">
        <v>321.34428790686343</v>
      </c>
      <c r="E96" s="28">
        <v>58.394300401102853</v>
      </c>
      <c r="F96" s="28">
        <v>35.665105976441559</v>
      </c>
      <c r="G96" s="28">
        <v>27.748614707980508</v>
      </c>
      <c r="H96" s="29">
        <v>137.55146274646009</v>
      </c>
      <c r="I96" s="29">
        <v>22.766241509222542</v>
      </c>
      <c r="J96" s="29">
        <v>19.253930969035821</v>
      </c>
      <c r="K96" s="29">
        <v>19.964631596620119</v>
      </c>
      <c r="L96" s="23"/>
      <c r="M96" s="21">
        <f t="shared" si="18"/>
        <v>18.171880627306351</v>
      </c>
      <c r="N96" s="21">
        <f t="shared" si="19"/>
        <v>11.098721003803412</v>
      </c>
      <c r="O96" s="21">
        <f t="shared" si="20"/>
        <v>8.6351666272726799</v>
      </c>
      <c r="P96" s="22">
        <f t="shared" si="21"/>
        <v>42.805012543533124</v>
      </c>
      <c r="Q96" s="22">
        <f t="shared" si="22"/>
        <v>7.0846884061685813</v>
      </c>
      <c r="R96" s="34">
        <f t="shared" si="23"/>
        <v>5.9916829685848558</v>
      </c>
      <c r="S96" s="34">
        <f t="shared" si="24"/>
        <v>6.2128478233310167</v>
      </c>
      <c r="T96" s="22">
        <f t="shared" si="25"/>
        <v>12.204530791915872</v>
      </c>
      <c r="U96" s="34">
        <f t="shared" si="26"/>
        <v>60.976893170839475</v>
      </c>
    </row>
    <row r="97" spans="1:21" x14ac:dyDescent="0.45">
      <c r="A97" t="s">
        <v>651</v>
      </c>
      <c r="B97" s="2">
        <v>36891</v>
      </c>
      <c r="C97" s="2"/>
      <c r="D97" s="27">
        <v>322.63247926792729</v>
      </c>
      <c r="E97" s="28">
        <v>59.656069862499947</v>
      </c>
      <c r="F97" s="28">
        <v>34.953307724630477</v>
      </c>
      <c r="G97" s="28">
        <v>28.118587577826847</v>
      </c>
      <c r="H97" s="29">
        <v>136.53199416921322</v>
      </c>
      <c r="I97" s="29">
        <v>22.792162855728474</v>
      </c>
      <c r="J97" s="29">
        <v>19.924451937131415</v>
      </c>
      <c r="K97" s="29">
        <v>20.65590514089692</v>
      </c>
      <c r="L97" s="23"/>
      <c r="M97" s="21">
        <f t="shared" si="18"/>
        <v>18.490410512253195</v>
      </c>
      <c r="N97" s="21">
        <f t="shared" si="19"/>
        <v>10.833784560048528</v>
      </c>
      <c r="O97" s="21">
        <f t="shared" si="20"/>
        <v>8.7153617148619489</v>
      </c>
      <c r="P97" s="22">
        <f t="shared" si="21"/>
        <v>42.318118274704581</v>
      </c>
      <c r="Q97" s="22">
        <f t="shared" si="22"/>
        <v>7.0644353313235166</v>
      </c>
      <c r="R97" s="34">
        <f t="shared" si="23"/>
        <v>6.1755877716779191</v>
      </c>
      <c r="S97" s="34">
        <f t="shared" si="24"/>
        <v>6.4023018351303085</v>
      </c>
      <c r="T97" s="22">
        <f t="shared" si="25"/>
        <v>12.577889606808228</v>
      </c>
      <c r="U97" s="34">
        <f t="shared" si="26"/>
        <v>60.80852878695778</v>
      </c>
    </row>
    <row r="98" spans="1:21" x14ac:dyDescent="0.45">
      <c r="A98" t="s">
        <v>652</v>
      </c>
      <c r="B98" s="2">
        <v>36981</v>
      </c>
      <c r="C98" s="2"/>
      <c r="D98" s="27">
        <v>318.80749900710845</v>
      </c>
      <c r="E98" s="28">
        <v>58.502354400695637</v>
      </c>
      <c r="F98" s="28">
        <v>34.701685398126443</v>
      </c>
      <c r="G98" s="28">
        <v>27.907557995065211</v>
      </c>
      <c r="H98" s="29">
        <v>134.92139563794058</v>
      </c>
      <c r="I98" s="29">
        <v>21.770058115654731</v>
      </c>
      <c r="J98" s="29">
        <v>20.391618062651055</v>
      </c>
      <c r="K98" s="29">
        <v>20.612829396974796</v>
      </c>
      <c r="L98" s="23"/>
      <c r="M98" s="21">
        <f t="shared" si="18"/>
        <v>18.350369606390977</v>
      </c>
      <c r="N98" s="21">
        <f t="shared" si="19"/>
        <v>10.884839756342338</v>
      </c>
      <c r="O98" s="21">
        <f t="shared" si="20"/>
        <v>8.7537332346260026</v>
      </c>
      <c r="P98" s="22">
        <f t="shared" si="21"/>
        <v>42.320646803522095</v>
      </c>
      <c r="Q98" s="22">
        <f t="shared" si="22"/>
        <v>6.8285903510598791</v>
      </c>
      <c r="R98" s="34">
        <f t="shared" si="23"/>
        <v>6.396216565218368</v>
      </c>
      <c r="S98" s="34">
        <f t="shared" si="24"/>
        <v>6.4656036828403431</v>
      </c>
      <c r="T98" s="22">
        <f t="shared" si="25"/>
        <v>12.861820248058711</v>
      </c>
      <c r="U98" s="34">
        <f t="shared" si="26"/>
        <v>60.671016409913072</v>
      </c>
    </row>
    <row r="99" spans="1:21" x14ac:dyDescent="0.45">
      <c r="A99" t="s">
        <v>653</v>
      </c>
      <c r="B99" s="2">
        <v>37072</v>
      </c>
      <c r="C99" s="2"/>
      <c r="D99" s="27">
        <v>298.93109186835528</v>
      </c>
      <c r="E99" s="28">
        <v>57.211472817217896</v>
      </c>
      <c r="F99" s="28">
        <v>33.114587516966985</v>
      </c>
      <c r="G99" s="28">
        <v>26.53090822901828</v>
      </c>
      <c r="H99" s="29">
        <v>124.40929889809607</v>
      </c>
      <c r="I99" s="29">
        <v>19.996298718203846</v>
      </c>
      <c r="J99" s="29">
        <v>18.22101197902871</v>
      </c>
      <c r="K99" s="29">
        <v>19.447513709823511</v>
      </c>
      <c r="L99" s="23"/>
      <c r="M99" s="21">
        <f t="shared" si="18"/>
        <v>19.138682583882225</v>
      </c>
      <c r="N99" s="21">
        <f t="shared" si="19"/>
        <v>11.077665862723356</v>
      </c>
      <c r="O99" s="21">
        <f t="shared" si="20"/>
        <v>8.8752588642408892</v>
      </c>
      <c r="P99" s="22">
        <f t="shared" si="21"/>
        <v>41.618052548673674</v>
      </c>
      <c r="Q99" s="22">
        <f t="shared" si="22"/>
        <v>6.6892669455106102</v>
      </c>
      <c r="R99" s="34">
        <f t="shared" si="23"/>
        <v>6.0953886948143108</v>
      </c>
      <c r="S99" s="34">
        <f t="shared" si="24"/>
        <v>6.5056845001549393</v>
      </c>
      <c r="T99" s="22">
        <f t="shared" si="25"/>
        <v>12.601073194969249</v>
      </c>
      <c r="U99" s="34">
        <f t="shared" si="26"/>
        <v>60.756735132555903</v>
      </c>
    </row>
    <row r="100" spans="1:21" x14ac:dyDescent="0.45">
      <c r="A100" t="s">
        <v>654</v>
      </c>
      <c r="B100" s="2">
        <v>37164</v>
      </c>
      <c r="C100" s="2"/>
      <c r="D100" s="27">
        <v>285.64971620040188</v>
      </c>
      <c r="E100" s="28">
        <v>53.673481633744473</v>
      </c>
      <c r="F100" s="28">
        <v>32.826258654278107</v>
      </c>
      <c r="G100" s="28">
        <v>27.40276605980814</v>
      </c>
      <c r="H100" s="29">
        <v>118.1886627646643</v>
      </c>
      <c r="I100" s="29">
        <v>19.096866488853923</v>
      </c>
      <c r="J100" s="29">
        <v>17.314943304495841</v>
      </c>
      <c r="K100" s="29">
        <v>17.146737294557131</v>
      </c>
      <c r="L100" s="23"/>
      <c r="M100" s="21">
        <f t="shared" si="18"/>
        <v>18.789964977976393</v>
      </c>
      <c r="N100" s="21">
        <f t="shared" si="19"/>
        <v>11.491787595982888</v>
      </c>
      <c r="O100" s="21">
        <f t="shared" si="20"/>
        <v>9.5931361054051649</v>
      </c>
      <c r="P100" s="22">
        <f t="shared" si="21"/>
        <v>41.375382526810299</v>
      </c>
      <c r="Q100" s="22">
        <f t="shared" si="22"/>
        <v>6.6854141298905496</v>
      </c>
      <c r="R100" s="34">
        <f t="shared" si="23"/>
        <v>6.0616000375607868</v>
      </c>
      <c r="S100" s="34">
        <f t="shared" si="24"/>
        <v>6.0027146263739253</v>
      </c>
      <c r="T100" s="22">
        <f t="shared" si="25"/>
        <v>12.064314663934713</v>
      </c>
      <c r="U100" s="34">
        <f t="shared" si="26"/>
        <v>60.165347504786695</v>
      </c>
    </row>
    <row r="101" spans="1:21" x14ac:dyDescent="0.45">
      <c r="A101" t="s">
        <v>655</v>
      </c>
      <c r="B101" s="2">
        <v>37256</v>
      </c>
      <c r="C101" s="2"/>
      <c r="D101" s="27">
        <v>278.46082277017143</v>
      </c>
      <c r="E101" s="28">
        <v>50.745562313919955</v>
      </c>
      <c r="F101" s="28">
        <v>32.24518633120158</v>
      </c>
      <c r="G101" s="28">
        <v>27.657085617401886</v>
      </c>
      <c r="H101" s="29">
        <v>116.86403919682013</v>
      </c>
      <c r="I101" s="29">
        <v>19.579691812355264</v>
      </c>
      <c r="J101" s="29">
        <v>16.008111227711602</v>
      </c>
      <c r="K101" s="29">
        <v>15.36114627076104</v>
      </c>
      <c r="L101" s="23"/>
      <c r="M101" s="21">
        <f t="shared" si="18"/>
        <v>18.223591314963173</v>
      </c>
      <c r="N101" s="21">
        <f t="shared" si="19"/>
        <v>11.579792809064294</v>
      </c>
      <c r="O101" s="21">
        <f t="shared" si="20"/>
        <v>9.9321280969670749</v>
      </c>
      <c r="P101" s="22">
        <f t="shared" si="21"/>
        <v>41.967856747042021</v>
      </c>
      <c r="Q101" s="22">
        <f t="shared" si="22"/>
        <v>7.0313991094235284</v>
      </c>
      <c r="R101" s="34">
        <f t="shared" si="23"/>
        <v>5.7487840007295929</v>
      </c>
      <c r="S101" s="34">
        <f t="shared" si="24"/>
        <v>5.51644792181032</v>
      </c>
      <c r="T101" s="22">
        <f t="shared" si="25"/>
        <v>11.265231922539913</v>
      </c>
      <c r="U101" s="34">
        <f t="shared" si="26"/>
        <v>60.191448062005193</v>
      </c>
    </row>
    <row r="102" spans="1:21" x14ac:dyDescent="0.45">
      <c r="A102" t="s">
        <v>656</v>
      </c>
      <c r="B102" s="2">
        <v>37346</v>
      </c>
      <c r="C102" s="2"/>
      <c r="D102" s="27">
        <v>279.81098214030516</v>
      </c>
      <c r="E102" s="28">
        <v>51.717737095760924</v>
      </c>
      <c r="F102" s="28">
        <v>32.45173686313322</v>
      </c>
      <c r="G102" s="28">
        <v>29.105462716862068</v>
      </c>
      <c r="H102" s="29">
        <v>116.63921012180397</v>
      </c>
      <c r="I102" s="29">
        <v>19.931858574323883</v>
      </c>
      <c r="J102" s="29">
        <v>16.404589548914235</v>
      </c>
      <c r="K102" s="29">
        <v>13.56038721950689</v>
      </c>
      <c r="L102" s="23"/>
      <c r="M102" s="21">
        <f t="shared" si="18"/>
        <v>18.483097661201942</v>
      </c>
      <c r="N102" s="21">
        <f t="shared" si="19"/>
        <v>11.597735233587436</v>
      </c>
      <c r="O102" s="21">
        <f t="shared" si="20"/>
        <v>10.401830011899877</v>
      </c>
      <c r="P102" s="22">
        <f t="shared" si="21"/>
        <v>41.685000792183978</v>
      </c>
      <c r="Q102" s="22">
        <f t="shared" si="22"/>
        <v>7.123329621254638</v>
      </c>
      <c r="R102" s="34">
        <f t="shared" si="23"/>
        <v>5.8627397050086145</v>
      </c>
      <c r="S102" s="34">
        <f t="shared" si="24"/>
        <v>4.8462669748635268</v>
      </c>
      <c r="T102" s="22">
        <f t="shared" si="25"/>
        <v>10.709006679872141</v>
      </c>
      <c r="U102" s="34">
        <f t="shared" si="26"/>
        <v>60.168098453385923</v>
      </c>
    </row>
    <row r="103" spans="1:21" x14ac:dyDescent="0.45">
      <c r="A103" t="s">
        <v>657</v>
      </c>
      <c r="B103" s="2">
        <v>37437</v>
      </c>
      <c r="C103" s="2"/>
      <c r="D103" s="27">
        <v>300.14225558663833</v>
      </c>
      <c r="E103" s="28">
        <v>53.5932532229359</v>
      </c>
      <c r="F103" s="28">
        <v>34.483502873458008</v>
      </c>
      <c r="G103" s="28">
        <v>32.700474390457991</v>
      </c>
      <c r="H103" s="29">
        <v>123.44668605315984</v>
      </c>
      <c r="I103" s="29">
        <v>21.204747915500775</v>
      </c>
      <c r="J103" s="29">
        <v>17.627478317934894</v>
      </c>
      <c r="K103" s="29">
        <v>17.086112813190965</v>
      </c>
      <c r="L103" s="23"/>
      <c r="M103" s="21">
        <f t="shared" si="18"/>
        <v>17.855950711833643</v>
      </c>
      <c r="N103" s="21">
        <f t="shared" si="19"/>
        <v>11.489053017896071</v>
      </c>
      <c r="O103" s="21">
        <f t="shared" si="20"/>
        <v>10.894991885279129</v>
      </c>
      <c r="P103" s="22">
        <f t="shared" si="21"/>
        <v>41.129392398240974</v>
      </c>
      <c r="Q103" s="22">
        <f t="shared" si="22"/>
        <v>7.0648992338834029</v>
      </c>
      <c r="R103" s="34">
        <f t="shared" si="23"/>
        <v>5.8730411962425562</v>
      </c>
      <c r="S103" s="34">
        <f t="shared" si="24"/>
        <v>5.6926715566242327</v>
      </c>
      <c r="T103" s="22">
        <f t="shared" si="25"/>
        <v>11.565712752866789</v>
      </c>
      <c r="U103" s="34">
        <f t="shared" si="26"/>
        <v>58.985343110074616</v>
      </c>
    </row>
    <row r="104" spans="1:21" x14ac:dyDescent="0.45">
      <c r="A104" t="s">
        <v>658</v>
      </c>
      <c r="B104" s="2">
        <v>37529</v>
      </c>
      <c r="C104" s="2"/>
      <c r="D104" s="27">
        <v>307.74734152735192</v>
      </c>
      <c r="E104" s="28">
        <v>54.326148189800421</v>
      </c>
      <c r="F104" s="28">
        <v>34.732678989118774</v>
      </c>
      <c r="G104" s="28">
        <v>34.54407786226556</v>
      </c>
      <c r="H104" s="29">
        <v>126.05556185879736</v>
      </c>
      <c r="I104" s="29">
        <v>21.868293602515191</v>
      </c>
      <c r="J104" s="29">
        <v>19.443023930107881</v>
      </c>
      <c r="K104" s="29">
        <v>16.777557094746751</v>
      </c>
      <c r="L104" s="23"/>
      <c r="M104" s="21">
        <f t="shared" si="18"/>
        <v>17.65284077522146</v>
      </c>
      <c r="N104" s="21">
        <f t="shared" si="19"/>
        <v>11.286102039660287</v>
      </c>
      <c r="O104" s="21">
        <f t="shared" si="20"/>
        <v>11.224817634759439</v>
      </c>
      <c r="P104" s="22">
        <f t="shared" si="21"/>
        <v>40.960731369175392</v>
      </c>
      <c r="Q104" s="22">
        <f t="shared" si="22"/>
        <v>7.1059244554259076</v>
      </c>
      <c r="R104" s="34">
        <f t="shared" si="23"/>
        <v>6.3178527663673831</v>
      </c>
      <c r="S104" s="34">
        <f t="shared" si="24"/>
        <v>5.4517309593901393</v>
      </c>
      <c r="T104" s="22">
        <f t="shared" si="25"/>
        <v>11.769583725757522</v>
      </c>
      <c r="U104" s="34">
        <f t="shared" si="26"/>
        <v>58.613572144396855</v>
      </c>
    </row>
    <row r="105" spans="1:21" x14ac:dyDescent="0.45">
      <c r="A105" t="s">
        <v>659</v>
      </c>
      <c r="B105" s="2">
        <v>37621</v>
      </c>
      <c r="C105" s="2"/>
      <c r="D105" s="27">
        <v>313.68853415182764</v>
      </c>
      <c r="E105" s="28">
        <v>54.391032425687278</v>
      </c>
      <c r="F105" s="28">
        <v>34.452510135494961</v>
      </c>
      <c r="G105" s="28">
        <v>36.393064714644936</v>
      </c>
      <c r="H105" s="29">
        <v>128.29057048732108</v>
      </c>
      <c r="I105" s="29">
        <v>21.167554391306048</v>
      </c>
      <c r="J105" s="29">
        <v>20.275977319824189</v>
      </c>
      <c r="K105" s="29">
        <v>18.717824677549142</v>
      </c>
      <c r="L105" s="23"/>
      <c r="M105" s="21">
        <f t="shared" si="18"/>
        <v>17.339184096337295</v>
      </c>
      <c r="N105" s="21">
        <f t="shared" si="19"/>
        <v>10.983031378131177</v>
      </c>
      <c r="O105" s="21">
        <f t="shared" si="20"/>
        <v>11.601656022604388</v>
      </c>
      <c r="P105" s="22">
        <f t="shared" si="21"/>
        <v>40.897436954207407</v>
      </c>
      <c r="Q105" s="22">
        <f t="shared" si="22"/>
        <v>6.7479528534698661</v>
      </c>
      <c r="R105" s="34">
        <f t="shared" si="23"/>
        <v>6.4637291811279471</v>
      </c>
      <c r="S105" s="34">
        <f t="shared" si="24"/>
        <v>5.9670095141219193</v>
      </c>
      <c r="T105" s="22">
        <f t="shared" si="25"/>
        <v>12.430738695249866</v>
      </c>
      <c r="U105" s="34">
        <f t="shared" si="26"/>
        <v>58.236621050544699</v>
      </c>
    </row>
    <row r="106" spans="1:21" x14ac:dyDescent="0.45">
      <c r="A106" t="s">
        <v>660</v>
      </c>
      <c r="B106" s="2">
        <v>37711</v>
      </c>
      <c r="C106" s="2"/>
      <c r="D106" s="27">
        <v>320.06181054472802</v>
      </c>
      <c r="E106" s="28">
        <v>56.734139145217654</v>
      </c>
      <c r="F106" s="28">
        <v>34.990425686250475</v>
      </c>
      <c r="G106" s="28">
        <v>38.051679954984785</v>
      </c>
      <c r="H106" s="29">
        <v>125.82297839563792</v>
      </c>
      <c r="I106" s="29">
        <v>21.834401084022737</v>
      </c>
      <c r="J106" s="29">
        <v>19.690354015606193</v>
      </c>
      <c r="K106" s="29">
        <v>22.937832263008271</v>
      </c>
      <c r="L106" s="23"/>
      <c r="M106" s="21">
        <f t="shared" si="18"/>
        <v>17.725994566068096</v>
      </c>
      <c r="N106" s="21">
        <f t="shared" si="19"/>
        <v>10.9323963476613</v>
      </c>
      <c r="O106" s="21">
        <f t="shared" si="20"/>
        <v>11.888853559324328</v>
      </c>
      <c r="P106" s="22">
        <f t="shared" si="21"/>
        <v>39.312087306353092</v>
      </c>
      <c r="Q106" s="22">
        <f t="shared" si="22"/>
        <v>6.8219326282200807</v>
      </c>
      <c r="R106" s="34">
        <f t="shared" si="23"/>
        <v>6.1520473130156539</v>
      </c>
      <c r="S106" s="34">
        <f t="shared" si="24"/>
        <v>7.1666882793574507</v>
      </c>
      <c r="T106" s="22">
        <f t="shared" si="25"/>
        <v>13.318735592373105</v>
      </c>
      <c r="U106" s="34">
        <f t="shared" si="26"/>
        <v>57.038081872421188</v>
      </c>
    </row>
    <row r="107" spans="1:21" x14ac:dyDescent="0.45">
      <c r="A107" t="s">
        <v>661</v>
      </c>
      <c r="B107" s="2">
        <v>37802</v>
      </c>
      <c r="C107" s="2"/>
      <c r="D107" s="27">
        <v>319.80401698783436</v>
      </c>
      <c r="E107" s="28">
        <v>55.241096164365189</v>
      </c>
      <c r="F107" s="28">
        <v>33.814983660640024</v>
      </c>
      <c r="G107" s="28">
        <v>39.178921671447078</v>
      </c>
      <c r="H107" s="29">
        <v>126.74220353536923</v>
      </c>
      <c r="I107" s="29">
        <v>22.236603790148415</v>
      </c>
      <c r="J107" s="29">
        <v>21.023815409436274</v>
      </c>
      <c r="K107" s="29">
        <v>21.566392756428161</v>
      </c>
      <c r="L107" s="23"/>
      <c r="M107" s="21">
        <f t="shared" si="18"/>
        <v>17.273421605103419</v>
      </c>
      <c r="N107" s="21">
        <f t="shared" si="19"/>
        <v>10.573658198272843</v>
      </c>
      <c r="O107" s="21">
        <f t="shared" si="20"/>
        <v>12.250916058048603</v>
      </c>
      <c r="P107" s="22">
        <f t="shared" si="21"/>
        <v>39.631210617404662</v>
      </c>
      <c r="Q107" s="22">
        <f t="shared" si="22"/>
        <v>6.9531971485506121</v>
      </c>
      <c r="R107" s="34">
        <f t="shared" si="23"/>
        <v>6.5739685221765178</v>
      </c>
      <c r="S107" s="34">
        <f t="shared" si="24"/>
        <v>6.7436278504433442</v>
      </c>
      <c r="T107" s="22">
        <f t="shared" si="25"/>
        <v>13.317596372619862</v>
      </c>
      <c r="U107" s="34">
        <f t="shared" si="26"/>
        <v>56.904632222508084</v>
      </c>
    </row>
    <row r="108" spans="1:21" x14ac:dyDescent="0.45">
      <c r="A108" t="s">
        <v>662</v>
      </c>
      <c r="B108" s="2">
        <v>37894</v>
      </c>
      <c r="C108" s="2"/>
      <c r="D108" s="27">
        <v>326.17988326960921</v>
      </c>
      <c r="E108" s="28">
        <v>56.976152796273006</v>
      </c>
      <c r="F108" s="28">
        <v>34.659592531919607</v>
      </c>
      <c r="G108" s="28">
        <v>40.895997720682047</v>
      </c>
      <c r="H108" s="29">
        <v>128.24843575913698</v>
      </c>
      <c r="I108" s="29">
        <v>22.341227270814873</v>
      </c>
      <c r="J108" s="29">
        <v>21.053956520325691</v>
      </c>
      <c r="K108" s="29">
        <v>22.00452067045698</v>
      </c>
      <c r="L108" s="23"/>
      <c r="M108" s="21">
        <f t="shared" si="18"/>
        <v>17.467708990863319</v>
      </c>
      <c r="N108" s="21">
        <f t="shared" si="19"/>
        <v>10.625913586237679</v>
      </c>
      <c r="O108" s="21">
        <f t="shared" si="20"/>
        <v>12.537866318039855</v>
      </c>
      <c r="P108" s="22">
        <f t="shared" si="21"/>
        <v>39.318315548335384</v>
      </c>
      <c r="Q108" s="22">
        <f t="shared" si="22"/>
        <v>6.8493577981779996</v>
      </c>
      <c r="R108" s="34">
        <f t="shared" si="23"/>
        <v>6.4547072337147187</v>
      </c>
      <c r="S108" s="34">
        <f t="shared" si="24"/>
        <v>6.7461305246310337</v>
      </c>
      <c r="T108" s="22">
        <f t="shared" si="25"/>
        <v>13.200837758345752</v>
      </c>
      <c r="U108" s="34">
        <f t="shared" si="26"/>
        <v>56.786024539198706</v>
      </c>
    </row>
    <row r="109" spans="1:21" x14ac:dyDescent="0.45">
      <c r="A109" t="s">
        <v>663</v>
      </c>
      <c r="B109" s="2">
        <v>37986</v>
      </c>
      <c r="C109" s="2"/>
      <c r="D109" s="27">
        <v>338.74774604183654</v>
      </c>
      <c r="E109" s="28">
        <v>58.770696580751292</v>
      </c>
      <c r="F109" s="28">
        <v>36.290398925592463</v>
      </c>
      <c r="G109" s="28">
        <v>44.677186821259014</v>
      </c>
      <c r="H109" s="29">
        <v>133.31253054817546</v>
      </c>
      <c r="I109" s="29">
        <v>22.468784067093971</v>
      </c>
      <c r="J109" s="29">
        <v>22.210470318019407</v>
      </c>
      <c r="K109" s="29">
        <v>21.017678780944909</v>
      </c>
      <c r="L109" s="23"/>
      <c r="M109" s="21">
        <f t="shared" si="18"/>
        <v>17.349398562047671</v>
      </c>
      <c r="N109" s="21">
        <f t="shared" si="19"/>
        <v>10.713104175491834</v>
      </c>
      <c r="O109" s="21">
        <f t="shared" si="20"/>
        <v>13.188925193834713</v>
      </c>
      <c r="P109" s="22">
        <f t="shared" si="21"/>
        <v>39.354514415488062</v>
      </c>
      <c r="Q109" s="22">
        <f t="shared" si="22"/>
        <v>6.6328955187554213</v>
      </c>
      <c r="R109" s="34">
        <f t="shared" si="23"/>
        <v>6.5566400300937602</v>
      </c>
      <c r="S109" s="34">
        <f t="shared" si="24"/>
        <v>6.2045221042885252</v>
      </c>
      <c r="T109" s="22">
        <f t="shared" si="25"/>
        <v>12.761162134382285</v>
      </c>
      <c r="U109" s="34">
        <f t="shared" si="26"/>
        <v>56.703912977535737</v>
      </c>
    </row>
    <row r="110" spans="1:21" x14ac:dyDescent="0.45">
      <c r="A110" t="s">
        <v>664</v>
      </c>
      <c r="B110" s="2">
        <v>38077</v>
      </c>
      <c r="C110" s="2"/>
      <c r="D110" s="27">
        <v>358.94737491795951</v>
      </c>
      <c r="E110" s="28">
        <v>61.374855369098327</v>
      </c>
      <c r="F110" s="28">
        <v>37.906940689298864</v>
      </c>
      <c r="G110" s="28">
        <v>47.667485195878882</v>
      </c>
      <c r="H110" s="29">
        <v>139.69846662193933</v>
      </c>
      <c r="I110" s="29">
        <v>23.497662207459427</v>
      </c>
      <c r="J110" s="29">
        <v>24.096683794155968</v>
      </c>
      <c r="K110" s="29">
        <v>24.705281040128739</v>
      </c>
      <c r="L110" s="23"/>
      <c r="M110" s="21">
        <f t="shared" ref="M110:M141" si="27">100*E110/$D110</f>
        <v>17.098566435574597</v>
      </c>
      <c r="N110" s="21">
        <f t="shared" ref="N110:N141" si="28">100*F110/$D110</f>
        <v>10.560584458366026</v>
      </c>
      <c r="O110" s="21">
        <f t="shared" ref="O110:O141" si="29">100*G110/$D110</f>
        <v>13.279797688107816</v>
      </c>
      <c r="P110" s="22">
        <f t="shared" ref="P110:P141" si="30">100*H110/$D110</f>
        <v>38.918926946845232</v>
      </c>
      <c r="Q110" s="22">
        <f t="shared" ref="Q110:Q141" si="31">100*I110/$D110</f>
        <v>6.5462694114506386</v>
      </c>
      <c r="R110" s="34">
        <f t="shared" ref="R110:R141" si="32">100*J110/$D110</f>
        <v>6.7131522551637195</v>
      </c>
      <c r="S110" s="34">
        <f t="shared" ref="S110:S141" si="33">100*K110/$D110</f>
        <v>6.8827028044919798</v>
      </c>
      <c r="T110" s="22">
        <f t="shared" ref="T110:T141" si="34">SUM(R110:S110)</f>
        <v>13.595855059655699</v>
      </c>
      <c r="U110" s="34">
        <f t="shared" ref="U110:U141" si="35">P110+M110</f>
        <v>56.017493382419829</v>
      </c>
    </row>
    <row r="111" spans="1:21" x14ac:dyDescent="0.45">
      <c r="A111" t="s">
        <v>665</v>
      </c>
      <c r="B111" s="2">
        <v>38168</v>
      </c>
      <c r="C111" s="2"/>
      <c r="D111" s="27">
        <v>375.33841696941522</v>
      </c>
      <c r="E111" s="28">
        <v>64.720209476740493</v>
      </c>
      <c r="F111" s="28">
        <v>39.151502510236298</v>
      </c>
      <c r="G111" s="28">
        <v>51.468134654080799</v>
      </c>
      <c r="H111" s="29">
        <v>143.40701277560055</v>
      </c>
      <c r="I111" s="29">
        <v>24.143710059354696</v>
      </c>
      <c r="J111" s="29">
        <v>25.063111479221895</v>
      </c>
      <c r="K111" s="29">
        <v>27.384736014180525</v>
      </c>
      <c r="L111" s="23"/>
      <c r="M111" s="21">
        <f t="shared" si="27"/>
        <v>17.243161517893405</v>
      </c>
      <c r="N111" s="21">
        <f t="shared" si="28"/>
        <v>10.430987274459195</v>
      </c>
      <c r="O111" s="21">
        <f t="shared" si="29"/>
        <v>13.712461162288838</v>
      </c>
      <c r="P111" s="22">
        <f t="shared" si="30"/>
        <v>38.207389995809088</v>
      </c>
      <c r="Q111" s="22">
        <f t="shared" si="31"/>
        <v>6.4325176874505932</v>
      </c>
      <c r="R111" s="34">
        <f t="shared" si="32"/>
        <v>6.677470343054221</v>
      </c>
      <c r="S111" s="34">
        <f t="shared" si="33"/>
        <v>7.2960120190446682</v>
      </c>
      <c r="T111" s="22">
        <f t="shared" si="34"/>
        <v>13.973482362098888</v>
      </c>
      <c r="U111" s="34">
        <f t="shared" si="35"/>
        <v>55.450551513702493</v>
      </c>
    </row>
    <row r="112" spans="1:21" x14ac:dyDescent="0.45">
      <c r="A112" t="s">
        <v>666</v>
      </c>
      <c r="B112" s="2">
        <v>38260</v>
      </c>
      <c r="C112" s="2"/>
      <c r="D112" s="27">
        <v>385.39700250278293</v>
      </c>
      <c r="E112" s="28">
        <v>66.08227115163416</v>
      </c>
      <c r="F112" s="28">
        <v>39.511288022547518</v>
      </c>
      <c r="G112" s="28">
        <v>52.88612946042899</v>
      </c>
      <c r="H112" s="29">
        <v>144.59125116940118</v>
      </c>
      <c r="I112" s="29">
        <v>25.069164800802824</v>
      </c>
      <c r="J112" s="29">
        <v>26.557509272441134</v>
      </c>
      <c r="K112" s="29">
        <v>30.699388625527131</v>
      </c>
      <c r="L112" s="23"/>
      <c r="M112" s="21">
        <f t="shared" si="27"/>
        <v>17.146545178736044</v>
      </c>
      <c r="N112" s="21">
        <f t="shared" si="28"/>
        <v>10.25210050051238</v>
      </c>
      <c r="O112" s="21">
        <f t="shared" si="29"/>
        <v>13.722506692315831</v>
      </c>
      <c r="P112" s="22">
        <f t="shared" si="30"/>
        <v>37.517482032921912</v>
      </c>
      <c r="Q112" s="22">
        <f t="shared" si="31"/>
        <v>6.5047638248358721</v>
      </c>
      <c r="R112" s="34">
        <f t="shared" si="32"/>
        <v>6.8909485802888062</v>
      </c>
      <c r="S112" s="34">
        <f t="shared" si="33"/>
        <v>7.9656531903891628</v>
      </c>
      <c r="T112" s="22">
        <f t="shared" si="34"/>
        <v>14.856601770677969</v>
      </c>
      <c r="U112" s="34">
        <f t="shared" si="35"/>
        <v>54.664027211657952</v>
      </c>
    </row>
    <row r="113" spans="1:21" x14ac:dyDescent="0.45">
      <c r="A113" t="s">
        <v>667</v>
      </c>
      <c r="B113" s="2">
        <v>38352</v>
      </c>
      <c r="C113" s="2"/>
      <c r="D113" s="27">
        <v>403.87541500173535</v>
      </c>
      <c r="E113" s="28">
        <v>67.539991838073007</v>
      </c>
      <c r="F113" s="28">
        <v>41.159090584903744</v>
      </c>
      <c r="G113" s="28">
        <v>57.665920841486717</v>
      </c>
      <c r="H113" s="29">
        <v>148.20203758713589</v>
      </c>
      <c r="I113" s="29">
        <v>25.829742305654154</v>
      </c>
      <c r="J113" s="29">
        <v>29.462872417448441</v>
      </c>
      <c r="K113" s="29">
        <v>34.015759427033402</v>
      </c>
      <c r="L113" s="23"/>
      <c r="M113" s="21">
        <f t="shared" si="27"/>
        <v>16.722976771879715</v>
      </c>
      <c r="N113" s="21">
        <f t="shared" si="28"/>
        <v>10.191036407781072</v>
      </c>
      <c r="O113" s="21">
        <f t="shared" si="29"/>
        <v>14.278145858726988</v>
      </c>
      <c r="P113" s="22">
        <f t="shared" si="30"/>
        <v>36.694988623285994</v>
      </c>
      <c r="Q113" s="22">
        <f t="shared" si="31"/>
        <v>6.3954727983487603</v>
      </c>
      <c r="R113" s="34">
        <f t="shared" si="32"/>
        <v>7.2950398373027605</v>
      </c>
      <c r="S113" s="34">
        <f t="shared" si="33"/>
        <v>8.4223397026747087</v>
      </c>
      <c r="T113" s="22">
        <f t="shared" si="34"/>
        <v>15.717379539977468</v>
      </c>
      <c r="U113" s="34">
        <f t="shared" si="35"/>
        <v>53.417965395165709</v>
      </c>
    </row>
    <row r="114" spans="1:21" x14ac:dyDescent="0.45">
      <c r="A114" t="s">
        <v>668</v>
      </c>
      <c r="B114" s="2">
        <v>38442</v>
      </c>
      <c r="C114" s="2"/>
      <c r="D114" s="27">
        <v>413.55691501062597</v>
      </c>
      <c r="E114" s="28">
        <v>68.906895854121373</v>
      </c>
      <c r="F114" s="28">
        <v>40.628387897660176</v>
      </c>
      <c r="G114" s="28">
        <v>61.646329369305825</v>
      </c>
      <c r="H114" s="29">
        <v>150.61272356952216</v>
      </c>
      <c r="I114" s="29">
        <v>26.293022339908486</v>
      </c>
      <c r="J114" s="29">
        <v>31.213912892906716</v>
      </c>
      <c r="K114" s="29">
        <v>34.25564308720125</v>
      </c>
      <c r="L114" s="23"/>
      <c r="M114" s="21">
        <f t="shared" si="27"/>
        <v>16.662010319027278</v>
      </c>
      <c r="N114" s="21">
        <f t="shared" si="28"/>
        <v>9.8241345805126414</v>
      </c>
      <c r="O114" s="21">
        <f t="shared" si="29"/>
        <v>14.906371319585329</v>
      </c>
      <c r="P114" s="22">
        <f t="shared" si="30"/>
        <v>36.418862338609983</v>
      </c>
      <c r="Q114" s="22">
        <f t="shared" si="31"/>
        <v>6.3577760123374816</v>
      </c>
      <c r="R114" s="34">
        <f t="shared" si="32"/>
        <v>7.5476704076160113</v>
      </c>
      <c r="S114" s="34">
        <f t="shared" si="33"/>
        <v>8.2831750223112781</v>
      </c>
      <c r="T114" s="22">
        <f t="shared" si="34"/>
        <v>15.83084542992729</v>
      </c>
      <c r="U114" s="34">
        <f t="shared" si="35"/>
        <v>53.080872657637258</v>
      </c>
    </row>
    <row r="115" spans="1:21" x14ac:dyDescent="0.45">
      <c r="A115" t="s">
        <v>669</v>
      </c>
      <c r="B115" s="2">
        <v>38533</v>
      </c>
      <c r="C115" s="2"/>
      <c r="D115" s="27">
        <v>425.37156900033727</v>
      </c>
      <c r="E115" s="28">
        <v>69.506347473798641</v>
      </c>
      <c r="F115" s="28">
        <v>43.309283022239292</v>
      </c>
      <c r="G115" s="28">
        <v>64.018418801562845</v>
      </c>
      <c r="H115" s="29">
        <v>153.00640923754599</v>
      </c>
      <c r="I115" s="29">
        <v>28.066884924950987</v>
      </c>
      <c r="J115" s="29">
        <v>31.723534664650224</v>
      </c>
      <c r="K115" s="29">
        <v>35.740690875589308</v>
      </c>
      <c r="L115" s="23"/>
      <c r="M115" s="21">
        <f t="shared" si="27"/>
        <v>16.340148834381438</v>
      </c>
      <c r="N115" s="21">
        <f t="shared" si="28"/>
        <v>10.181518037047029</v>
      </c>
      <c r="O115" s="21">
        <f t="shared" si="29"/>
        <v>15.049999451541174</v>
      </c>
      <c r="P115" s="22">
        <f t="shared" si="30"/>
        <v>35.97006015167522</v>
      </c>
      <c r="Q115" s="22">
        <f t="shared" si="31"/>
        <v>6.598204245504883</v>
      </c>
      <c r="R115" s="34">
        <f t="shared" si="32"/>
        <v>7.4578408564548591</v>
      </c>
      <c r="S115" s="34">
        <f t="shared" si="33"/>
        <v>8.4022284233953979</v>
      </c>
      <c r="T115" s="22">
        <f t="shared" si="34"/>
        <v>15.860069279850258</v>
      </c>
      <c r="U115" s="34">
        <f t="shared" si="35"/>
        <v>52.310208986056658</v>
      </c>
    </row>
    <row r="116" spans="1:21" x14ac:dyDescent="0.45">
      <c r="A116" t="s">
        <v>670</v>
      </c>
      <c r="B116" s="2">
        <v>38625</v>
      </c>
      <c r="C116" s="2"/>
      <c r="D116" s="27">
        <v>434.97536900199316</v>
      </c>
      <c r="E116" s="28">
        <v>73.559518518457921</v>
      </c>
      <c r="F116" s="28">
        <v>42.72123021194318</v>
      </c>
      <c r="G116" s="28">
        <v>65.788571558200275</v>
      </c>
      <c r="H116" s="29">
        <v>151.68132758418366</v>
      </c>
      <c r="I116" s="29">
        <v>28.719601281759829</v>
      </c>
      <c r="J116" s="29">
        <v>32.402650900180774</v>
      </c>
      <c r="K116" s="29">
        <v>40.102468947267546</v>
      </c>
      <c r="L116" s="23"/>
      <c r="M116" s="21">
        <f t="shared" si="27"/>
        <v>16.911191704310237</v>
      </c>
      <c r="N116" s="21">
        <f t="shared" si="28"/>
        <v>9.8215285867709508</v>
      </c>
      <c r="O116" s="21">
        <f t="shared" si="29"/>
        <v>15.124665957326613</v>
      </c>
      <c r="P116" s="22">
        <f t="shared" si="30"/>
        <v>34.871245222965399</v>
      </c>
      <c r="Q116" s="22">
        <f t="shared" si="31"/>
        <v>6.6025810490497516</v>
      </c>
      <c r="R116" s="34">
        <f t="shared" si="32"/>
        <v>7.4493070664036374</v>
      </c>
      <c r="S116" s="34">
        <f t="shared" si="33"/>
        <v>9.2194804131734163</v>
      </c>
      <c r="T116" s="22">
        <f t="shared" si="34"/>
        <v>16.668787479577055</v>
      </c>
      <c r="U116" s="34">
        <f t="shared" si="35"/>
        <v>51.78243692727564</v>
      </c>
    </row>
    <row r="117" spans="1:21" x14ac:dyDescent="0.45">
      <c r="A117" t="s">
        <v>671</v>
      </c>
      <c r="B117" s="2">
        <v>38717</v>
      </c>
      <c r="C117" s="2"/>
      <c r="D117" s="27">
        <v>456.06761600717311</v>
      </c>
      <c r="E117" s="28">
        <v>79.839651434882526</v>
      </c>
      <c r="F117" s="28">
        <v>45.591021948782995</v>
      </c>
      <c r="G117" s="28">
        <v>67.697753721220906</v>
      </c>
      <c r="H117" s="29">
        <v>156.69713016088087</v>
      </c>
      <c r="I117" s="29">
        <v>30.257174877503786</v>
      </c>
      <c r="J117" s="29">
        <v>34.625371144069028</v>
      </c>
      <c r="K117" s="29">
        <v>41.359512719832992</v>
      </c>
      <c r="L117" s="23"/>
      <c r="M117" s="21">
        <f t="shared" si="27"/>
        <v>17.506099673085931</v>
      </c>
      <c r="N117" s="21">
        <f t="shared" si="28"/>
        <v>9.9965488336856456</v>
      </c>
      <c r="O117" s="21">
        <f t="shared" si="29"/>
        <v>14.843797574120268</v>
      </c>
      <c r="P117" s="22">
        <f t="shared" si="30"/>
        <v>34.358311062019432</v>
      </c>
      <c r="Q117" s="22">
        <f t="shared" si="31"/>
        <v>6.634361619972573</v>
      </c>
      <c r="R117" s="34">
        <f t="shared" si="32"/>
        <v>7.5921573750863365</v>
      </c>
      <c r="S117" s="34">
        <f t="shared" si="33"/>
        <v>9.0687238620298096</v>
      </c>
      <c r="T117" s="22">
        <f t="shared" si="34"/>
        <v>16.660881237116147</v>
      </c>
      <c r="U117" s="34">
        <f t="shared" si="35"/>
        <v>51.864410735105366</v>
      </c>
    </row>
    <row r="118" spans="1:21" x14ac:dyDescent="0.45">
      <c r="A118" t="s">
        <v>672</v>
      </c>
      <c r="B118" s="2">
        <v>38807</v>
      </c>
      <c r="C118" s="2"/>
      <c r="D118" s="27">
        <v>473.05340948263495</v>
      </c>
      <c r="E118" s="28">
        <v>79.466033137790518</v>
      </c>
      <c r="F118" s="28">
        <v>49.652651871189548</v>
      </c>
      <c r="G118" s="28">
        <v>71.8843477776459</v>
      </c>
      <c r="H118" s="29">
        <v>162.02948613789789</v>
      </c>
      <c r="I118" s="29">
        <v>30.873846971191806</v>
      </c>
      <c r="J118" s="29">
        <v>36.279372415337079</v>
      </c>
      <c r="K118" s="29">
        <v>42.867671171582138</v>
      </c>
      <c r="L118" s="23"/>
      <c r="M118" s="21">
        <f t="shared" si="27"/>
        <v>16.798533008080472</v>
      </c>
      <c r="N118" s="21">
        <f t="shared" si="28"/>
        <v>10.496204207785594</v>
      </c>
      <c r="O118" s="21">
        <f t="shared" si="29"/>
        <v>15.195820669861309</v>
      </c>
      <c r="P118" s="22">
        <f t="shared" si="30"/>
        <v>34.251837718515745</v>
      </c>
      <c r="Q118" s="22">
        <f t="shared" si="31"/>
        <v>6.5265034248368812</v>
      </c>
      <c r="R118" s="34">
        <f t="shared" si="32"/>
        <v>7.6691916151740234</v>
      </c>
      <c r="S118" s="34">
        <f t="shared" si="33"/>
        <v>9.0619093557459607</v>
      </c>
      <c r="T118" s="22">
        <f t="shared" si="34"/>
        <v>16.731100970919982</v>
      </c>
      <c r="U118" s="34">
        <f t="shared" si="35"/>
        <v>51.050370726596213</v>
      </c>
    </row>
    <row r="119" spans="1:21" x14ac:dyDescent="0.45">
      <c r="A119" t="s">
        <v>673</v>
      </c>
      <c r="B119" s="2">
        <v>38898</v>
      </c>
      <c r="C119" s="2"/>
      <c r="D119" s="27">
        <v>479.4732800048854</v>
      </c>
      <c r="E119" s="28">
        <v>77.034584635731278</v>
      </c>
      <c r="F119" s="28">
        <v>50.34232127482877</v>
      </c>
      <c r="G119" s="28">
        <v>74.630091033394734</v>
      </c>
      <c r="H119" s="29">
        <v>164.25794431301568</v>
      </c>
      <c r="I119" s="29">
        <v>31.522501785582474</v>
      </c>
      <c r="J119" s="29">
        <v>34.898453445016742</v>
      </c>
      <c r="K119" s="29">
        <v>46.787383517315703</v>
      </c>
      <c r="L119" s="23"/>
      <c r="M119" s="21">
        <f t="shared" si="27"/>
        <v>16.066502107259527</v>
      </c>
      <c r="N119" s="21">
        <f t="shared" si="28"/>
        <v>10.499505055696917</v>
      </c>
      <c r="O119" s="21">
        <f t="shared" si="29"/>
        <v>15.565015642296965</v>
      </c>
      <c r="P119" s="22">
        <f t="shared" si="30"/>
        <v>34.257997507461113</v>
      </c>
      <c r="Q119" s="22">
        <f t="shared" si="31"/>
        <v>6.5744021825911316</v>
      </c>
      <c r="R119" s="34">
        <f t="shared" si="32"/>
        <v>7.2784980728563555</v>
      </c>
      <c r="S119" s="34">
        <f t="shared" si="33"/>
        <v>9.7580794318379915</v>
      </c>
      <c r="T119" s="22">
        <f t="shared" si="34"/>
        <v>17.036577504694346</v>
      </c>
      <c r="U119" s="34">
        <f t="shared" si="35"/>
        <v>50.324499614720636</v>
      </c>
    </row>
    <row r="120" spans="1:21" x14ac:dyDescent="0.45">
      <c r="A120" t="s">
        <v>674</v>
      </c>
      <c r="B120" s="2">
        <v>38990</v>
      </c>
      <c r="C120" s="2"/>
      <c r="D120" s="27">
        <v>489.03895525387151</v>
      </c>
      <c r="E120" s="28">
        <v>75.829364011968622</v>
      </c>
      <c r="F120" s="28">
        <v>50.731639594444395</v>
      </c>
      <c r="G120" s="28">
        <v>77.251789108498158</v>
      </c>
      <c r="H120" s="29">
        <v>165.69223352758826</v>
      </c>
      <c r="I120" s="29">
        <v>32.668996704736834</v>
      </c>
      <c r="J120" s="29">
        <v>36.157295924200213</v>
      </c>
      <c r="K120" s="29">
        <v>50.707636382435076</v>
      </c>
      <c r="L120" s="23"/>
      <c r="M120" s="21">
        <f t="shared" si="27"/>
        <v>15.505792165902987</v>
      </c>
      <c r="N120" s="21">
        <f t="shared" si="28"/>
        <v>10.373742019816891</v>
      </c>
      <c r="O120" s="21">
        <f t="shared" si="29"/>
        <v>15.796653472808718</v>
      </c>
      <c r="P120" s="22">
        <f t="shared" si="30"/>
        <v>33.881193256184176</v>
      </c>
      <c r="Q120" s="22">
        <f t="shared" si="31"/>
        <v>6.6802442532983077</v>
      </c>
      <c r="R120" s="34">
        <f t="shared" si="32"/>
        <v>7.3935410534790869</v>
      </c>
      <c r="S120" s="34">
        <f t="shared" si="33"/>
        <v>10.368833778509845</v>
      </c>
      <c r="T120" s="22">
        <f t="shared" si="34"/>
        <v>17.762374831988932</v>
      </c>
      <c r="U120" s="34">
        <f t="shared" si="35"/>
        <v>49.386985422087164</v>
      </c>
    </row>
    <row r="121" spans="1:21" x14ac:dyDescent="0.45">
      <c r="A121" t="s">
        <v>675</v>
      </c>
      <c r="B121" s="2">
        <v>39082</v>
      </c>
      <c r="C121" s="2"/>
      <c r="D121" s="27">
        <v>475.60859576304193</v>
      </c>
      <c r="E121" s="28">
        <v>75.257792264966724</v>
      </c>
      <c r="F121" s="28">
        <v>49.595633616871879</v>
      </c>
      <c r="G121" s="28">
        <v>80.873700277810926</v>
      </c>
      <c r="H121" s="29">
        <v>163.85767984778522</v>
      </c>
      <c r="I121" s="29">
        <v>32.034045234494705</v>
      </c>
      <c r="J121" s="29">
        <v>33.216850990159308</v>
      </c>
      <c r="K121" s="29">
        <v>40.772893530953162</v>
      </c>
      <c r="L121" s="23"/>
      <c r="M121" s="21">
        <f t="shared" si="27"/>
        <v>15.823471849626054</v>
      </c>
      <c r="N121" s="21">
        <f t="shared" si="28"/>
        <v>10.427825329208611</v>
      </c>
      <c r="O121" s="21">
        <f t="shared" si="29"/>
        <v>17.004255389468167</v>
      </c>
      <c r="P121" s="22">
        <f t="shared" si="30"/>
        <v>34.452211610032066</v>
      </c>
      <c r="Q121" s="22">
        <f t="shared" si="31"/>
        <v>6.7353797891522404</v>
      </c>
      <c r="R121" s="34">
        <f t="shared" si="32"/>
        <v>6.9840728880999103</v>
      </c>
      <c r="S121" s="34">
        <f t="shared" si="33"/>
        <v>8.572783144412945</v>
      </c>
      <c r="T121" s="22">
        <f t="shared" si="34"/>
        <v>15.556856032512854</v>
      </c>
      <c r="U121" s="34">
        <f t="shared" si="35"/>
        <v>50.275683459658119</v>
      </c>
    </row>
    <row r="122" spans="1:21" x14ac:dyDescent="0.45">
      <c r="A122" t="s">
        <v>676</v>
      </c>
      <c r="B122" s="2">
        <v>39172</v>
      </c>
      <c r="C122" s="2"/>
      <c r="D122" s="27">
        <v>492.23391093998583</v>
      </c>
      <c r="E122" s="28">
        <v>77.367859104318129</v>
      </c>
      <c r="F122" s="28">
        <v>51.162793757566966</v>
      </c>
      <c r="G122" s="28">
        <v>85.444893746508257</v>
      </c>
      <c r="H122" s="29">
        <v>168.16750936060424</v>
      </c>
      <c r="I122" s="29">
        <v>32.655337582036651</v>
      </c>
      <c r="J122" s="29">
        <v>33.571353662444665</v>
      </c>
      <c r="K122" s="29">
        <v>43.864163726506945</v>
      </c>
      <c r="L122" s="23"/>
      <c r="M122" s="21">
        <f t="shared" si="27"/>
        <v>15.71770196745973</v>
      </c>
      <c r="N122" s="21">
        <f t="shared" si="28"/>
        <v>10.394000214220275</v>
      </c>
      <c r="O122" s="21">
        <f t="shared" si="29"/>
        <v>17.358595547255149</v>
      </c>
      <c r="P122" s="22">
        <f t="shared" si="30"/>
        <v>34.164145464798658</v>
      </c>
      <c r="Q122" s="22">
        <f t="shared" si="31"/>
        <v>6.6341096897767482</v>
      </c>
      <c r="R122" s="34">
        <f t="shared" si="32"/>
        <v>6.8202033456686717</v>
      </c>
      <c r="S122" s="34">
        <f t="shared" si="33"/>
        <v>8.9112437708207697</v>
      </c>
      <c r="T122" s="22">
        <f t="shared" si="34"/>
        <v>15.731447116489441</v>
      </c>
      <c r="U122" s="34">
        <f t="shared" si="35"/>
        <v>49.88184743225839</v>
      </c>
    </row>
    <row r="123" spans="1:21" x14ac:dyDescent="0.45">
      <c r="A123" t="s">
        <v>677</v>
      </c>
      <c r="B123" s="2">
        <v>39263</v>
      </c>
      <c r="C123" s="2"/>
      <c r="D123" s="27">
        <v>498.18120411561102</v>
      </c>
      <c r="E123" s="28">
        <v>79.640130726135837</v>
      </c>
      <c r="F123" s="28">
        <v>51.980194792512236</v>
      </c>
      <c r="G123" s="28">
        <v>84.14542081968888</v>
      </c>
      <c r="H123" s="29">
        <v>169.61512227478258</v>
      </c>
      <c r="I123" s="29">
        <v>31.740441635684054</v>
      </c>
      <c r="J123" s="29">
        <v>34.056946401423154</v>
      </c>
      <c r="K123" s="29">
        <v>47.00294746538431</v>
      </c>
      <c r="L123" s="23"/>
      <c r="M123" s="21">
        <f t="shared" si="27"/>
        <v>15.986177332305386</v>
      </c>
      <c r="N123" s="21">
        <f t="shared" si="28"/>
        <v>10.433993567619503</v>
      </c>
      <c r="O123" s="21">
        <f t="shared" si="29"/>
        <v>16.89052499864318</v>
      </c>
      <c r="P123" s="22">
        <f t="shared" si="30"/>
        <v>34.046873080225772</v>
      </c>
      <c r="Q123" s="22">
        <f t="shared" si="31"/>
        <v>6.3712643860241203</v>
      </c>
      <c r="R123" s="34">
        <f t="shared" si="32"/>
        <v>6.8362567917194426</v>
      </c>
      <c r="S123" s="34">
        <f t="shared" si="33"/>
        <v>9.434909843462604</v>
      </c>
      <c r="T123" s="22">
        <f t="shared" si="34"/>
        <v>16.271166635182048</v>
      </c>
      <c r="U123" s="34">
        <f t="shared" si="35"/>
        <v>50.033050412531161</v>
      </c>
    </row>
    <row r="124" spans="1:21" x14ac:dyDescent="0.45">
      <c r="A124" t="s">
        <v>678</v>
      </c>
      <c r="B124" s="2">
        <v>39355</v>
      </c>
      <c r="C124" s="2"/>
      <c r="D124" s="27">
        <v>500.85375218894916</v>
      </c>
      <c r="E124" s="28">
        <v>78.568798837397139</v>
      </c>
      <c r="F124" s="28">
        <v>53.764287343810999</v>
      </c>
      <c r="G124" s="28">
        <v>84.157852217938938</v>
      </c>
      <c r="H124" s="29">
        <v>169.11644667420882</v>
      </c>
      <c r="I124" s="29">
        <v>31.134449991247529</v>
      </c>
      <c r="J124" s="29">
        <v>34.708406046219203</v>
      </c>
      <c r="K124" s="29">
        <v>49.403511078126542</v>
      </c>
      <c r="L124" s="23"/>
      <c r="M124" s="21">
        <f t="shared" si="27"/>
        <v>15.686974190373386</v>
      </c>
      <c r="N124" s="21">
        <f t="shared" si="28"/>
        <v>10.734528214840687</v>
      </c>
      <c r="O124" s="21">
        <f t="shared" si="29"/>
        <v>16.802879453359878</v>
      </c>
      <c r="P124" s="22">
        <f t="shared" si="30"/>
        <v>33.765634366338723</v>
      </c>
      <c r="Q124" s="22">
        <f t="shared" si="31"/>
        <v>6.2162756803111519</v>
      </c>
      <c r="R124" s="34">
        <f t="shared" si="32"/>
        <v>6.9298484626556842</v>
      </c>
      <c r="S124" s="34">
        <f t="shared" si="33"/>
        <v>9.8638596321204872</v>
      </c>
      <c r="T124" s="22">
        <f t="shared" si="34"/>
        <v>16.793708094776171</v>
      </c>
      <c r="U124" s="34">
        <f t="shared" si="35"/>
        <v>49.452608556712107</v>
      </c>
    </row>
    <row r="125" spans="1:21" x14ac:dyDescent="0.45">
      <c r="A125" t="s">
        <v>679</v>
      </c>
      <c r="B125" s="2">
        <v>39447</v>
      </c>
      <c r="C125" s="2"/>
      <c r="D125" s="27">
        <v>524.02013795730045</v>
      </c>
      <c r="E125" s="28">
        <v>81.881032455733219</v>
      </c>
      <c r="F125" s="28">
        <v>55.750219723794594</v>
      </c>
      <c r="G125" s="28">
        <v>86.107524900514434</v>
      </c>
      <c r="H125" s="29">
        <v>172.29210938794327</v>
      </c>
      <c r="I125" s="29">
        <v>33.022821586708787</v>
      </c>
      <c r="J125" s="29">
        <v>39.305336874007061</v>
      </c>
      <c r="K125" s="29">
        <v>55.661093028599105</v>
      </c>
      <c r="L125" s="23"/>
      <c r="M125" s="21">
        <f t="shared" si="27"/>
        <v>15.625550723091726</v>
      </c>
      <c r="N125" s="21">
        <f t="shared" si="28"/>
        <v>10.638946041485408</v>
      </c>
      <c r="O125" s="21">
        <f t="shared" si="29"/>
        <v>16.43210225396545</v>
      </c>
      <c r="P125" s="22">
        <f t="shared" si="30"/>
        <v>32.87890997081918</v>
      </c>
      <c r="Q125" s="22">
        <f t="shared" si="31"/>
        <v>6.3018230015808356</v>
      </c>
      <c r="R125" s="34">
        <f t="shared" si="32"/>
        <v>7.5007302252208179</v>
      </c>
      <c r="S125" s="34">
        <f t="shared" si="33"/>
        <v>10.621937783836588</v>
      </c>
      <c r="T125" s="22">
        <f t="shared" si="34"/>
        <v>18.122668009057406</v>
      </c>
      <c r="U125" s="34">
        <f t="shared" si="35"/>
        <v>48.504460693910907</v>
      </c>
    </row>
    <row r="126" spans="1:21" x14ac:dyDescent="0.45">
      <c r="A126" t="s">
        <v>680</v>
      </c>
      <c r="B126" s="2">
        <v>39538</v>
      </c>
      <c r="C126" s="2"/>
      <c r="D126" s="27">
        <v>549.66483446502411</v>
      </c>
      <c r="E126" s="28">
        <v>85.853705489225163</v>
      </c>
      <c r="F126" s="28">
        <v>55.105411260100794</v>
      </c>
      <c r="G126" s="28">
        <v>87.339653621405432</v>
      </c>
      <c r="H126" s="29">
        <v>178.61596239497797</v>
      </c>
      <c r="I126" s="29">
        <v>34.694071255761465</v>
      </c>
      <c r="J126" s="29">
        <v>41.043804489709387</v>
      </c>
      <c r="K126" s="29">
        <v>67.012225953843839</v>
      </c>
      <c r="L126" s="23"/>
      <c r="M126" s="21">
        <f t="shared" si="27"/>
        <v>15.619282898602119</v>
      </c>
      <c r="N126" s="21">
        <f t="shared" si="28"/>
        <v>10.025275004855203</v>
      </c>
      <c r="O126" s="21">
        <f t="shared" si="29"/>
        <v>15.889620027522966</v>
      </c>
      <c r="P126" s="22">
        <f t="shared" si="30"/>
        <v>32.495431978802266</v>
      </c>
      <c r="Q126" s="22">
        <f t="shared" si="31"/>
        <v>6.3118593514406625</v>
      </c>
      <c r="R126" s="34">
        <f t="shared" si="32"/>
        <v>7.4670602731310547</v>
      </c>
      <c r="S126" s="34">
        <f t="shared" si="33"/>
        <v>12.191470465645716</v>
      </c>
      <c r="T126" s="22">
        <f t="shared" si="34"/>
        <v>19.658530738776772</v>
      </c>
      <c r="U126" s="34">
        <f t="shared" si="35"/>
        <v>48.114714877404381</v>
      </c>
    </row>
    <row r="127" spans="1:21" x14ac:dyDescent="0.45">
      <c r="A127" t="s">
        <v>681</v>
      </c>
      <c r="B127" s="2">
        <v>39629</v>
      </c>
      <c r="C127" s="2"/>
      <c r="D127" s="27">
        <v>567.36400019131304</v>
      </c>
      <c r="E127" s="28">
        <v>90.651645996852935</v>
      </c>
      <c r="F127" s="28">
        <v>57.189701426977095</v>
      </c>
      <c r="G127" s="28">
        <v>89.251740685697172</v>
      </c>
      <c r="H127" s="29">
        <v>181.37839218882186</v>
      </c>
      <c r="I127" s="29">
        <v>33.704100493927356</v>
      </c>
      <c r="J127" s="29">
        <v>44.027258610376478</v>
      </c>
      <c r="K127" s="29">
        <v>71.161160788660098</v>
      </c>
      <c r="L127" s="23"/>
      <c r="M127" s="21">
        <f t="shared" si="27"/>
        <v>15.977687334107474</v>
      </c>
      <c r="N127" s="21">
        <f t="shared" si="28"/>
        <v>10.079896046928065</v>
      </c>
      <c r="O127" s="21">
        <f t="shared" si="29"/>
        <v>15.730948853928309</v>
      </c>
      <c r="P127" s="22">
        <f t="shared" si="30"/>
        <v>31.968611354908266</v>
      </c>
      <c r="Q127" s="22">
        <f t="shared" si="31"/>
        <v>5.9404721629434469</v>
      </c>
      <c r="R127" s="34">
        <f t="shared" si="32"/>
        <v>7.7599668987688055</v>
      </c>
      <c r="S127" s="34">
        <f t="shared" si="33"/>
        <v>12.542417348415624</v>
      </c>
      <c r="T127" s="22">
        <f t="shared" si="34"/>
        <v>20.302384247184428</v>
      </c>
      <c r="U127" s="34">
        <f t="shared" si="35"/>
        <v>47.946298689015741</v>
      </c>
    </row>
    <row r="128" spans="1:21" x14ac:dyDescent="0.45">
      <c r="A128" t="s">
        <v>682</v>
      </c>
      <c r="B128" s="2">
        <v>39721</v>
      </c>
      <c r="C128" s="2"/>
      <c r="D128" s="27">
        <v>570.57087331542243</v>
      </c>
      <c r="E128" s="28">
        <v>91.482504995173272</v>
      </c>
      <c r="F128" s="28">
        <v>56.811927825918502</v>
      </c>
      <c r="G128" s="28">
        <v>93.170286679062912</v>
      </c>
      <c r="H128" s="29">
        <v>174.23123382741224</v>
      </c>
      <c r="I128" s="29">
        <v>32.973673593935274</v>
      </c>
      <c r="J128" s="29">
        <v>46.669939502408361</v>
      </c>
      <c r="K128" s="29">
        <v>75.231306891511949</v>
      </c>
      <c r="L128" s="23"/>
      <c r="M128" s="21">
        <f t="shared" si="27"/>
        <v>16.03350421019476</v>
      </c>
      <c r="N128" s="21">
        <f t="shared" si="28"/>
        <v>9.9570325936549846</v>
      </c>
      <c r="O128" s="21">
        <f t="shared" si="29"/>
        <v>16.329310000995548</v>
      </c>
      <c r="P128" s="22">
        <f t="shared" si="30"/>
        <v>30.536300041922033</v>
      </c>
      <c r="Q128" s="22">
        <f t="shared" si="31"/>
        <v>5.7790670950893066</v>
      </c>
      <c r="R128" s="34">
        <f t="shared" si="32"/>
        <v>8.1795166358953502</v>
      </c>
      <c r="S128" s="34">
        <f t="shared" si="33"/>
        <v>13.185269422248032</v>
      </c>
      <c r="T128" s="22">
        <f t="shared" si="34"/>
        <v>21.36478605814338</v>
      </c>
      <c r="U128" s="34">
        <f t="shared" si="35"/>
        <v>46.569804252116796</v>
      </c>
    </row>
    <row r="129" spans="1:24" x14ac:dyDescent="0.45">
      <c r="A129" t="s">
        <v>683</v>
      </c>
      <c r="B129" s="2">
        <v>39813</v>
      </c>
      <c r="C129" s="2"/>
      <c r="D129" s="27">
        <v>478.82714008683405</v>
      </c>
      <c r="E129" s="28">
        <v>71.599031798971012</v>
      </c>
      <c r="F129" s="28">
        <v>49.011858338110827</v>
      </c>
      <c r="G129" s="28">
        <v>86.030944309565044</v>
      </c>
      <c r="H129" s="29">
        <v>153.90258519737819</v>
      </c>
      <c r="I129" s="29">
        <v>31.065522474319629</v>
      </c>
      <c r="J129" s="29">
        <v>35.225551037088046</v>
      </c>
      <c r="K129" s="29">
        <v>51.991646931401291</v>
      </c>
      <c r="L129" s="23"/>
      <c r="M129" s="21">
        <f t="shared" si="27"/>
        <v>14.953001992741413</v>
      </c>
      <c r="N129" s="21">
        <f t="shared" si="28"/>
        <v>10.235814605083299</v>
      </c>
      <c r="O129" s="21">
        <f t="shared" si="29"/>
        <v>17.967015047217991</v>
      </c>
      <c r="P129" s="22">
        <f t="shared" si="30"/>
        <v>32.141575176684505</v>
      </c>
      <c r="Q129" s="22">
        <f t="shared" si="31"/>
        <v>6.4878366060633024</v>
      </c>
      <c r="R129" s="34">
        <f t="shared" si="32"/>
        <v>7.356632088711593</v>
      </c>
      <c r="S129" s="34">
        <f t="shared" si="33"/>
        <v>10.858124483497894</v>
      </c>
      <c r="T129" s="22">
        <f t="shared" si="34"/>
        <v>18.214756572209488</v>
      </c>
      <c r="U129" s="34">
        <f t="shared" si="35"/>
        <v>47.094577169425918</v>
      </c>
    </row>
    <row r="130" spans="1:24" x14ac:dyDescent="0.45">
      <c r="A130" t="s">
        <v>684</v>
      </c>
      <c r="B130" s="2">
        <v>39903</v>
      </c>
      <c r="C130" s="2" t="s">
        <v>940</v>
      </c>
      <c r="D130" s="27">
        <v>387.29902504971204</v>
      </c>
      <c r="E130" s="28">
        <v>54.104097320123721</v>
      </c>
      <c r="F130" s="28">
        <v>40.856435288686868</v>
      </c>
      <c r="G130" s="28">
        <v>77.621068925229352</v>
      </c>
      <c r="H130" s="29">
        <v>128.92418806602819</v>
      </c>
      <c r="I130" s="29">
        <v>26.907058505090436</v>
      </c>
      <c r="J130" s="29">
        <v>27.107576835917328</v>
      </c>
      <c r="K130" s="29">
        <v>31.778600108636134</v>
      </c>
      <c r="L130" s="23"/>
      <c r="M130" s="21">
        <f t="shared" si="27"/>
        <v>13.969592955515225</v>
      </c>
      <c r="N130" s="21">
        <f t="shared" si="28"/>
        <v>10.549067424954842</v>
      </c>
      <c r="O130" s="21">
        <f t="shared" si="29"/>
        <v>20.041638089655983</v>
      </c>
      <c r="P130" s="22">
        <f t="shared" si="30"/>
        <v>33.288022878312191</v>
      </c>
      <c r="Q130" s="22">
        <f t="shared" si="31"/>
        <v>6.9473602474565386</v>
      </c>
      <c r="R130" s="34">
        <f t="shared" si="32"/>
        <v>6.9991337655543848</v>
      </c>
      <c r="S130" s="34">
        <f t="shared" si="33"/>
        <v>8.205184638550838</v>
      </c>
      <c r="T130" s="22">
        <f t="shared" si="34"/>
        <v>15.204318404105223</v>
      </c>
      <c r="U130" s="34">
        <f t="shared" si="35"/>
        <v>47.257615833827415</v>
      </c>
      <c r="X130">
        <v>300</v>
      </c>
    </row>
    <row r="131" spans="1:24" x14ac:dyDescent="0.45">
      <c r="A131" t="s">
        <v>685</v>
      </c>
      <c r="B131" s="2">
        <v>39994</v>
      </c>
      <c r="C131" s="2" t="s">
        <v>940</v>
      </c>
      <c r="D131" s="27">
        <v>372.05046565165298</v>
      </c>
      <c r="E131" s="28">
        <v>51.925782026710557</v>
      </c>
      <c r="F131" s="28">
        <v>40.983552741727884</v>
      </c>
      <c r="G131" s="28">
        <v>74.329843637121002</v>
      </c>
      <c r="H131" s="29">
        <v>122.44795569384087</v>
      </c>
      <c r="I131" s="29">
        <v>25.119726013635347</v>
      </c>
      <c r="J131" s="29">
        <v>26.28715327968197</v>
      </c>
      <c r="K131" s="29">
        <v>30.956452258935325</v>
      </c>
      <c r="L131" s="23"/>
      <c r="M131" s="21">
        <f t="shared" si="27"/>
        <v>13.956650191463041</v>
      </c>
      <c r="N131" s="21">
        <f t="shared" si="28"/>
        <v>11.015589691560919</v>
      </c>
      <c r="O131" s="21">
        <f t="shared" si="29"/>
        <v>19.978430481717304</v>
      </c>
      <c r="P131" s="22">
        <f t="shared" si="30"/>
        <v>32.911652315599468</v>
      </c>
      <c r="Q131" s="22">
        <f t="shared" si="31"/>
        <v>6.7516985819753508</v>
      </c>
      <c r="R131" s="34">
        <f t="shared" si="32"/>
        <v>7.0654805480862803</v>
      </c>
      <c r="S131" s="34">
        <f t="shared" si="33"/>
        <v>8.3204981895976253</v>
      </c>
      <c r="T131" s="22">
        <f t="shared" si="34"/>
        <v>15.385978737683907</v>
      </c>
      <c r="U131" s="34">
        <f t="shared" si="35"/>
        <v>46.868302507062509</v>
      </c>
      <c r="X131">
        <v>300</v>
      </c>
    </row>
    <row r="132" spans="1:24" x14ac:dyDescent="0.45">
      <c r="A132" t="s">
        <v>686</v>
      </c>
      <c r="B132" s="2">
        <v>40086</v>
      </c>
      <c r="C132" s="2" t="s">
        <v>940</v>
      </c>
      <c r="D132" s="27">
        <v>404.03914877581184</v>
      </c>
      <c r="E132" s="28">
        <v>58.694480159572713</v>
      </c>
      <c r="F132" s="28">
        <v>45.269439430165626</v>
      </c>
      <c r="G132" s="28">
        <v>75.887377160804391</v>
      </c>
      <c r="H132" s="29">
        <v>130.78202613050783</v>
      </c>
      <c r="I132" s="29">
        <v>26.65983022697171</v>
      </c>
      <c r="J132" s="29">
        <v>28.804787043246957</v>
      </c>
      <c r="K132" s="29">
        <v>37.941208624542618</v>
      </c>
      <c r="L132" s="23"/>
      <c r="M132" s="21">
        <f t="shared" si="27"/>
        <v>14.526928971464686</v>
      </c>
      <c r="N132" s="21">
        <f t="shared" si="28"/>
        <v>11.204221068014418</v>
      </c>
      <c r="O132" s="21">
        <f t="shared" si="29"/>
        <v>18.782184199410793</v>
      </c>
      <c r="P132" s="22">
        <f t="shared" si="30"/>
        <v>32.368652029577092</v>
      </c>
      <c r="Q132" s="22">
        <f t="shared" si="31"/>
        <v>6.5983284807295703</v>
      </c>
      <c r="R132" s="34">
        <f t="shared" si="32"/>
        <v>7.1292069420802076</v>
      </c>
      <c r="S132" s="34">
        <f t="shared" si="33"/>
        <v>9.3904783087232371</v>
      </c>
      <c r="T132" s="22">
        <f t="shared" si="34"/>
        <v>16.519685250803445</v>
      </c>
      <c r="U132" s="34">
        <f t="shared" si="35"/>
        <v>46.895581001041776</v>
      </c>
      <c r="X132">
        <v>0</v>
      </c>
    </row>
    <row r="133" spans="1:24" x14ac:dyDescent="0.45">
      <c r="A133" t="s">
        <v>687</v>
      </c>
      <c r="B133" s="2">
        <v>40178</v>
      </c>
      <c r="C133" s="2" t="s">
        <v>940</v>
      </c>
      <c r="D133" s="27">
        <v>439.21281081147856</v>
      </c>
      <c r="E133" s="28">
        <v>63.891991960080155</v>
      </c>
      <c r="F133" s="28">
        <v>51.048193303854163</v>
      </c>
      <c r="G133" s="28">
        <v>81.509558694645037</v>
      </c>
      <c r="H133" s="29">
        <v>140.00898054527076</v>
      </c>
      <c r="I133" s="29">
        <v>28.920480790682436</v>
      </c>
      <c r="J133" s="29">
        <v>31.22043749553567</v>
      </c>
      <c r="K133" s="29">
        <v>42.613168021410324</v>
      </c>
      <c r="L133" s="23"/>
      <c r="M133" s="21">
        <f t="shared" si="27"/>
        <v>14.546932691247079</v>
      </c>
      <c r="N133" s="21">
        <f t="shared" si="28"/>
        <v>11.622655816787038</v>
      </c>
      <c r="O133" s="21">
        <f t="shared" si="29"/>
        <v>18.558101377792241</v>
      </c>
      <c r="P133" s="22">
        <f t="shared" si="30"/>
        <v>31.877253372139503</v>
      </c>
      <c r="Q133" s="22">
        <f t="shared" si="31"/>
        <v>6.5846168597062738</v>
      </c>
      <c r="R133" s="34">
        <f t="shared" si="32"/>
        <v>7.1082711448815834</v>
      </c>
      <c r="S133" s="34">
        <f t="shared" si="33"/>
        <v>9.7021687374462733</v>
      </c>
      <c r="T133" s="22">
        <f t="shared" si="34"/>
        <v>16.810439882327856</v>
      </c>
      <c r="U133" s="34">
        <f t="shared" si="35"/>
        <v>46.424186063386585</v>
      </c>
      <c r="X133">
        <v>0</v>
      </c>
    </row>
    <row r="134" spans="1:24" x14ac:dyDescent="0.45">
      <c r="A134" t="s">
        <v>688</v>
      </c>
      <c r="B134" s="2">
        <v>40268</v>
      </c>
      <c r="C134" s="2" t="s">
        <v>941</v>
      </c>
      <c r="D134" s="27">
        <v>467.00571968428892</v>
      </c>
      <c r="E134" s="28">
        <v>68.535308240909387</v>
      </c>
      <c r="F134" s="28">
        <v>55.343799098530141</v>
      </c>
      <c r="G134" s="28">
        <v>86.880106183579244</v>
      </c>
      <c r="H134" s="29">
        <v>144.46616525954164</v>
      </c>
      <c r="I134" s="29">
        <v>31.496364379159012</v>
      </c>
      <c r="J134" s="29">
        <v>33.479979799609481</v>
      </c>
      <c r="K134" s="29">
        <v>46.80399672295998</v>
      </c>
      <c r="L134" s="23"/>
      <c r="M134" s="21">
        <f t="shared" si="27"/>
        <v>14.675475128493392</v>
      </c>
      <c r="N134" s="21">
        <f t="shared" si="28"/>
        <v>11.850775432888565</v>
      </c>
      <c r="O134" s="21">
        <f t="shared" si="29"/>
        <v>18.603649274855353</v>
      </c>
      <c r="P134" s="22">
        <f t="shared" si="30"/>
        <v>30.934560149971066</v>
      </c>
      <c r="Q134" s="22">
        <f t="shared" si="31"/>
        <v>6.7443209047742672</v>
      </c>
      <c r="R134" s="34">
        <f t="shared" si="32"/>
        <v>7.1690727518804351</v>
      </c>
      <c r="S134" s="34">
        <f t="shared" si="33"/>
        <v>10.022146357136913</v>
      </c>
      <c r="T134" s="22">
        <f t="shared" si="34"/>
        <v>17.191219109017347</v>
      </c>
      <c r="U134" s="34">
        <f t="shared" si="35"/>
        <v>45.610035278464458</v>
      </c>
      <c r="X134">
        <v>0</v>
      </c>
    </row>
    <row r="135" spans="1:24" x14ac:dyDescent="0.45">
      <c r="A135" t="s">
        <v>689</v>
      </c>
      <c r="B135" s="2">
        <v>40359</v>
      </c>
      <c r="C135" s="2" t="s">
        <v>941</v>
      </c>
      <c r="D135" s="27">
        <v>488.37107810283135</v>
      </c>
      <c r="E135" s="28">
        <v>71.454580803855308</v>
      </c>
      <c r="F135" s="28">
        <v>57.514408904335575</v>
      </c>
      <c r="G135" s="28">
        <v>95.292054286355167</v>
      </c>
      <c r="H135" s="29">
        <v>150.30072315309758</v>
      </c>
      <c r="I135" s="29">
        <v>32.950996528625716</v>
      </c>
      <c r="J135" s="29">
        <v>33.315650023494825</v>
      </c>
      <c r="K135" s="29">
        <v>47.542664403067121</v>
      </c>
      <c r="L135" s="23"/>
      <c r="M135" s="21">
        <f t="shared" si="27"/>
        <v>14.631206475500958</v>
      </c>
      <c r="N135" s="21">
        <f t="shared" si="28"/>
        <v>11.776784392671457</v>
      </c>
      <c r="O135" s="21">
        <f t="shared" si="29"/>
        <v>19.512223094073249</v>
      </c>
      <c r="P135" s="22">
        <f t="shared" si="30"/>
        <v>30.775926317538868</v>
      </c>
      <c r="Q135" s="22">
        <f t="shared" si="31"/>
        <v>6.7471228346752259</v>
      </c>
      <c r="R135" s="34">
        <f t="shared" si="32"/>
        <v>6.8217901340340816</v>
      </c>
      <c r="S135" s="34">
        <f t="shared" si="33"/>
        <v>9.7349467515061452</v>
      </c>
      <c r="T135" s="22">
        <f t="shared" si="34"/>
        <v>16.556736885540225</v>
      </c>
      <c r="U135" s="34">
        <f t="shared" si="35"/>
        <v>45.407132793039828</v>
      </c>
      <c r="X135">
        <v>0</v>
      </c>
    </row>
    <row r="136" spans="1:24" x14ac:dyDescent="0.45">
      <c r="A136" t="s">
        <v>690</v>
      </c>
      <c r="B136" s="2">
        <v>40451</v>
      </c>
      <c r="C136" s="2" t="s">
        <v>941</v>
      </c>
      <c r="D136" s="27">
        <v>499.81770421310972</v>
      </c>
      <c r="E136" s="28">
        <v>68.653536924975484</v>
      </c>
      <c r="F136" s="28">
        <v>58.673375462266485</v>
      </c>
      <c r="G136" s="28">
        <v>100.32385428824055</v>
      </c>
      <c r="H136" s="29">
        <v>156.88653640396538</v>
      </c>
      <c r="I136" s="29">
        <v>33.356932334173216</v>
      </c>
      <c r="J136" s="29">
        <v>33.662868922483121</v>
      </c>
      <c r="K136" s="29">
        <v>48.26059987700544</v>
      </c>
      <c r="L136" s="23"/>
      <c r="M136" s="21">
        <f t="shared" si="27"/>
        <v>13.735715311057358</v>
      </c>
      <c r="N136" s="21">
        <f t="shared" si="28"/>
        <v>11.738955016537316</v>
      </c>
      <c r="O136" s="21">
        <f t="shared" si="29"/>
        <v>20.07208897215553</v>
      </c>
      <c r="P136" s="22">
        <f t="shared" si="30"/>
        <v>31.388751355048619</v>
      </c>
      <c r="Q136" s="22">
        <f t="shared" si="31"/>
        <v>6.6738196852568183</v>
      </c>
      <c r="R136" s="34">
        <f t="shared" si="32"/>
        <v>6.7350293194356556</v>
      </c>
      <c r="S136" s="34">
        <f t="shared" si="33"/>
        <v>9.6556403405086932</v>
      </c>
      <c r="T136" s="22">
        <f t="shared" si="34"/>
        <v>16.390669659944351</v>
      </c>
      <c r="U136" s="34">
        <f t="shared" si="35"/>
        <v>45.124466666105974</v>
      </c>
      <c r="X136">
        <v>0</v>
      </c>
    </row>
    <row r="137" spans="1:24" x14ac:dyDescent="0.45">
      <c r="A137" t="s">
        <v>691</v>
      </c>
      <c r="B137" s="2">
        <v>40543</v>
      </c>
      <c r="C137" s="2" t="s">
        <v>941</v>
      </c>
      <c r="D137" s="27">
        <v>511.98987395422881</v>
      </c>
      <c r="E137" s="28">
        <v>71.824577550479916</v>
      </c>
      <c r="F137" s="28">
        <v>60.41125754404964</v>
      </c>
      <c r="G137" s="28">
        <v>98.98120408573871</v>
      </c>
      <c r="H137" s="29">
        <v>161.83544005686494</v>
      </c>
      <c r="I137" s="29">
        <v>34.246079325724516</v>
      </c>
      <c r="J137" s="29">
        <v>35.754661932669698</v>
      </c>
      <c r="K137" s="29">
        <v>48.936653458701421</v>
      </c>
      <c r="L137" s="23"/>
      <c r="M137" s="21">
        <f t="shared" si="27"/>
        <v>14.028515250850631</v>
      </c>
      <c r="N137" s="21">
        <f t="shared" si="28"/>
        <v>11.799307099079526</v>
      </c>
      <c r="O137" s="21">
        <f t="shared" si="29"/>
        <v>19.332648773164507</v>
      </c>
      <c r="P137" s="22">
        <f t="shared" si="30"/>
        <v>31.609109533157056</v>
      </c>
      <c r="Q137" s="22">
        <f t="shared" si="31"/>
        <v>6.688819655989148</v>
      </c>
      <c r="R137" s="34">
        <f t="shared" si="32"/>
        <v>6.983470523845968</v>
      </c>
      <c r="S137" s="34">
        <f t="shared" si="33"/>
        <v>9.5581291639131702</v>
      </c>
      <c r="T137" s="22">
        <f t="shared" si="34"/>
        <v>16.541599687759138</v>
      </c>
      <c r="U137" s="34">
        <f t="shared" si="35"/>
        <v>45.637624784007684</v>
      </c>
      <c r="X137">
        <v>0</v>
      </c>
    </row>
    <row r="138" spans="1:24" x14ac:dyDescent="0.45">
      <c r="A138" t="s">
        <v>692</v>
      </c>
      <c r="B138" s="2">
        <v>40633</v>
      </c>
      <c r="C138" s="2" t="s">
        <v>942</v>
      </c>
      <c r="D138" s="27">
        <v>538.65836923491565</v>
      </c>
      <c r="E138" s="28">
        <v>76.957259167096012</v>
      </c>
      <c r="F138" s="28">
        <v>64.264976682605749</v>
      </c>
      <c r="G138" s="28">
        <v>98.078745373349875</v>
      </c>
      <c r="H138" s="29">
        <v>167.69429554758906</v>
      </c>
      <c r="I138" s="29">
        <v>35.381801917521166</v>
      </c>
      <c r="J138" s="29">
        <v>40.482673176298832</v>
      </c>
      <c r="K138" s="29">
        <v>55.79861737045492</v>
      </c>
      <c r="L138" s="23"/>
      <c r="M138" s="21">
        <f t="shared" si="27"/>
        <v>14.286839964336279</v>
      </c>
      <c r="N138" s="21">
        <f t="shared" si="28"/>
        <v>11.930563108837354</v>
      </c>
      <c r="O138" s="21">
        <f t="shared" si="29"/>
        <v>18.207968347852127</v>
      </c>
      <c r="P138" s="22">
        <f t="shared" si="30"/>
        <v>31.131846291699496</v>
      </c>
      <c r="Q138" s="22">
        <f t="shared" si="31"/>
        <v>6.5685050002612542</v>
      </c>
      <c r="R138" s="34">
        <f t="shared" si="32"/>
        <v>7.5154635086796233</v>
      </c>
      <c r="S138" s="34">
        <f t="shared" si="33"/>
        <v>10.358813778333861</v>
      </c>
      <c r="T138" s="22">
        <f t="shared" si="34"/>
        <v>17.874277287013484</v>
      </c>
      <c r="U138" s="34">
        <f t="shared" si="35"/>
        <v>45.418686256035777</v>
      </c>
      <c r="X138">
        <v>0</v>
      </c>
    </row>
    <row r="139" spans="1:24" x14ac:dyDescent="0.45">
      <c r="A139" t="s">
        <v>693</v>
      </c>
      <c r="B139" s="2">
        <v>40724</v>
      </c>
      <c r="C139" s="2" t="s">
        <v>942</v>
      </c>
      <c r="D139" s="27">
        <v>552.96159566348865</v>
      </c>
      <c r="E139" s="28">
        <v>78.080198774934942</v>
      </c>
      <c r="F139" s="28">
        <v>65.846977531409635</v>
      </c>
      <c r="G139" s="28">
        <v>99.69103389703389</v>
      </c>
      <c r="H139" s="29">
        <v>169.56351435289102</v>
      </c>
      <c r="I139" s="29">
        <v>36.759797217979042</v>
      </c>
      <c r="J139" s="29">
        <v>44.425725842727303</v>
      </c>
      <c r="K139" s="29">
        <v>58.594348046512849</v>
      </c>
      <c r="L139" s="23"/>
      <c r="M139" s="21">
        <f t="shared" si="27"/>
        <v>14.120365571002797</v>
      </c>
      <c r="N139" s="21">
        <f t="shared" si="28"/>
        <v>11.908056191931564</v>
      </c>
      <c r="O139" s="21">
        <f t="shared" si="29"/>
        <v>18.028563769861162</v>
      </c>
      <c r="P139" s="22">
        <f t="shared" si="30"/>
        <v>30.664609564690444</v>
      </c>
      <c r="Q139" s="22">
        <f t="shared" si="31"/>
        <v>6.6478029407940387</v>
      </c>
      <c r="R139" s="34">
        <f t="shared" si="32"/>
        <v>8.0341430925997095</v>
      </c>
      <c r="S139" s="34">
        <f t="shared" si="33"/>
        <v>10.596458869120296</v>
      </c>
      <c r="T139" s="22">
        <f t="shared" si="34"/>
        <v>18.630601961720004</v>
      </c>
      <c r="U139" s="34">
        <f t="shared" si="35"/>
        <v>44.784975135693244</v>
      </c>
      <c r="X139">
        <v>0</v>
      </c>
    </row>
    <row r="140" spans="1:24" x14ac:dyDescent="0.45">
      <c r="A140" t="s">
        <v>694</v>
      </c>
      <c r="B140" s="2">
        <v>40816</v>
      </c>
      <c r="C140" s="2" t="s">
        <v>942</v>
      </c>
      <c r="D140" s="27">
        <v>555.82797633119537</v>
      </c>
      <c r="E140" s="28">
        <v>80.483162436294108</v>
      </c>
      <c r="F140" s="28">
        <v>66.284326643296964</v>
      </c>
      <c r="G140" s="28">
        <v>100.68579106577133</v>
      </c>
      <c r="H140" s="29">
        <v>169.54278039915138</v>
      </c>
      <c r="I140" s="29">
        <v>35.99924678850266</v>
      </c>
      <c r="J140" s="29">
        <v>43.314948595943193</v>
      </c>
      <c r="K140" s="29">
        <v>59.517720402235732</v>
      </c>
      <c r="L140" s="23"/>
      <c r="M140" s="21">
        <f t="shared" si="27"/>
        <v>14.47986892770893</v>
      </c>
      <c r="N140" s="21">
        <f t="shared" si="28"/>
        <v>11.92533112147648</v>
      </c>
      <c r="O140" s="21">
        <f t="shared" si="29"/>
        <v>18.11455978347098</v>
      </c>
      <c r="P140" s="22">
        <f t="shared" si="30"/>
        <v>30.502743226103412</v>
      </c>
      <c r="Q140" s="22">
        <f t="shared" si="31"/>
        <v>6.4766885298073174</v>
      </c>
      <c r="R140" s="34">
        <f t="shared" si="32"/>
        <v>7.7928694560947349</v>
      </c>
      <c r="S140" s="34">
        <f t="shared" si="33"/>
        <v>10.70793895533814</v>
      </c>
      <c r="T140" s="22">
        <f t="shared" si="34"/>
        <v>18.500808411432875</v>
      </c>
      <c r="U140" s="34">
        <f t="shared" si="35"/>
        <v>44.98261215381234</v>
      </c>
      <c r="X140">
        <v>0</v>
      </c>
    </row>
    <row r="141" spans="1:24" x14ac:dyDescent="0.45">
      <c r="A141" t="s">
        <v>695</v>
      </c>
      <c r="B141" s="2">
        <v>40908</v>
      </c>
      <c r="C141" s="2" t="s">
        <v>942</v>
      </c>
      <c r="D141" s="27">
        <v>559.51163349398735</v>
      </c>
      <c r="E141" s="28">
        <v>79.853144026623482</v>
      </c>
      <c r="F141" s="28">
        <v>66.608489218029646</v>
      </c>
      <c r="G141" s="28">
        <v>100.89189492175117</v>
      </c>
      <c r="H141" s="29">
        <v>173.65869278630225</v>
      </c>
      <c r="I141" s="29">
        <v>34.935206380462589</v>
      </c>
      <c r="J141" s="29">
        <v>44.607535156355226</v>
      </c>
      <c r="K141" s="29">
        <v>58.95667100446309</v>
      </c>
      <c r="L141" s="23"/>
      <c r="M141" s="21">
        <f t="shared" si="27"/>
        <v>14.271936318457552</v>
      </c>
      <c r="N141" s="21">
        <f t="shared" si="28"/>
        <v>11.904755009664234</v>
      </c>
      <c r="O141" s="21">
        <f t="shared" si="29"/>
        <v>18.032135326965527</v>
      </c>
      <c r="P141" s="22">
        <f t="shared" si="30"/>
        <v>31.037548174263019</v>
      </c>
      <c r="Q141" s="22">
        <f t="shared" si="31"/>
        <v>6.2438748882310788</v>
      </c>
      <c r="R141" s="34">
        <f t="shared" si="32"/>
        <v>7.9725840332924172</v>
      </c>
      <c r="S141" s="34">
        <f t="shared" si="33"/>
        <v>10.537166249126194</v>
      </c>
      <c r="T141" s="22">
        <f t="shared" si="34"/>
        <v>18.509750282418612</v>
      </c>
      <c r="U141" s="34">
        <f t="shared" si="35"/>
        <v>45.309484492720571</v>
      </c>
      <c r="X141">
        <v>0</v>
      </c>
    </row>
    <row r="142" spans="1:24" x14ac:dyDescent="0.45">
      <c r="A142" t="s">
        <v>696</v>
      </c>
      <c r="B142" s="2">
        <v>40999</v>
      </c>
      <c r="C142" s="2" t="s">
        <v>943</v>
      </c>
      <c r="D142" s="27">
        <v>583.26933404139186</v>
      </c>
      <c r="E142" s="28">
        <v>82.699074583126745</v>
      </c>
      <c r="F142" s="28">
        <v>71.659605584440627</v>
      </c>
      <c r="G142" s="28">
        <v>106.21966741728589</v>
      </c>
      <c r="H142" s="29">
        <v>182.04933301919243</v>
      </c>
      <c r="I142" s="29">
        <v>38.37573174289151</v>
      </c>
      <c r="J142" s="29">
        <v>45.844101279633833</v>
      </c>
      <c r="K142" s="29">
        <v>56.421820414820836</v>
      </c>
      <c r="L142" s="23"/>
      <c r="M142" s="21">
        <f t="shared" ref="M142:M173" si="36">100*E142/$D142</f>
        <v>14.178539785405208</v>
      </c>
      <c r="N142" s="21">
        <f t="shared" ref="N142:N173" si="37">100*F142/$D142</f>
        <v>12.285851733010068</v>
      </c>
      <c r="O142" s="21">
        <f t="shared" ref="O142:O173" si="38">100*G142/$D142</f>
        <v>18.211083836913666</v>
      </c>
      <c r="P142" s="22">
        <f t="shared" ref="P142:P173" si="39">100*H142/$D142</f>
        <v>31.211881440397008</v>
      </c>
      <c r="Q142" s="22">
        <f t="shared" ref="Q142:Q173" si="40">100*I142/$D142</f>
        <v>6.5794187184488884</v>
      </c>
      <c r="R142" s="34">
        <f t="shared" ref="R142:R173" si="41">100*J142/$D142</f>
        <v>7.8598511192053335</v>
      </c>
      <c r="S142" s="34">
        <f t="shared" ref="S142:S173" si="42">100*K142/$D142</f>
        <v>9.6733733666198276</v>
      </c>
      <c r="T142" s="22">
        <f t="shared" ref="T142:T173" si="43">SUM(R142:S142)</f>
        <v>17.533224485825162</v>
      </c>
      <c r="U142" s="34">
        <f t="shared" ref="U142:U173" si="44">P142+M142</f>
        <v>45.390421225802214</v>
      </c>
      <c r="X142">
        <v>0</v>
      </c>
    </row>
    <row r="143" spans="1:24" x14ac:dyDescent="0.45">
      <c r="A143" t="s">
        <v>697</v>
      </c>
      <c r="B143" s="2">
        <v>41090</v>
      </c>
      <c r="C143" s="2" t="s">
        <v>943</v>
      </c>
      <c r="D143" s="27">
        <v>572.26928736581056</v>
      </c>
      <c r="E143" s="28">
        <v>81.190965188173791</v>
      </c>
      <c r="F143" s="28">
        <v>69.631090137219402</v>
      </c>
      <c r="G143" s="28">
        <v>107.00423191314147</v>
      </c>
      <c r="H143" s="29">
        <v>177.13541070173554</v>
      </c>
      <c r="I143" s="29">
        <v>37.16713487448451</v>
      </c>
      <c r="J143" s="29">
        <v>42.357852518558964</v>
      </c>
      <c r="K143" s="29">
        <v>57.782602032496904</v>
      </c>
      <c r="L143" s="23"/>
      <c r="M143" s="21">
        <f t="shared" si="36"/>
        <v>14.187545440696393</v>
      </c>
      <c r="N143" s="21">
        <f t="shared" si="37"/>
        <v>12.167539246730405</v>
      </c>
      <c r="O143" s="21">
        <f t="shared" si="38"/>
        <v>18.698230758754903</v>
      </c>
      <c r="P143" s="22">
        <f t="shared" si="39"/>
        <v>30.953156951179455</v>
      </c>
      <c r="Q143" s="22">
        <f t="shared" si="40"/>
        <v>6.4946932667952586</v>
      </c>
      <c r="R143" s="34">
        <f t="shared" si="41"/>
        <v>7.4017343676671299</v>
      </c>
      <c r="S143" s="34">
        <f t="shared" si="42"/>
        <v>10.09709996817646</v>
      </c>
      <c r="T143" s="22">
        <f t="shared" si="43"/>
        <v>17.49883433584359</v>
      </c>
      <c r="U143" s="34">
        <f t="shared" si="44"/>
        <v>45.140702391875848</v>
      </c>
      <c r="X143">
        <v>0</v>
      </c>
    </row>
    <row r="144" spans="1:24" x14ac:dyDescent="0.45">
      <c r="A144" t="s">
        <v>698</v>
      </c>
      <c r="B144" s="2">
        <v>41182</v>
      </c>
      <c r="C144" s="2" t="s">
        <v>943</v>
      </c>
      <c r="D144" s="27">
        <v>558.02261614110876</v>
      </c>
      <c r="E144" s="28">
        <v>78.751789498649757</v>
      </c>
      <c r="F144" s="28">
        <v>68.275992507615399</v>
      </c>
      <c r="G144" s="28">
        <v>104.95982262593898</v>
      </c>
      <c r="H144" s="29">
        <v>176.63275176111546</v>
      </c>
      <c r="I144" s="29">
        <v>38.516586494936938</v>
      </c>
      <c r="J144" s="29">
        <v>41.027724170319239</v>
      </c>
      <c r="K144" s="29">
        <v>49.857949082533011</v>
      </c>
      <c r="L144" s="23"/>
      <c r="M144" s="21">
        <f t="shared" si="36"/>
        <v>14.112651928561901</v>
      </c>
      <c r="N144" s="21">
        <f t="shared" si="37"/>
        <v>12.23534504385576</v>
      </c>
      <c r="O144" s="21">
        <f t="shared" si="38"/>
        <v>18.809241702740859</v>
      </c>
      <c r="P144" s="22">
        <f t="shared" si="39"/>
        <v>31.653332078649989</v>
      </c>
      <c r="Q144" s="22">
        <f t="shared" si="40"/>
        <v>6.9023343106217654</v>
      </c>
      <c r="R144" s="34">
        <f t="shared" si="41"/>
        <v>7.3523407445451001</v>
      </c>
      <c r="S144" s="34">
        <f t="shared" si="42"/>
        <v>8.9347541910246324</v>
      </c>
      <c r="T144" s="22">
        <f t="shared" si="43"/>
        <v>16.287094935569733</v>
      </c>
      <c r="U144" s="34">
        <f t="shared" si="44"/>
        <v>45.765984007211891</v>
      </c>
      <c r="X144">
        <v>0</v>
      </c>
    </row>
    <row r="145" spans="1:24" x14ac:dyDescent="0.45">
      <c r="A145" t="s">
        <v>699</v>
      </c>
      <c r="B145" s="2">
        <v>41274</v>
      </c>
      <c r="C145" s="2" t="s">
        <v>943</v>
      </c>
      <c r="D145" s="27">
        <v>563.79820372586039</v>
      </c>
      <c r="E145" s="28">
        <v>81.5048349260328</v>
      </c>
      <c r="F145" s="28">
        <v>68.205749949321216</v>
      </c>
      <c r="G145" s="28">
        <v>107.79994111330628</v>
      </c>
      <c r="H145" s="29">
        <v>175.43346993634913</v>
      </c>
      <c r="I145" s="29">
        <v>37.169832993342162</v>
      </c>
      <c r="J145" s="29">
        <v>41.694365291554199</v>
      </c>
      <c r="K145" s="29">
        <v>51.990009515954604</v>
      </c>
      <c r="L145" s="23"/>
      <c r="M145" s="21">
        <f t="shared" si="36"/>
        <v>14.456384285619944</v>
      </c>
      <c r="N145" s="21">
        <f t="shared" si="37"/>
        <v>12.097546515505641</v>
      </c>
      <c r="O145" s="21">
        <f t="shared" si="38"/>
        <v>19.120305882656307</v>
      </c>
      <c r="P145" s="22">
        <f t="shared" si="39"/>
        <v>31.116358437646142</v>
      </c>
      <c r="Q145" s="22">
        <f t="shared" si="40"/>
        <v>6.5927547742623727</v>
      </c>
      <c r="R145" s="34">
        <f t="shared" si="41"/>
        <v>7.395263946571129</v>
      </c>
      <c r="S145" s="34">
        <f t="shared" si="42"/>
        <v>9.2213861577384666</v>
      </c>
      <c r="T145" s="22">
        <f t="shared" si="43"/>
        <v>16.616650104309596</v>
      </c>
      <c r="U145" s="34">
        <f t="shared" si="44"/>
        <v>45.572742723266089</v>
      </c>
      <c r="X145">
        <v>0</v>
      </c>
    </row>
    <row r="146" spans="1:24" x14ac:dyDescent="0.45">
      <c r="A146" t="s">
        <v>700</v>
      </c>
      <c r="B146" s="2">
        <v>41364</v>
      </c>
      <c r="C146" s="2" t="s">
        <v>944</v>
      </c>
      <c r="D146" s="27">
        <v>566.22401305194535</v>
      </c>
      <c r="E146" s="28">
        <v>82.870476196702484</v>
      </c>
      <c r="F146" s="28">
        <v>69.103841751066739</v>
      </c>
      <c r="G146" s="28">
        <v>109.16857261235786</v>
      </c>
      <c r="H146" s="29">
        <v>176.86140466037244</v>
      </c>
      <c r="I146" s="29">
        <v>39.215021703373488</v>
      </c>
      <c r="J146" s="29">
        <v>40.177454615843978</v>
      </c>
      <c r="K146" s="29">
        <v>48.827241512228284</v>
      </c>
      <c r="L146" s="23"/>
      <c r="M146" s="21">
        <f t="shared" si="36"/>
        <v>14.635634357863227</v>
      </c>
      <c r="N146" s="21">
        <f t="shared" si="37"/>
        <v>12.20432905672744</v>
      </c>
      <c r="O146" s="21">
        <f t="shared" si="38"/>
        <v>19.280102944405282</v>
      </c>
      <c r="P146" s="22">
        <f t="shared" si="39"/>
        <v>31.235235628226029</v>
      </c>
      <c r="Q146" s="22">
        <f t="shared" si="40"/>
        <v>6.9257079882579804</v>
      </c>
      <c r="R146" s="34">
        <f t="shared" si="41"/>
        <v>7.0956818661376868</v>
      </c>
      <c r="S146" s="34">
        <f t="shared" si="42"/>
        <v>8.6233081583823399</v>
      </c>
      <c r="T146" s="22">
        <f t="shared" si="43"/>
        <v>15.718990024520027</v>
      </c>
      <c r="U146" s="34">
        <f t="shared" si="44"/>
        <v>45.870869986089254</v>
      </c>
      <c r="X146">
        <v>0</v>
      </c>
    </row>
    <row r="147" spans="1:24" x14ac:dyDescent="0.45">
      <c r="A147" t="s">
        <v>701</v>
      </c>
      <c r="B147" s="2">
        <v>41455</v>
      </c>
      <c r="C147" s="2" t="s">
        <v>944</v>
      </c>
      <c r="D147" s="27">
        <v>564.02508444551404</v>
      </c>
      <c r="E147" s="28">
        <v>82.607289968298076</v>
      </c>
      <c r="F147" s="28">
        <v>70.148833702559244</v>
      </c>
      <c r="G147" s="28">
        <v>108.97470796315001</v>
      </c>
      <c r="H147" s="29">
        <v>176.05829208141705</v>
      </c>
      <c r="I147" s="29">
        <v>39.585672784943071</v>
      </c>
      <c r="J147" s="29">
        <v>39.668986853946656</v>
      </c>
      <c r="K147" s="29">
        <v>46.981301091199967</v>
      </c>
      <c r="L147" s="23"/>
      <c r="M147" s="21">
        <f t="shared" si="36"/>
        <v>14.646031222087981</v>
      </c>
      <c r="N147" s="21">
        <f t="shared" si="37"/>
        <v>12.437183316327442</v>
      </c>
      <c r="O147" s="21">
        <f t="shared" si="38"/>
        <v>19.320897415454787</v>
      </c>
      <c r="P147" s="22">
        <f t="shared" si="39"/>
        <v>31.214620933836258</v>
      </c>
      <c r="Q147" s="22">
        <f t="shared" si="40"/>
        <v>7.0184241581842493</v>
      </c>
      <c r="R147" s="34">
        <f t="shared" si="41"/>
        <v>7.0331954992648491</v>
      </c>
      <c r="S147" s="34">
        <f t="shared" si="42"/>
        <v>8.3296474548444408</v>
      </c>
      <c r="T147" s="22">
        <f t="shared" si="43"/>
        <v>15.36284295410929</v>
      </c>
      <c r="U147" s="34">
        <f t="shared" si="44"/>
        <v>45.860652155924242</v>
      </c>
      <c r="X147">
        <v>0</v>
      </c>
    </row>
    <row r="148" spans="1:24" x14ac:dyDescent="0.45">
      <c r="A148" t="s">
        <v>702</v>
      </c>
      <c r="B148" s="2">
        <v>41547</v>
      </c>
      <c r="C148" s="2" t="s">
        <v>944</v>
      </c>
      <c r="D148" s="27">
        <v>568.28365948208261</v>
      </c>
      <c r="E148" s="28">
        <v>82.852989322182893</v>
      </c>
      <c r="F148" s="28">
        <v>70.678527645302665</v>
      </c>
      <c r="G148" s="28">
        <v>109.9167734652458</v>
      </c>
      <c r="H148" s="29">
        <v>177.66017660235076</v>
      </c>
      <c r="I148" s="29">
        <v>39.989497371793824</v>
      </c>
      <c r="J148" s="29">
        <v>39.887053695245115</v>
      </c>
      <c r="K148" s="29">
        <v>47.29864137996163</v>
      </c>
      <c r="L148" s="23"/>
      <c r="M148" s="21">
        <f t="shared" si="36"/>
        <v>14.579512878778306</v>
      </c>
      <c r="N148" s="21">
        <f t="shared" si="37"/>
        <v>12.437191614785659</v>
      </c>
      <c r="O148" s="21">
        <f t="shared" si="38"/>
        <v>19.341885277049983</v>
      </c>
      <c r="P148" s="22">
        <f t="shared" si="39"/>
        <v>31.262587554297294</v>
      </c>
      <c r="Q148" s="22">
        <f t="shared" si="40"/>
        <v>7.0368902403843707</v>
      </c>
      <c r="R148" s="34">
        <f t="shared" si="41"/>
        <v>7.0188633844578652</v>
      </c>
      <c r="S148" s="34">
        <f t="shared" si="42"/>
        <v>8.3230690502465361</v>
      </c>
      <c r="T148" s="22">
        <f t="shared" si="43"/>
        <v>15.3419324347044</v>
      </c>
      <c r="U148" s="34">
        <f t="shared" si="44"/>
        <v>45.842100433075601</v>
      </c>
      <c r="X148">
        <v>0</v>
      </c>
    </row>
    <row r="149" spans="1:24" x14ac:dyDescent="0.45">
      <c r="A149" t="s">
        <v>703</v>
      </c>
      <c r="B149" s="2">
        <v>41639</v>
      </c>
      <c r="C149" s="2" t="s">
        <v>944</v>
      </c>
      <c r="D149" s="27">
        <v>569.46818886861013</v>
      </c>
      <c r="E149" s="28">
        <v>84.027531000806036</v>
      </c>
      <c r="F149" s="28">
        <v>70.61034143287263</v>
      </c>
      <c r="G149" s="28">
        <v>112.29617294385811</v>
      </c>
      <c r="H149" s="29">
        <v>179.3009700914306</v>
      </c>
      <c r="I149" s="29">
        <v>40.691348127852493</v>
      </c>
      <c r="J149" s="29">
        <v>38.14393674942589</v>
      </c>
      <c r="K149" s="29">
        <v>44.397888522364411</v>
      </c>
      <c r="L149" s="23"/>
      <c r="M149" s="21">
        <f t="shared" si="36"/>
        <v>14.755438959241529</v>
      </c>
      <c r="N149" s="21">
        <f t="shared" si="37"/>
        <v>12.399347814872257</v>
      </c>
      <c r="O149" s="21">
        <f t="shared" si="38"/>
        <v>19.719481287789282</v>
      </c>
      <c r="P149" s="22">
        <f t="shared" si="39"/>
        <v>31.485686750590315</v>
      </c>
      <c r="Q149" s="22">
        <f t="shared" si="40"/>
        <v>7.1454997703552072</v>
      </c>
      <c r="R149" s="34">
        <f t="shared" si="41"/>
        <v>6.6981681321318902</v>
      </c>
      <c r="S149" s="34">
        <f t="shared" si="42"/>
        <v>7.7963772850195259</v>
      </c>
      <c r="T149" s="22">
        <f t="shared" si="43"/>
        <v>14.494545417151416</v>
      </c>
      <c r="U149" s="34">
        <f t="shared" si="44"/>
        <v>46.241125709831842</v>
      </c>
      <c r="X149">
        <v>0</v>
      </c>
    </row>
    <row r="150" spans="1:24" x14ac:dyDescent="0.45">
      <c r="A150" t="s">
        <v>704</v>
      </c>
      <c r="B150" s="2">
        <v>41729</v>
      </c>
      <c r="C150" s="2" t="s">
        <v>945</v>
      </c>
      <c r="D150" s="27">
        <v>578.8961871338114</v>
      </c>
      <c r="E150" s="28">
        <v>84.508964851881331</v>
      </c>
      <c r="F150" s="28">
        <v>71.546840675274112</v>
      </c>
      <c r="G150" s="28">
        <v>111.96365219201996</v>
      </c>
      <c r="H150" s="29">
        <v>182.12462810068209</v>
      </c>
      <c r="I150" s="29">
        <v>42.173525049950349</v>
      </c>
      <c r="J150" s="29">
        <v>38.5234353503878</v>
      </c>
      <c r="K150" s="29">
        <v>48.055140913615766</v>
      </c>
      <c r="L150" s="23"/>
      <c r="M150" s="21">
        <f t="shared" si="36"/>
        <v>14.598293568022267</v>
      </c>
      <c r="N150" s="21">
        <f t="shared" si="37"/>
        <v>12.359183263844182</v>
      </c>
      <c r="O150" s="21">
        <f t="shared" si="38"/>
        <v>19.340886100211893</v>
      </c>
      <c r="P150" s="22">
        <f t="shared" si="39"/>
        <v>31.460671558816838</v>
      </c>
      <c r="Q150" s="22">
        <f t="shared" si="40"/>
        <v>7.2851620009378246</v>
      </c>
      <c r="R150" s="34">
        <f t="shared" si="41"/>
        <v>6.6546362208951875</v>
      </c>
      <c r="S150" s="34">
        <f t="shared" si="42"/>
        <v>8.301167287271813</v>
      </c>
      <c r="T150" s="22">
        <f t="shared" si="43"/>
        <v>14.955803508167001</v>
      </c>
      <c r="U150" s="34">
        <f t="shared" si="44"/>
        <v>46.058965126839105</v>
      </c>
      <c r="X150">
        <v>0</v>
      </c>
    </row>
    <row r="151" spans="1:24" x14ac:dyDescent="0.45">
      <c r="A151" t="s">
        <v>705</v>
      </c>
      <c r="B151" s="2">
        <v>41820</v>
      </c>
      <c r="C151" s="2" t="s">
        <v>945</v>
      </c>
      <c r="D151" s="27">
        <v>590.42594268392429</v>
      </c>
      <c r="E151" s="28">
        <v>87.768328272955642</v>
      </c>
      <c r="F151" s="28">
        <v>73.049522862117129</v>
      </c>
      <c r="G151" s="28">
        <v>117.81396098869794</v>
      </c>
      <c r="H151" s="29">
        <v>189.17841246332782</v>
      </c>
      <c r="I151" s="29">
        <v>42.194631502889457</v>
      </c>
      <c r="J151" s="29">
        <v>37.904556774912571</v>
      </c>
      <c r="K151" s="29">
        <v>42.516529819023653</v>
      </c>
      <c r="L151" s="23"/>
      <c r="M151" s="21">
        <f t="shared" si="36"/>
        <v>14.86525606818417</v>
      </c>
      <c r="N151" s="21">
        <f t="shared" si="37"/>
        <v>12.372343012241775</v>
      </c>
      <c r="O151" s="21">
        <f t="shared" si="38"/>
        <v>19.95406239318449</v>
      </c>
      <c r="P151" s="22">
        <f t="shared" si="39"/>
        <v>32.041006125742285</v>
      </c>
      <c r="Q151" s="22">
        <f t="shared" si="40"/>
        <v>7.1464731564950439</v>
      </c>
      <c r="R151" s="34">
        <f t="shared" si="41"/>
        <v>6.4198664107827339</v>
      </c>
      <c r="S151" s="34">
        <f t="shared" si="42"/>
        <v>7.2009928333694919</v>
      </c>
      <c r="T151" s="22">
        <f t="shared" si="43"/>
        <v>13.620859244152225</v>
      </c>
      <c r="U151" s="34">
        <f t="shared" si="44"/>
        <v>46.906262193926452</v>
      </c>
      <c r="X151">
        <v>0</v>
      </c>
    </row>
    <row r="152" spans="1:24" x14ac:dyDescent="0.45">
      <c r="A152" t="s">
        <v>706</v>
      </c>
      <c r="B152" s="2">
        <v>41912</v>
      </c>
      <c r="C152" s="2" t="s">
        <v>945</v>
      </c>
      <c r="D152" s="27">
        <v>589.7854731181427</v>
      </c>
      <c r="E152" s="28">
        <v>89.299345557909689</v>
      </c>
      <c r="F152" s="28">
        <v>74.545159664663728</v>
      </c>
      <c r="G152" s="28">
        <v>116.48826884563319</v>
      </c>
      <c r="H152" s="29">
        <v>187.82632920164176</v>
      </c>
      <c r="I152" s="29">
        <v>44.076862135680301</v>
      </c>
      <c r="J152" s="29">
        <v>37.755496209548582</v>
      </c>
      <c r="K152" s="29">
        <v>39.794011503065462</v>
      </c>
      <c r="L152" s="23"/>
      <c r="M152" s="21">
        <f t="shared" si="36"/>
        <v>15.140987635011099</v>
      </c>
      <c r="N152" s="21">
        <f t="shared" si="37"/>
        <v>12.639368560664979</v>
      </c>
      <c r="O152" s="21">
        <f t="shared" si="38"/>
        <v>19.750955924663625</v>
      </c>
      <c r="P152" s="22">
        <f t="shared" si="39"/>
        <v>31.846550612483018</v>
      </c>
      <c r="Q152" s="22">
        <f t="shared" si="40"/>
        <v>7.4733719538139693</v>
      </c>
      <c r="R152" s="34">
        <f t="shared" si="41"/>
        <v>6.4015642857289574</v>
      </c>
      <c r="S152" s="34">
        <f t="shared" si="42"/>
        <v>6.7472010276343539</v>
      </c>
      <c r="T152" s="22">
        <f t="shared" si="43"/>
        <v>13.148765313363311</v>
      </c>
      <c r="U152" s="34">
        <f t="shared" si="44"/>
        <v>46.987538247494115</v>
      </c>
      <c r="X152">
        <v>0</v>
      </c>
    </row>
    <row r="153" spans="1:24" x14ac:dyDescent="0.45">
      <c r="A153" t="s">
        <v>707</v>
      </c>
      <c r="B153" s="2">
        <v>42004</v>
      </c>
      <c r="C153" s="2" t="s">
        <v>945</v>
      </c>
      <c r="D153" s="27">
        <v>587.3892617630504</v>
      </c>
      <c r="E153" s="28">
        <v>85.963554203093807</v>
      </c>
      <c r="F153" s="28">
        <v>74.857304691822364</v>
      </c>
      <c r="G153" s="28">
        <v>119.86944210640247</v>
      </c>
      <c r="H153" s="29">
        <v>187.27812068100764</v>
      </c>
      <c r="I153" s="29">
        <v>45.960403861038785</v>
      </c>
      <c r="J153" s="29">
        <v>35.924360515727841</v>
      </c>
      <c r="K153" s="29">
        <v>37.536075703957394</v>
      </c>
      <c r="L153" s="23"/>
      <c r="M153" s="21">
        <f t="shared" si="36"/>
        <v>14.634852864874304</v>
      </c>
      <c r="N153" s="21">
        <f t="shared" si="37"/>
        <v>12.744071021512713</v>
      </c>
      <c r="O153" s="21">
        <f t="shared" si="38"/>
        <v>20.407155852085896</v>
      </c>
      <c r="P153" s="22">
        <f t="shared" si="39"/>
        <v>31.883136596486608</v>
      </c>
      <c r="Q153" s="22">
        <f t="shared" si="40"/>
        <v>7.8245223147404008</v>
      </c>
      <c r="R153" s="34">
        <f t="shared" si="41"/>
        <v>6.1159375654741757</v>
      </c>
      <c r="S153" s="34">
        <f t="shared" si="42"/>
        <v>6.3903237848258865</v>
      </c>
      <c r="T153" s="22">
        <f t="shared" si="43"/>
        <v>12.506261350300061</v>
      </c>
      <c r="U153" s="34">
        <f t="shared" si="44"/>
        <v>46.517989461360912</v>
      </c>
      <c r="X153">
        <v>0</v>
      </c>
    </row>
    <row r="154" spans="1:24" x14ac:dyDescent="0.45">
      <c r="A154" t="s">
        <v>708</v>
      </c>
      <c r="B154" s="2">
        <v>42094</v>
      </c>
      <c r="C154" s="2" t="s">
        <v>946</v>
      </c>
      <c r="D154" s="27">
        <v>566.53709683647639</v>
      </c>
      <c r="E154" s="28">
        <v>75.613575321285936</v>
      </c>
      <c r="F154" s="28">
        <v>72.309969963123592</v>
      </c>
      <c r="G154" s="28">
        <v>123.11028435201899</v>
      </c>
      <c r="H154" s="29">
        <v>188.69165058139063</v>
      </c>
      <c r="I154" s="29">
        <v>45.863734068992109</v>
      </c>
      <c r="J154" s="29">
        <v>31.193449739070573</v>
      </c>
      <c r="K154" s="29">
        <v>29.754432810594484</v>
      </c>
      <c r="L154" s="23"/>
      <c r="M154" s="21">
        <f t="shared" si="36"/>
        <v>13.346623856321065</v>
      </c>
      <c r="N154" s="21">
        <f t="shared" si="37"/>
        <v>12.763501342965883</v>
      </c>
      <c r="O154" s="21">
        <f t="shared" si="38"/>
        <v>21.730312990881369</v>
      </c>
      <c r="P154" s="22">
        <f t="shared" si="39"/>
        <v>33.306142110558746</v>
      </c>
      <c r="Q154" s="22">
        <f t="shared" si="40"/>
        <v>8.0954511761177894</v>
      </c>
      <c r="R154" s="34">
        <f t="shared" si="41"/>
        <v>5.5059853826437353</v>
      </c>
      <c r="S154" s="34">
        <f t="shared" si="42"/>
        <v>5.2519831405113999</v>
      </c>
      <c r="T154" s="22">
        <f t="shared" si="43"/>
        <v>10.757968523155135</v>
      </c>
      <c r="U154" s="34">
        <f t="shared" si="44"/>
        <v>46.652765966879812</v>
      </c>
      <c r="X154">
        <v>0</v>
      </c>
    </row>
    <row r="155" spans="1:24" x14ac:dyDescent="0.45">
      <c r="A155" t="s">
        <v>709</v>
      </c>
      <c r="B155" s="2">
        <v>42185</v>
      </c>
      <c r="C155" s="2" t="s">
        <v>946</v>
      </c>
      <c r="D155" s="27">
        <v>564.60968869001488</v>
      </c>
      <c r="E155" s="28">
        <v>74.589210144943962</v>
      </c>
      <c r="F155" s="28">
        <v>73.596316898016724</v>
      </c>
      <c r="G155" s="28">
        <v>120.70040551387834</v>
      </c>
      <c r="H155" s="29">
        <v>191.11361539798941</v>
      </c>
      <c r="I155" s="29">
        <v>48.064238156481174</v>
      </c>
      <c r="J155" s="29">
        <v>29.750301499401626</v>
      </c>
      <c r="K155" s="29">
        <v>26.795601079303694</v>
      </c>
      <c r="L155" s="23"/>
      <c r="M155" s="21">
        <f t="shared" si="36"/>
        <v>13.210756322301679</v>
      </c>
      <c r="N155" s="21">
        <f t="shared" si="37"/>
        <v>13.034901520866919</v>
      </c>
      <c r="O155" s="21">
        <f t="shared" si="38"/>
        <v>21.377671678628587</v>
      </c>
      <c r="P155" s="22">
        <f t="shared" si="39"/>
        <v>33.848801964664062</v>
      </c>
      <c r="Q155" s="22">
        <f t="shared" si="40"/>
        <v>8.5128256066589874</v>
      </c>
      <c r="R155" s="34">
        <f t="shared" si="41"/>
        <v>5.2691801248446692</v>
      </c>
      <c r="S155" s="34">
        <f t="shared" si="42"/>
        <v>4.7458627820351058</v>
      </c>
      <c r="T155" s="22">
        <f t="shared" si="43"/>
        <v>10.015042906879774</v>
      </c>
      <c r="U155" s="34">
        <f t="shared" si="44"/>
        <v>47.059558286965739</v>
      </c>
      <c r="X155">
        <v>0</v>
      </c>
    </row>
    <row r="156" spans="1:24" x14ac:dyDescent="0.45">
      <c r="A156" t="s">
        <v>710</v>
      </c>
      <c r="B156" s="2">
        <v>42277</v>
      </c>
      <c r="C156" s="2" t="s">
        <v>946</v>
      </c>
      <c r="D156" s="27">
        <v>561.65820813879009</v>
      </c>
      <c r="E156" s="28">
        <v>75.066363829358806</v>
      </c>
      <c r="F156" s="28">
        <v>74.490159874242522</v>
      </c>
      <c r="G156" s="28">
        <v>121.96397707965693</v>
      </c>
      <c r="H156" s="29">
        <v>188.58381732745971</v>
      </c>
      <c r="I156" s="29">
        <v>47.206262633259065</v>
      </c>
      <c r="J156" s="29">
        <v>27.947864692239257</v>
      </c>
      <c r="K156" s="29">
        <v>26.399762702573792</v>
      </c>
      <c r="L156" s="23"/>
      <c r="M156" s="21">
        <f t="shared" si="36"/>
        <v>13.365132520383167</v>
      </c>
      <c r="N156" s="21">
        <f t="shared" si="37"/>
        <v>13.262542734145431</v>
      </c>
      <c r="O156" s="21">
        <f t="shared" si="38"/>
        <v>21.714981693905678</v>
      </c>
      <c r="P156" s="22">
        <f t="shared" si="39"/>
        <v>33.576259475025637</v>
      </c>
      <c r="Q156" s="22">
        <f t="shared" si="40"/>
        <v>8.404802413498075</v>
      </c>
      <c r="R156" s="34">
        <f t="shared" si="41"/>
        <v>4.9759558904787031</v>
      </c>
      <c r="S156" s="34">
        <f t="shared" si="42"/>
        <v>4.7003252725633109</v>
      </c>
      <c r="T156" s="22">
        <f t="shared" si="43"/>
        <v>9.6762811630420131</v>
      </c>
      <c r="U156" s="34">
        <f t="shared" si="44"/>
        <v>46.941391995408807</v>
      </c>
      <c r="X156">
        <v>0</v>
      </c>
    </row>
    <row r="157" spans="1:24" x14ac:dyDescent="0.45">
      <c r="A157" t="s">
        <v>711</v>
      </c>
      <c r="B157" s="2">
        <v>42369</v>
      </c>
      <c r="C157" s="2" t="s">
        <v>946</v>
      </c>
      <c r="D157" s="27">
        <v>548.32417818030297</v>
      </c>
      <c r="E157" s="28">
        <v>69.798101890572667</v>
      </c>
      <c r="F157" s="28">
        <v>74.305623551239535</v>
      </c>
      <c r="G157" s="28">
        <v>116.29818784434043</v>
      </c>
      <c r="H157" s="29">
        <v>188.65042231279745</v>
      </c>
      <c r="I157" s="29">
        <v>46.395777593590367</v>
      </c>
      <c r="J157" s="29">
        <v>26.549556567447741</v>
      </c>
      <c r="K157" s="29">
        <v>26.326508420314806</v>
      </c>
      <c r="L157" s="23"/>
      <c r="M157" s="21">
        <f t="shared" si="36"/>
        <v>12.72934965629425</v>
      </c>
      <c r="N157" s="21">
        <f t="shared" si="37"/>
        <v>13.55140380601746</v>
      </c>
      <c r="O157" s="21">
        <f t="shared" si="38"/>
        <v>21.209750084392343</v>
      </c>
      <c r="P157" s="22">
        <f t="shared" si="39"/>
        <v>34.404906772278856</v>
      </c>
      <c r="Q157" s="22">
        <f t="shared" si="40"/>
        <v>8.4613773092337077</v>
      </c>
      <c r="R157" s="34">
        <f t="shared" si="41"/>
        <v>4.8419452623002099</v>
      </c>
      <c r="S157" s="34">
        <f t="shared" si="42"/>
        <v>4.8012671094831747</v>
      </c>
      <c r="T157" s="22">
        <f t="shared" si="43"/>
        <v>9.6432123717833846</v>
      </c>
      <c r="U157" s="34">
        <f t="shared" si="44"/>
        <v>47.13425642857311</v>
      </c>
      <c r="X157">
        <v>0</v>
      </c>
    </row>
    <row r="158" spans="1:24" x14ac:dyDescent="0.45">
      <c r="A158" t="s">
        <v>712</v>
      </c>
      <c r="B158" s="2">
        <v>42460</v>
      </c>
      <c r="C158" s="2" t="s">
        <v>947</v>
      </c>
      <c r="D158" s="27">
        <v>538.76740600876815</v>
      </c>
      <c r="E158" s="28">
        <v>68.563174048932595</v>
      </c>
      <c r="F158" s="28">
        <v>72.627046332012171</v>
      </c>
      <c r="G158" s="28">
        <v>115.0574101869841</v>
      </c>
      <c r="H158" s="29">
        <v>185.35486904600228</v>
      </c>
      <c r="I158" s="29">
        <v>48.321170874665015</v>
      </c>
      <c r="J158" s="29">
        <v>24.608435357571214</v>
      </c>
      <c r="K158" s="29">
        <v>24.235300162600769</v>
      </c>
      <c r="L158" s="23"/>
      <c r="M158" s="21">
        <f t="shared" si="36"/>
        <v>12.725932059783284</v>
      </c>
      <c r="N158" s="21">
        <f t="shared" si="37"/>
        <v>13.480222730999841</v>
      </c>
      <c r="O158" s="21">
        <f t="shared" si="38"/>
        <v>21.355673877775676</v>
      </c>
      <c r="P158" s="22">
        <f t="shared" si="39"/>
        <v>34.403504551087437</v>
      </c>
      <c r="Q158" s="22">
        <f t="shared" si="40"/>
        <v>8.9688370780690114</v>
      </c>
      <c r="R158" s="34">
        <f t="shared" si="41"/>
        <v>4.5675434488274753</v>
      </c>
      <c r="S158" s="34">
        <f t="shared" si="42"/>
        <v>4.4982862534572767</v>
      </c>
      <c r="T158" s="22">
        <f t="shared" si="43"/>
        <v>9.065829702284752</v>
      </c>
      <c r="U158" s="34">
        <f t="shared" si="44"/>
        <v>47.129436610870719</v>
      </c>
      <c r="X158">
        <v>0</v>
      </c>
    </row>
    <row r="159" spans="1:24" x14ac:dyDescent="0.45">
      <c r="A159" t="s">
        <v>713</v>
      </c>
      <c r="B159" s="2">
        <v>42551</v>
      </c>
      <c r="C159" s="2" t="s">
        <v>947</v>
      </c>
      <c r="D159" s="27">
        <v>542.29433954711214</v>
      </c>
      <c r="E159" s="28">
        <v>68.427953781401229</v>
      </c>
      <c r="F159" s="28">
        <v>73.38731388354293</v>
      </c>
      <c r="G159" s="28">
        <v>113.83890943446357</v>
      </c>
      <c r="H159" s="29">
        <v>187.26898460392798</v>
      </c>
      <c r="I159" s="29">
        <v>48.510626523403012</v>
      </c>
      <c r="J159" s="29">
        <v>26.431194066080902</v>
      </c>
      <c r="K159" s="29">
        <v>24.429357254292498</v>
      </c>
      <c r="L159" s="23"/>
      <c r="M159" s="21">
        <f t="shared" si="36"/>
        <v>12.618231242934909</v>
      </c>
      <c r="N159" s="21">
        <f t="shared" si="37"/>
        <v>13.532745693940138</v>
      </c>
      <c r="O159" s="21">
        <f t="shared" si="38"/>
        <v>20.992088822010238</v>
      </c>
      <c r="P159" s="22">
        <f t="shared" si="39"/>
        <v>34.532719769917286</v>
      </c>
      <c r="Q159" s="22">
        <f t="shared" si="40"/>
        <v>8.9454421677932014</v>
      </c>
      <c r="R159" s="34">
        <f t="shared" si="41"/>
        <v>4.8739572107933977</v>
      </c>
      <c r="S159" s="34">
        <f t="shared" si="42"/>
        <v>4.5048150926108246</v>
      </c>
      <c r="T159" s="22">
        <f t="shared" si="43"/>
        <v>9.3787723034042223</v>
      </c>
      <c r="U159" s="34">
        <f t="shared" si="44"/>
        <v>47.150951012852197</v>
      </c>
      <c r="X159">
        <v>0</v>
      </c>
    </row>
    <row r="160" spans="1:24" x14ac:dyDescent="0.45">
      <c r="A160" t="s">
        <v>714</v>
      </c>
      <c r="B160" s="2">
        <v>42643</v>
      </c>
      <c r="C160" s="2" t="s">
        <v>947</v>
      </c>
      <c r="D160" s="27">
        <v>549.97687505984425</v>
      </c>
      <c r="E160" s="28">
        <v>69.751486069212362</v>
      </c>
      <c r="F160" s="28">
        <v>73.502567640360922</v>
      </c>
      <c r="G160" s="28">
        <v>115.96226350661679</v>
      </c>
      <c r="H160" s="29">
        <v>187.77962159095068</v>
      </c>
      <c r="I160" s="29">
        <v>49.10461959920395</v>
      </c>
      <c r="J160" s="29">
        <v>28.007866121305909</v>
      </c>
      <c r="K160" s="29">
        <v>25.868450532193634</v>
      </c>
      <c r="L160" s="23"/>
      <c r="M160" s="21">
        <f t="shared" si="36"/>
        <v>12.682621621431363</v>
      </c>
      <c r="N160" s="21">
        <f t="shared" si="37"/>
        <v>13.364665129304379</v>
      </c>
      <c r="O160" s="21">
        <f t="shared" si="38"/>
        <v>21.084934433652084</v>
      </c>
      <c r="P160" s="22">
        <f t="shared" si="39"/>
        <v>34.143184942188334</v>
      </c>
      <c r="Q160" s="22">
        <f t="shared" si="40"/>
        <v>8.9284880557679394</v>
      </c>
      <c r="R160" s="34">
        <f t="shared" si="41"/>
        <v>5.092553412951828</v>
      </c>
      <c r="S160" s="34">
        <f t="shared" si="42"/>
        <v>4.7035524047040758</v>
      </c>
      <c r="T160" s="22">
        <f t="shared" si="43"/>
        <v>9.7961058176559028</v>
      </c>
      <c r="U160" s="34">
        <f t="shared" si="44"/>
        <v>46.825806563619693</v>
      </c>
      <c r="X160">
        <v>0</v>
      </c>
    </row>
    <row r="161" spans="1:24" x14ac:dyDescent="0.45">
      <c r="A161" t="s">
        <v>715</v>
      </c>
      <c r="B161" s="2">
        <v>42735</v>
      </c>
      <c r="C161" s="2" t="s">
        <v>947</v>
      </c>
      <c r="D161" s="27">
        <v>556.58754363845856</v>
      </c>
      <c r="E161" s="28">
        <v>71.170287763665343</v>
      </c>
      <c r="F161" s="28">
        <v>74.553189063414123</v>
      </c>
      <c r="G161" s="28">
        <v>117.32494186704631</v>
      </c>
      <c r="H161" s="29">
        <v>186.30070799640461</v>
      </c>
      <c r="I161" s="29">
        <v>49.915719465286877</v>
      </c>
      <c r="J161" s="29">
        <v>28.358719863220369</v>
      </c>
      <c r="K161" s="29">
        <v>28.963977619421009</v>
      </c>
      <c r="L161" s="23"/>
      <c r="M161" s="21">
        <f t="shared" si="36"/>
        <v>12.786899127928613</v>
      </c>
      <c r="N161" s="21">
        <f t="shared" si="37"/>
        <v>13.394692338253527</v>
      </c>
      <c r="O161" s="21">
        <f t="shared" si="38"/>
        <v>21.079333019219852</v>
      </c>
      <c r="P161" s="22">
        <f t="shared" si="39"/>
        <v>33.47195066180273</v>
      </c>
      <c r="Q161" s="22">
        <f t="shared" si="40"/>
        <v>8.9681704227485426</v>
      </c>
      <c r="R161" s="34">
        <f t="shared" si="41"/>
        <v>5.0951050175929344</v>
      </c>
      <c r="S161" s="34">
        <f t="shared" si="42"/>
        <v>5.2038494124538079</v>
      </c>
      <c r="T161" s="22">
        <f t="shared" si="43"/>
        <v>10.298954430046741</v>
      </c>
      <c r="U161" s="34">
        <f t="shared" si="44"/>
        <v>46.258849789731343</v>
      </c>
      <c r="X161">
        <v>0</v>
      </c>
    </row>
    <row r="162" spans="1:24" x14ac:dyDescent="0.45">
      <c r="A162" t="s">
        <v>716</v>
      </c>
      <c r="B162" s="2">
        <v>42825</v>
      </c>
      <c r="C162" s="2" t="s">
        <v>948</v>
      </c>
      <c r="D162" s="27">
        <v>576.5134471332733</v>
      </c>
      <c r="E162" s="28">
        <v>75.502259576183832</v>
      </c>
      <c r="F162" s="28">
        <v>77.486688109250849</v>
      </c>
      <c r="G162" s="28">
        <v>121.12923078412365</v>
      </c>
      <c r="H162" s="29">
        <v>190.07223313115637</v>
      </c>
      <c r="I162" s="29">
        <v>50.006845029746721</v>
      </c>
      <c r="J162" s="29">
        <v>29.747255514563658</v>
      </c>
      <c r="K162" s="29">
        <v>32.568934988248124</v>
      </c>
      <c r="L162" s="23"/>
      <c r="M162" s="21">
        <f t="shared" si="36"/>
        <v>13.096357067058991</v>
      </c>
      <c r="N162" s="21">
        <f t="shared" si="37"/>
        <v>13.440569078580079</v>
      </c>
      <c r="O162" s="21">
        <f t="shared" si="38"/>
        <v>21.010651423039931</v>
      </c>
      <c r="P162" s="22">
        <f t="shared" si="39"/>
        <v>32.969262742490223</v>
      </c>
      <c r="Q162" s="22">
        <f t="shared" si="40"/>
        <v>8.674011903522274</v>
      </c>
      <c r="R162" s="34">
        <f t="shared" si="41"/>
        <v>5.1598545814469006</v>
      </c>
      <c r="S162" s="34">
        <f t="shared" si="42"/>
        <v>5.6492932038615784</v>
      </c>
      <c r="T162" s="22">
        <f t="shared" si="43"/>
        <v>10.809147785308479</v>
      </c>
      <c r="U162" s="34">
        <f t="shared" si="44"/>
        <v>46.065619809549212</v>
      </c>
      <c r="X162">
        <v>0</v>
      </c>
    </row>
    <row r="163" spans="1:24" x14ac:dyDescent="0.45">
      <c r="A163" t="s">
        <v>717</v>
      </c>
      <c r="B163" s="2">
        <v>42916</v>
      </c>
      <c r="C163" s="2" t="s">
        <v>948</v>
      </c>
      <c r="D163" s="27">
        <v>581.09985560231814</v>
      </c>
      <c r="E163" s="28">
        <v>74.699461575761646</v>
      </c>
      <c r="F163" s="28">
        <v>77.949221657880784</v>
      </c>
      <c r="G163" s="28">
        <v>127.20903734348454</v>
      </c>
      <c r="H163" s="29">
        <v>189.69291989658058</v>
      </c>
      <c r="I163" s="29">
        <v>52.958928318782306</v>
      </c>
      <c r="J163" s="29">
        <v>29.348378083026855</v>
      </c>
      <c r="K163" s="29">
        <v>29.241908726801604</v>
      </c>
      <c r="L163" s="23"/>
      <c r="M163" s="21">
        <f t="shared" si="36"/>
        <v>12.85484084285903</v>
      </c>
      <c r="N163" s="21">
        <f t="shared" si="37"/>
        <v>13.414083811307322</v>
      </c>
      <c r="O163" s="21">
        <f t="shared" si="38"/>
        <v>21.891080528944649</v>
      </c>
      <c r="P163" s="22">
        <f t="shared" si="39"/>
        <v>32.64377336662065</v>
      </c>
      <c r="Q163" s="22">
        <f t="shared" si="40"/>
        <v>9.1135676266671304</v>
      </c>
      <c r="R163" s="34">
        <f t="shared" si="41"/>
        <v>5.0504879325097836</v>
      </c>
      <c r="S163" s="34">
        <f t="shared" si="42"/>
        <v>5.0321658910914637</v>
      </c>
      <c r="T163" s="22">
        <f t="shared" si="43"/>
        <v>10.082653823601248</v>
      </c>
      <c r="U163" s="34">
        <f t="shared" si="44"/>
        <v>45.498614209479683</v>
      </c>
      <c r="X163">
        <v>0</v>
      </c>
    </row>
    <row r="164" spans="1:24" x14ac:dyDescent="0.45">
      <c r="A164" t="s">
        <v>718</v>
      </c>
      <c r="B164" s="2">
        <v>43008</v>
      </c>
      <c r="C164" s="2" t="s">
        <v>948</v>
      </c>
      <c r="D164" s="27">
        <v>576.28304021312385</v>
      </c>
      <c r="E164" s="28">
        <v>72.380338195547864</v>
      </c>
      <c r="F164" s="28">
        <v>77.082504484054311</v>
      </c>
      <c r="G164" s="28">
        <v>124.99683059029645</v>
      </c>
      <c r="H164" s="29">
        <v>193.21415470486019</v>
      </c>
      <c r="I164" s="29">
        <v>51.469149359512571</v>
      </c>
      <c r="J164" s="29">
        <v>28.255683720557574</v>
      </c>
      <c r="K164" s="29">
        <v>28.884379158294905</v>
      </c>
      <c r="L164" s="23"/>
      <c r="M164" s="21">
        <f t="shared" si="36"/>
        <v>12.559859156844146</v>
      </c>
      <c r="N164" s="21">
        <f t="shared" si="37"/>
        <v>13.375806523049382</v>
      </c>
      <c r="O164" s="21">
        <f t="shared" si="38"/>
        <v>21.690180322514696</v>
      </c>
      <c r="P164" s="22">
        <f t="shared" si="39"/>
        <v>33.527648954132815</v>
      </c>
      <c r="Q164" s="22">
        <f t="shared" si="40"/>
        <v>8.9312274989869547</v>
      </c>
      <c r="R164" s="34">
        <f t="shared" si="41"/>
        <v>4.9030913195203372</v>
      </c>
      <c r="S164" s="34">
        <f t="shared" si="42"/>
        <v>5.0121862249516731</v>
      </c>
      <c r="T164" s="22">
        <f t="shared" si="43"/>
        <v>9.9152775444720103</v>
      </c>
      <c r="U164" s="34">
        <f t="shared" si="44"/>
        <v>46.087508110976962</v>
      </c>
      <c r="X164">
        <v>0</v>
      </c>
    </row>
    <row r="165" spans="1:24" x14ac:dyDescent="0.45">
      <c r="A165" t="s">
        <v>719</v>
      </c>
      <c r="B165" s="2">
        <v>43100</v>
      </c>
      <c r="C165" s="2" t="s">
        <v>948</v>
      </c>
      <c r="D165" s="27">
        <v>604.38397477412218</v>
      </c>
      <c r="E165" s="28">
        <v>76.381131461885388</v>
      </c>
      <c r="F165" s="28">
        <v>80.008697757773163</v>
      </c>
      <c r="G165" s="28">
        <v>130.6812175865341</v>
      </c>
      <c r="H165" s="29">
        <v>201.65365235018456</v>
      </c>
      <c r="I165" s="29">
        <v>53.584074514789577</v>
      </c>
      <c r="J165" s="29">
        <v>28.540853804176805</v>
      </c>
      <c r="K165" s="29">
        <v>33.534347298778457</v>
      </c>
      <c r="L165" s="23"/>
      <c r="M165" s="21">
        <f t="shared" si="36"/>
        <v>12.637848561492962</v>
      </c>
      <c r="N165" s="21">
        <f t="shared" si="37"/>
        <v>13.238057443146966</v>
      </c>
      <c r="O165" s="21">
        <f t="shared" si="38"/>
        <v>21.622217504256945</v>
      </c>
      <c r="P165" s="22">
        <f t="shared" si="39"/>
        <v>33.365155392405804</v>
      </c>
      <c r="Q165" s="22">
        <f t="shared" si="40"/>
        <v>8.8658992877525726</v>
      </c>
      <c r="R165" s="34">
        <f t="shared" si="41"/>
        <v>4.7223048584045335</v>
      </c>
      <c r="S165" s="34">
        <f t="shared" si="42"/>
        <v>5.5485169525402007</v>
      </c>
      <c r="T165" s="22">
        <f t="shared" si="43"/>
        <v>10.270821810944735</v>
      </c>
      <c r="U165" s="34">
        <f t="shared" si="44"/>
        <v>46.003003953898769</v>
      </c>
      <c r="X165">
        <v>0</v>
      </c>
    </row>
    <row r="166" spans="1:24" x14ac:dyDescent="0.45">
      <c r="A166" t="s">
        <v>720</v>
      </c>
      <c r="B166" s="2">
        <v>43190</v>
      </c>
      <c r="C166" s="2" t="s">
        <v>949</v>
      </c>
      <c r="D166" s="27">
        <v>627.46375406237235</v>
      </c>
      <c r="E166" s="28">
        <v>79.096156249079627</v>
      </c>
      <c r="F166" s="28">
        <v>83.715596990626665</v>
      </c>
      <c r="G166" s="28">
        <v>137.98523747399238</v>
      </c>
      <c r="H166" s="29">
        <v>207.88401166437211</v>
      </c>
      <c r="I166" s="29">
        <v>53.680118639067047</v>
      </c>
      <c r="J166" s="29">
        <v>30.866548457922015</v>
      </c>
      <c r="K166" s="29">
        <v>34.236084587312625</v>
      </c>
      <c r="L166" s="23"/>
      <c r="M166" s="21">
        <f t="shared" si="36"/>
        <v>12.605693275028148</v>
      </c>
      <c r="N166" s="21">
        <f t="shared" si="37"/>
        <v>13.341901655454828</v>
      </c>
      <c r="O166" s="21">
        <f t="shared" si="38"/>
        <v>21.99094952985541</v>
      </c>
      <c r="P166" s="22">
        <f t="shared" si="39"/>
        <v>33.130839880148301</v>
      </c>
      <c r="Q166" s="22">
        <f t="shared" si="40"/>
        <v>8.5550947431667961</v>
      </c>
      <c r="R166" s="34">
        <f t="shared" si="41"/>
        <v>4.9192560140858363</v>
      </c>
      <c r="S166" s="34">
        <f t="shared" si="42"/>
        <v>5.4562649022607008</v>
      </c>
      <c r="T166" s="22">
        <f t="shared" si="43"/>
        <v>10.375520916346538</v>
      </c>
      <c r="U166" s="34">
        <f t="shared" si="44"/>
        <v>45.736533155176446</v>
      </c>
      <c r="X166">
        <v>0</v>
      </c>
    </row>
    <row r="167" spans="1:24" x14ac:dyDescent="0.45">
      <c r="A167" t="s">
        <v>721</v>
      </c>
      <c r="B167" s="2">
        <v>43281</v>
      </c>
      <c r="C167" s="2" t="s">
        <v>949</v>
      </c>
      <c r="D167" s="27">
        <v>629.92843285939125</v>
      </c>
      <c r="E167" s="28">
        <v>80.806654030905548</v>
      </c>
      <c r="F167" s="28">
        <v>85.348618986803928</v>
      </c>
      <c r="G167" s="28">
        <v>132.77874096728411</v>
      </c>
      <c r="H167" s="29">
        <v>210.36150847507838</v>
      </c>
      <c r="I167" s="29">
        <v>56.274120515269367</v>
      </c>
      <c r="J167" s="29">
        <v>30.065509758726932</v>
      </c>
      <c r="K167" s="29">
        <v>34.293280125322973</v>
      </c>
      <c r="L167" s="23"/>
      <c r="M167" s="21">
        <f t="shared" si="36"/>
        <v>12.827910253884779</v>
      </c>
      <c r="N167" s="21">
        <f t="shared" si="37"/>
        <v>13.548938980161086</v>
      </c>
      <c r="O167" s="21">
        <f t="shared" si="38"/>
        <v>21.078385105522322</v>
      </c>
      <c r="P167" s="22">
        <f t="shared" si="39"/>
        <v>33.394509201656241</v>
      </c>
      <c r="Q167" s="22">
        <f t="shared" si="40"/>
        <v>8.9334149055358694</v>
      </c>
      <c r="R167" s="34">
        <f t="shared" si="41"/>
        <v>4.7728453250240834</v>
      </c>
      <c r="S167" s="34">
        <f t="shared" si="42"/>
        <v>5.443996228215612</v>
      </c>
      <c r="T167" s="22">
        <f t="shared" si="43"/>
        <v>10.216841553239696</v>
      </c>
      <c r="U167" s="34">
        <f t="shared" si="44"/>
        <v>46.222419455541022</v>
      </c>
      <c r="X167">
        <v>0</v>
      </c>
    </row>
    <row r="168" spans="1:24" x14ac:dyDescent="0.45">
      <c r="A168" t="s">
        <v>722</v>
      </c>
      <c r="B168" s="2">
        <v>43373</v>
      </c>
      <c r="C168" s="2" t="s">
        <v>949</v>
      </c>
      <c r="D168" s="27">
        <v>638.32841465737408</v>
      </c>
      <c r="E168" s="28">
        <v>81.887772128359799</v>
      </c>
      <c r="F168" s="28">
        <v>87.932174168578399</v>
      </c>
      <c r="G168" s="28">
        <v>134.29922641376746</v>
      </c>
      <c r="H168" s="29">
        <v>210.78853298238658</v>
      </c>
      <c r="I168" s="29">
        <v>55.585094597597063</v>
      </c>
      <c r="J168" s="29">
        <v>30.794449922590914</v>
      </c>
      <c r="K168" s="29">
        <v>37.041164444093781</v>
      </c>
      <c r="L168" s="23"/>
      <c r="M168" s="21">
        <f t="shared" si="36"/>
        <v>12.828470462546065</v>
      </c>
      <c r="N168" s="21">
        <f t="shared" si="37"/>
        <v>13.775381472838935</v>
      </c>
      <c r="O168" s="21">
        <f t="shared" si="38"/>
        <v>21.03920541996446</v>
      </c>
      <c r="P168" s="22">
        <f t="shared" si="39"/>
        <v>33.021956745498841</v>
      </c>
      <c r="Q168" s="22">
        <f t="shared" si="40"/>
        <v>8.7079148164558262</v>
      </c>
      <c r="R168" s="34">
        <f t="shared" si="41"/>
        <v>4.8242329834431681</v>
      </c>
      <c r="S168" s="34">
        <f t="shared" si="42"/>
        <v>5.8028380992526873</v>
      </c>
      <c r="T168" s="22">
        <f t="shared" si="43"/>
        <v>10.627071082695856</v>
      </c>
      <c r="U168" s="34">
        <f t="shared" si="44"/>
        <v>45.850427208044906</v>
      </c>
      <c r="X168">
        <v>0</v>
      </c>
    </row>
    <row r="169" spans="1:24" x14ac:dyDescent="0.45">
      <c r="A169" t="s">
        <v>723</v>
      </c>
      <c r="B169" s="2">
        <v>43465</v>
      </c>
      <c r="C169" s="2" t="s">
        <v>949</v>
      </c>
      <c r="D169" s="27">
        <v>639.92944908313723</v>
      </c>
      <c r="E169" s="28">
        <v>76.699377503012528</v>
      </c>
      <c r="F169" s="28">
        <v>86.519745638445727</v>
      </c>
      <c r="G169" s="28">
        <v>133.80003286246932</v>
      </c>
      <c r="H169" s="29">
        <v>220.86248686781099</v>
      </c>
      <c r="I169" s="29">
        <v>56.048234287524885</v>
      </c>
      <c r="J169" s="29">
        <v>30.417712275462602</v>
      </c>
      <c r="K169" s="29">
        <v>35.581859648411189</v>
      </c>
      <c r="L169" s="23"/>
      <c r="M169" s="21">
        <f t="shared" si="36"/>
        <v>11.985598977028488</v>
      </c>
      <c r="N169" s="21">
        <f t="shared" si="37"/>
        <v>13.520200666246478</v>
      </c>
      <c r="O169" s="21">
        <f t="shared" si="38"/>
        <v>20.90856000675889</v>
      </c>
      <c r="P169" s="22">
        <f t="shared" si="39"/>
        <v>34.51356820415954</v>
      </c>
      <c r="Q169" s="22">
        <f t="shared" si="40"/>
        <v>8.7585021079789858</v>
      </c>
      <c r="R169" s="34">
        <f t="shared" si="41"/>
        <v>4.7532915259711457</v>
      </c>
      <c r="S169" s="34">
        <f t="shared" si="42"/>
        <v>5.560278511856473</v>
      </c>
      <c r="T169" s="22">
        <f t="shared" si="43"/>
        <v>10.313570037827619</v>
      </c>
      <c r="U169" s="34">
        <f t="shared" si="44"/>
        <v>46.499167181188028</v>
      </c>
      <c r="X169">
        <v>0</v>
      </c>
    </row>
    <row r="170" spans="1:24" x14ac:dyDescent="0.45">
      <c r="A170" t="s">
        <v>724</v>
      </c>
      <c r="B170" s="2">
        <v>43555</v>
      </c>
      <c r="C170" s="2" t="s">
        <v>950</v>
      </c>
      <c r="D170" s="27">
        <v>625.70087937250923</v>
      </c>
      <c r="E170" s="28">
        <v>75.770187409994165</v>
      </c>
      <c r="F170" s="28">
        <v>88.641227777558029</v>
      </c>
      <c r="G170" s="28">
        <v>118.09688859371032</v>
      </c>
      <c r="H170" s="29">
        <v>221.84449383305792</v>
      </c>
      <c r="I170" s="29">
        <v>62.175697204080976</v>
      </c>
      <c r="J170" s="29">
        <v>28.629941863148332</v>
      </c>
      <c r="K170" s="29">
        <v>30.54244269095944</v>
      </c>
      <c r="L170" s="23"/>
      <c r="M170" s="21">
        <f t="shared" si="36"/>
        <v>12.109650139213661</v>
      </c>
      <c r="N170" s="21">
        <f t="shared" si="37"/>
        <v>14.166709796932494</v>
      </c>
      <c r="O170" s="21">
        <f t="shared" si="38"/>
        <v>18.874336362151997</v>
      </c>
      <c r="P170" s="22">
        <f t="shared" si="39"/>
        <v>35.455359125519692</v>
      </c>
      <c r="Q170" s="22">
        <f t="shared" si="40"/>
        <v>9.9369681670312726</v>
      </c>
      <c r="R170" s="34">
        <f t="shared" si="41"/>
        <v>4.575659521504936</v>
      </c>
      <c r="S170" s="34">
        <f t="shared" si="42"/>
        <v>4.8813168876459399</v>
      </c>
      <c r="T170" s="22">
        <f t="shared" si="43"/>
        <v>9.4569764091508759</v>
      </c>
      <c r="U170" s="34">
        <f t="shared" si="44"/>
        <v>47.565009264733355</v>
      </c>
      <c r="X170">
        <v>0</v>
      </c>
    </row>
    <row r="171" spans="1:24" x14ac:dyDescent="0.45">
      <c r="A171" t="s">
        <v>725</v>
      </c>
      <c r="B171" s="2">
        <v>43646</v>
      </c>
      <c r="C171" s="2" t="s">
        <v>950</v>
      </c>
      <c r="D171" s="27">
        <v>633.14337962686614</v>
      </c>
      <c r="E171" s="28">
        <v>81.467010406319304</v>
      </c>
      <c r="F171" s="28">
        <v>91.36838585945334</v>
      </c>
      <c r="G171" s="28">
        <v>118.04925620991614</v>
      </c>
      <c r="H171" s="29">
        <v>224.05093665586148</v>
      </c>
      <c r="I171" s="29">
        <v>59.885922692297498</v>
      </c>
      <c r="J171" s="29">
        <v>28.128375122758317</v>
      </c>
      <c r="K171" s="29">
        <v>30.193492680260025</v>
      </c>
      <c r="L171" s="23"/>
      <c r="M171" s="21">
        <f t="shared" si="36"/>
        <v>12.867071350304682</v>
      </c>
      <c r="N171" s="21">
        <f t="shared" si="37"/>
        <v>14.430915460776037</v>
      </c>
      <c r="O171" s="21">
        <f t="shared" si="38"/>
        <v>18.6449483653271</v>
      </c>
      <c r="P171" s="22">
        <f t="shared" si="39"/>
        <v>35.387077219049914</v>
      </c>
      <c r="Q171" s="22">
        <f t="shared" si="40"/>
        <v>9.4585088653363787</v>
      </c>
      <c r="R171" s="34">
        <f t="shared" si="41"/>
        <v>4.4426548595257156</v>
      </c>
      <c r="S171" s="34">
        <f t="shared" si="42"/>
        <v>4.7688238796801636</v>
      </c>
      <c r="T171" s="22">
        <f t="shared" si="43"/>
        <v>9.2114787392058801</v>
      </c>
      <c r="U171" s="34">
        <f t="shared" si="44"/>
        <v>48.254148569354598</v>
      </c>
      <c r="X171">
        <v>0</v>
      </c>
    </row>
    <row r="172" spans="1:24" x14ac:dyDescent="0.45">
      <c r="A172" t="s">
        <v>726</v>
      </c>
      <c r="B172" s="2">
        <v>43738</v>
      </c>
      <c r="C172" s="2" t="s">
        <v>950</v>
      </c>
      <c r="D172" s="27">
        <v>629.06060728271132</v>
      </c>
      <c r="E172" s="28">
        <v>80.996105801063663</v>
      </c>
      <c r="F172" s="28">
        <v>90.176177197310849</v>
      </c>
      <c r="G172" s="28">
        <v>113.17740006113998</v>
      </c>
      <c r="H172" s="29">
        <v>225.97645668945174</v>
      </c>
      <c r="I172" s="29">
        <v>61.779595289434099</v>
      </c>
      <c r="J172" s="29">
        <v>26.435649149096193</v>
      </c>
      <c r="K172" s="29">
        <v>30.519223095214826</v>
      </c>
      <c r="L172" s="23"/>
      <c r="M172" s="21">
        <f t="shared" si="36"/>
        <v>12.875723716182808</v>
      </c>
      <c r="N172" s="21">
        <f t="shared" si="37"/>
        <v>14.335053912664415</v>
      </c>
      <c r="O172" s="21">
        <f t="shared" si="38"/>
        <v>17.991493784680113</v>
      </c>
      <c r="P172" s="22">
        <f t="shared" si="39"/>
        <v>35.922843375232013</v>
      </c>
      <c r="Q172" s="22">
        <f t="shared" si="40"/>
        <v>9.8209289493260581</v>
      </c>
      <c r="R172" s="34">
        <f t="shared" si="41"/>
        <v>4.2024009837919367</v>
      </c>
      <c r="S172" s="34">
        <f t="shared" si="42"/>
        <v>4.8515552781226576</v>
      </c>
      <c r="T172" s="22">
        <f t="shared" si="43"/>
        <v>9.0539562619145944</v>
      </c>
      <c r="U172" s="34">
        <f t="shared" si="44"/>
        <v>48.798567091414824</v>
      </c>
      <c r="X172">
        <v>300</v>
      </c>
    </row>
    <row r="173" spans="1:24" x14ac:dyDescent="0.45">
      <c r="A173" t="s">
        <v>727</v>
      </c>
      <c r="B173" s="2">
        <v>43830</v>
      </c>
      <c r="C173" s="2" t="s">
        <v>950</v>
      </c>
      <c r="D173" s="27">
        <v>605.04053080506435</v>
      </c>
      <c r="E173" s="28">
        <v>80.336252033354782</v>
      </c>
      <c r="F173" s="28">
        <v>85.972907725463898</v>
      </c>
      <c r="G173" s="28">
        <v>101.73537804226305</v>
      </c>
      <c r="H173" s="29">
        <v>219.22623420471686</v>
      </c>
      <c r="I173" s="29">
        <v>63.032408130397421</v>
      </c>
      <c r="J173" s="29">
        <v>25.691806151520829</v>
      </c>
      <c r="K173" s="29">
        <v>29.045544517347487</v>
      </c>
      <c r="L173" s="23"/>
      <c r="M173" s="21">
        <f t="shared" si="36"/>
        <v>13.277829821823625</v>
      </c>
      <c r="N173" s="21">
        <f t="shared" si="37"/>
        <v>14.209446036791736</v>
      </c>
      <c r="O173" s="21">
        <f t="shared" si="38"/>
        <v>16.814638501472686</v>
      </c>
      <c r="P173" s="22">
        <f t="shared" si="39"/>
        <v>36.233313810070769</v>
      </c>
      <c r="Q173" s="22">
        <f t="shared" si="40"/>
        <v>10.41788193040998</v>
      </c>
      <c r="R173" s="34">
        <f t="shared" si="41"/>
        <v>4.2462950568510545</v>
      </c>
      <c r="S173" s="34">
        <f t="shared" si="42"/>
        <v>4.8005948425801508</v>
      </c>
      <c r="T173" s="22">
        <f t="shared" si="43"/>
        <v>9.0468898994312053</v>
      </c>
      <c r="U173" s="34">
        <f t="shared" si="44"/>
        <v>49.511143631894392</v>
      </c>
      <c r="X173">
        <v>300</v>
      </c>
    </row>
    <row r="174" spans="1:24" x14ac:dyDescent="0.45">
      <c r="A174" t="s">
        <v>728</v>
      </c>
      <c r="B174" s="2">
        <v>43921</v>
      </c>
      <c r="C174" s="2" t="s">
        <v>951</v>
      </c>
      <c r="D174" s="27">
        <v>594.53950499442362</v>
      </c>
      <c r="E174" s="28">
        <v>76.769634515440856</v>
      </c>
      <c r="F174" s="28">
        <v>89.426417619755014</v>
      </c>
      <c r="G174" s="28">
        <v>83.770018914004751</v>
      </c>
      <c r="H174" s="29">
        <v>222.26633710536424</v>
      </c>
      <c r="I174" s="29">
        <v>68.238776657655052</v>
      </c>
      <c r="J174" s="29">
        <v>25.23751094101906</v>
      </c>
      <c r="K174" s="29">
        <v>28.830809241184618</v>
      </c>
      <c r="L174" s="23"/>
      <c r="M174" s="21">
        <f t="shared" ref="M174:M191" si="45">100*E174/$D174</f>
        <v>12.912453061661715</v>
      </c>
      <c r="N174" s="21">
        <f t="shared" ref="N174:N191" si="46">100*F174/$D174</f>
        <v>15.041291094793401</v>
      </c>
      <c r="O174" s="21">
        <f t="shared" ref="O174:O191" si="47">100*G174/$D174</f>
        <v>14.089899529012873</v>
      </c>
      <c r="P174" s="22">
        <f t="shared" ref="P174:P191" si="48">100*H174/$D174</f>
        <v>37.384620405913807</v>
      </c>
      <c r="Q174" s="22">
        <f t="shared" ref="Q174:Q191" si="49">100*I174/$D174</f>
        <v>11.477584934964934</v>
      </c>
      <c r="R174" s="34">
        <f t="shared" ref="R174:R191" si="50">100*J174/$D174</f>
        <v>4.2448837678592559</v>
      </c>
      <c r="S174" s="34">
        <f t="shared" ref="S174:S191" si="51">100*K174/$D174</f>
        <v>4.8492672057940087</v>
      </c>
      <c r="T174" s="22">
        <f t="shared" ref="T174:T191" si="52">SUM(R174:S174)</f>
        <v>9.0941509736532637</v>
      </c>
      <c r="U174" s="34">
        <f t="shared" ref="U174:U191" si="53">P174+M174</f>
        <v>50.297073467575522</v>
      </c>
      <c r="X174">
        <v>300</v>
      </c>
    </row>
    <row r="175" spans="1:24" x14ac:dyDescent="0.45">
      <c r="A175" t="s">
        <v>729</v>
      </c>
      <c r="B175" s="2">
        <v>44012</v>
      </c>
      <c r="C175" s="2" t="s">
        <v>951</v>
      </c>
      <c r="D175" s="27">
        <v>505.49061672311041</v>
      </c>
      <c r="E175" s="28">
        <v>49.674697922786102</v>
      </c>
      <c r="F175" s="28">
        <v>55.69171807418622</v>
      </c>
      <c r="G175" s="28">
        <v>109.73946583183547</v>
      </c>
      <c r="H175" s="29">
        <v>200.39972578529611</v>
      </c>
      <c r="I175" s="29">
        <v>52.39672916272238</v>
      </c>
      <c r="J175" s="29">
        <v>18.486023124664719</v>
      </c>
      <c r="K175" s="29">
        <v>19.102256821619338</v>
      </c>
      <c r="L175" s="23"/>
      <c r="M175" s="21">
        <f t="shared" si="45"/>
        <v>9.827026710170589</v>
      </c>
      <c r="N175" s="21">
        <f t="shared" si="46"/>
        <v>11.017359419095239</v>
      </c>
      <c r="O175" s="21">
        <f t="shared" si="47"/>
        <v>21.709496121457544</v>
      </c>
      <c r="P175" s="22">
        <f t="shared" si="48"/>
        <v>39.644598565331606</v>
      </c>
      <c r="Q175" s="22">
        <f t="shared" si="49"/>
        <v>10.365519641569019</v>
      </c>
      <c r="R175" s="34">
        <f t="shared" si="50"/>
        <v>3.6570457518088211</v>
      </c>
      <c r="S175" s="34">
        <f t="shared" si="51"/>
        <v>3.7789537905671686</v>
      </c>
      <c r="T175" s="22">
        <f t="shared" si="52"/>
        <v>7.4359995423759901</v>
      </c>
      <c r="U175" s="34">
        <f t="shared" si="53"/>
        <v>49.471625275502191</v>
      </c>
      <c r="X175">
        <v>300</v>
      </c>
    </row>
    <row r="176" spans="1:24" x14ac:dyDescent="0.45">
      <c r="A176" t="s">
        <v>730</v>
      </c>
      <c r="B176" s="2">
        <v>44104</v>
      </c>
      <c r="C176" s="2" t="s">
        <v>951</v>
      </c>
      <c r="D176" s="27">
        <v>599.4371377781406</v>
      </c>
      <c r="E176" s="28">
        <v>71.28661968731042</v>
      </c>
      <c r="F176" s="28">
        <v>88.222563173479159</v>
      </c>
      <c r="G176" s="28">
        <v>113.18612354176616</v>
      </c>
      <c r="H176" s="29">
        <v>211.58991973789196</v>
      </c>
      <c r="I176" s="29">
        <v>67.612764824772469</v>
      </c>
      <c r="J176" s="29">
        <v>22.260110745574146</v>
      </c>
      <c r="K176" s="29">
        <v>25.279036067346297</v>
      </c>
      <c r="L176" s="23"/>
      <c r="M176" s="21">
        <f t="shared" si="45"/>
        <v>11.892259453850274</v>
      </c>
      <c r="N176" s="21">
        <f t="shared" si="46"/>
        <v>14.717567133141401</v>
      </c>
      <c r="O176" s="21">
        <f t="shared" si="47"/>
        <v>18.882067260847261</v>
      </c>
      <c r="P176" s="22">
        <f t="shared" si="48"/>
        <v>35.298099901211678</v>
      </c>
      <c r="Q176" s="22">
        <f t="shared" si="49"/>
        <v>11.279375361257117</v>
      </c>
      <c r="R176" s="34">
        <f t="shared" si="50"/>
        <v>3.7135021076743664</v>
      </c>
      <c r="S176" s="34">
        <f t="shared" si="51"/>
        <v>4.2171287820179062</v>
      </c>
      <c r="T176" s="22">
        <f t="shared" si="52"/>
        <v>7.9306308896922726</v>
      </c>
      <c r="U176" s="34">
        <f t="shared" si="53"/>
        <v>47.19035935506195</v>
      </c>
      <c r="X176">
        <v>0</v>
      </c>
    </row>
    <row r="177" spans="1:24" x14ac:dyDescent="0.45">
      <c r="A177" t="s">
        <v>731</v>
      </c>
      <c r="B177" s="2">
        <v>44196</v>
      </c>
      <c r="C177" s="2" t="s">
        <v>951</v>
      </c>
      <c r="D177" s="27">
        <v>633.28710105592859</v>
      </c>
      <c r="E177" s="28">
        <v>73.221513479084109</v>
      </c>
      <c r="F177" s="28">
        <v>90.683347122586696</v>
      </c>
      <c r="G177" s="28">
        <v>122.73175340638332</v>
      </c>
      <c r="H177" s="29">
        <v>223.34743993864137</v>
      </c>
      <c r="I177" s="29">
        <v>72.496019358021471</v>
      </c>
      <c r="J177" s="29">
        <v>24.823593240508238</v>
      </c>
      <c r="K177" s="29">
        <v>25.9834345107034</v>
      </c>
      <c r="L177" s="23"/>
      <c r="M177" s="21">
        <f t="shared" si="45"/>
        <v>11.562135618583769</v>
      </c>
      <c r="N177" s="21">
        <f t="shared" si="46"/>
        <v>14.319468527210381</v>
      </c>
      <c r="O177" s="21">
        <f t="shared" si="47"/>
        <v>19.380112622180867</v>
      </c>
      <c r="P177" s="22">
        <f t="shared" si="48"/>
        <v>35.267959755731155</v>
      </c>
      <c r="Q177" s="22">
        <f t="shared" si="49"/>
        <v>11.44757555256427</v>
      </c>
      <c r="R177" s="34">
        <f t="shared" si="50"/>
        <v>3.9198008611130626</v>
      </c>
      <c r="S177" s="34">
        <f t="shared" si="51"/>
        <v>4.102947062616499</v>
      </c>
      <c r="T177" s="22">
        <f t="shared" si="52"/>
        <v>8.0227479237295611</v>
      </c>
      <c r="U177" s="34">
        <f t="shared" si="53"/>
        <v>46.830095374314922</v>
      </c>
      <c r="X177">
        <v>0</v>
      </c>
    </row>
    <row r="178" spans="1:24" x14ac:dyDescent="0.45">
      <c r="A178" t="s">
        <v>732</v>
      </c>
      <c r="B178" s="2">
        <v>44286</v>
      </c>
      <c r="C178" s="2" t="s">
        <v>952</v>
      </c>
      <c r="D178" s="27">
        <v>663.33811303973448</v>
      </c>
      <c r="E178" s="28">
        <v>81.883459931542305</v>
      </c>
      <c r="F178" s="28">
        <v>91.88225419435247</v>
      </c>
      <c r="G178" s="28">
        <v>124.33444688090414</v>
      </c>
      <c r="H178" s="29">
        <v>229.78695731166235</v>
      </c>
      <c r="I178" s="29">
        <v>79.657182689735137</v>
      </c>
      <c r="J178" s="29">
        <v>26.30010347493657</v>
      </c>
      <c r="K178" s="29">
        <v>29.493708556601412</v>
      </c>
      <c r="L178" s="23"/>
      <c r="M178" s="21">
        <f t="shared" si="45"/>
        <v>12.344151243822383</v>
      </c>
      <c r="N178" s="21">
        <f t="shared" si="46"/>
        <v>13.851496301532224</v>
      </c>
      <c r="O178" s="21">
        <f t="shared" si="47"/>
        <v>18.743751404716349</v>
      </c>
      <c r="P178" s="22">
        <f t="shared" si="48"/>
        <v>34.641000237219586</v>
      </c>
      <c r="Q178" s="22">
        <f t="shared" si="49"/>
        <v>12.008533977447428</v>
      </c>
      <c r="R178" s="34">
        <f t="shared" si="50"/>
        <v>3.9648111510458577</v>
      </c>
      <c r="S178" s="34">
        <f t="shared" si="51"/>
        <v>4.44625568421616</v>
      </c>
      <c r="T178" s="22">
        <f t="shared" si="52"/>
        <v>8.4110668352620177</v>
      </c>
      <c r="U178" s="34">
        <f t="shared" si="53"/>
        <v>46.985151481041967</v>
      </c>
      <c r="X178">
        <v>0</v>
      </c>
    </row>
    <row r="179" spans="1:24" x14ac:dyDescent="0.45">
      <c r="A179" t="s">
        <v>733</v>
      </c>
      <c r="B179" s="2">
        <v>44377</v>
      </c>
      <c r="C179" s="2" t="s">
        <v>952</v>
      </c>
      <c r="D179" s="27">
        <v>693.41065976762434</v>
      </c>
      <c r="E179" s="28">
        <v>85.959882359411282</v>
      </c>
      <c r="F179" s="28">
        <v>94.612426503015101</v>
      </c>
      <c r="G179" s="28">
        <v>121.60732826341108</v>
      </c>
      <c r="H179" s="29">
        <v>241.57474878240029</v>
      </c>
      <c r="I179" s="29">
        <v>85.926943081766893</v>
      </c>
      <c r="J179" s="29">
        <v>29.708664238737246</v>
      </c>
      <c r="K179" s="29">
        <v>34.020666538882537</v>
      </c>
      <c r="L179" s="23"/>
      <c r="M179" s="21">
        <f t="shared" si="45"/>
        <v>12.396677372715635</v>
      </c>
      <c r="N179" s="21">
        <f t="shared" si="46"/>
        <v>13.644501302405937</v>
      </c>
      <c r="O179" s="21">
        <f t="shared" si="47"/>
        <v>17.537562561291473</v>
      </c>
      <c r="P179" s="22">
        <f t="shared" si="48"/>
        <v>34.838626343494163</v>
      </c>
      <c r="Q179" s="22">
        <f t="shared" si="49"/>
        <v>12.391927045160038</v>
      </c>
      <c r="R179" s="34">
        <f t="shared" si="50"/>
        <v>4.2844256603573427</v>
      </c>
      <c r="S179" s="34">
        <f t="shared" si="51"/>
        <v>4.9062797145754207</v>
      </c>
      <c r="T179" s="22">
        <f t="shared" si="52"/>
        <v>9.1907053749327634</v>
      </c>
      <c r="U179" s="34">
        <f t="shared" si="53"/>
        <v>47.235303716209799</v>
      </c>
      <c r="X179">
        <v>0</v>
      </c>
    </row>
    <row r="180" spans="1:24" x14ac:dyDescent="0.45">
      <c r="A180" t="s">
        <v>734</v>
      </c>
      <c r="B180" s="2">
        <v>44469</v>
      </c>
      <c r="C180" s="2" t="s">
        <v>952</v>
      </c>
      <c r="D180" s="27">
        <v>715.72074177530772</v>
      </c>
      <c r="E180" s="28">
        <v>91.266590853869047</v>
      </c>
      <c r="F180" s="28">
        <v>95.518447965373667</v>
      </c>
      <c r="G180" s="28">
        <v>120.99142173772617</v>
      </c>
      <c r="H180" s="29">
        <v>250.74452271471208</v>
      </c>
      <c r="I180" s="29">
        <v>84.056055772158118</v>
      </c>
      <c r="J180" s="29">
        <v>31.552589543330875</v>
      </c>
      <c r="K180" s="29">
        <v>41.591113188137818</v>
      </c>
      <c r="L180" s="23"/>
      <c r="M180" s="21">
        <f t="shared" si="45"/>
        <v>12.751704055339667</v>
      </c>
      <c r="N180" s="21">
        <f t="shared" si="46"/>
        <v>13.345770548502642</v>
      </c>
      <c r="O180" s="21">
        <f t="shared" si="47"/>
        <v>16.904836576010542</v>
      </c>
      <c r="P180" s="22">
        <f t="shared" si="48"/>
        <v>35.033848829468525</v>
      </c>
      <c r="Q180" s="22">
        <f t="shared" si="49"/>
        <v>11.744253151538055</v>
      </c>
      <c r="R180" s="34">
        <f t="shared" si="50"/>
        <v>4.4085056784949854</v>
      </c>
      <c r="S180" s="34">
        <f t="shared" si="51"/>
        <v>5.8110811606455952</v>
      </c>
      <c r="T180" s="22">
        <f t="shared" si="52"/>
        <v>10.219586839140581</v>
      </c>
      <c r="U180" s="34">
        <f t="shared" si="53"/>
        <v>47.78555288480819</v>
      </c>
      <c r="X180">
        <v>0</v>
      </c>
    </row>
    <row r="181" spans="1:24" x14ac:dyDescent="0.45">
      <c r="A181" t="s">
        <v>735</v>
      </c>
      <c r="B181" s="2">
        <v>44561</v>
      </c>
      <c r="C181" s="2" t="s">
        <v>952</v>
      </c>
      <c r="D181" s="27">
        <v>756.1870837344776</v>
      </c>
      <c r="E181" s="28">
        <v>98.546956559822334</v>
      </c>
      <c r="F181" s="28">
        <v>100.76779261971177</v>
      </c>
      <c r="G181" s="28">
        <v>137.57758964140967</v>
      </c>
      <c r="H181" s="29">
        <v>251.81632646386933</v>
      </c>
      <c r="I181" s="29">
        <v>91.57112654678491</v>
      </c>
      <c r="J181" s="29">
        <v>33.367111980727984</v>
      </c>
      <c r="K181" s="29">
        <v>42.540179922151687</v>
      </c>
      <c r="L181" s="23"/>
      <c r="M181" s="21">
        <f t="shared" si="45"/>
        <v>13.032086725568226</v>
      </c>
      <c r="N181" s="21">
        <f t="shared" si="46"/>
        <v>13.325775431400345</v>
      </c>
      <c r="O181" s="21">
        <f t="shared" si="47"/>
        <v>18.193591586089262</v>
      </c>
      <c r="P181" s="22">
        <f t="shared" si="48"/>
        <v>33.300797101724953</v>
      </c>
      <c r="Q181" s="22">
        <f t="shared" si="49"/>
        <v>12.109586174700992</v>
      </c>
      <c r="R181" s="34">
        <f t="shared" si="50"/>
        <v>4.4125471987622955</v>
      </c>
      <c r="S181" s="34">
        <f t="shared" si="51"/>
        <v>5.6256157817539441</v>
      </c>
      <c r="T181" s="22">
        <f t="shared" si="52"/>
        <v>10.03816298051624</v>
      </c>
      <c r="U181" s="34">
        <f t="shared" si="53"/>
        <v>46.33288382729318</v>
      </c>
      <c r="X181">
        <v>0</v>
      </c>
    </row>
    <row r="182" spans="1:24" x14ac:dyDescent="0.45">
      <c r="A182" t="s">
        <v>736</v>
      </c>
      <c r="B182" s="2">
        <v>44651</v>
      </c>
      <c r="C182" s="2" t="s">
        <v>953</v>
      </c>
      <c r="D182" s="27">
        <v>809.77295850463395</v>
      </c>
      <c r="E182" s="28">
        <v>105.08034323563101</v>
      </c>
      <c r="F182" s="28">
        <v>108.87563935651052</v>
      </c>
      <c r="G182" s="28">
        <v>150.23714209614863</v>
      </c>
      <c r="H182" s="29">
        <v>269.00441422363309</v>
      </c>
      <c r="I182" s="29">
        <v>101.03343745292322</v>
      </c>
      <c r="J182" s="29">
        <v>35.738790084394914</v>
      </c>
      <c r="K182" s="29">
        <v>39.803192055392671</v>
      </c>
      <c r="L182" s="23"/>
      <c r="M182" s="21">
        <f t="shared" si="45"/>
        <v>12.976519175162069</v>
      </c>
      <c r="N182" s="21">
        <f t="shared" si="46"/>
        <v>13.445205623754781</v>
      </c>
      <c r="O182" s="21">
        <f t="shared" si="47"/>
        <v>18.552995690740751</v>
      </c>
      <c r="P182" s="22">
        <f t="shared" si="48"/>
        <v>33.219732938525105</v>
      </c>
      <c r="Q182" s="22">
        <f t="shared" si="49"/>
        <v>12.476761096035668</v>
      </c>
      <c r="R182" s="34">
        <f t="shared" si="50"/>
        <v>4.4134333838946533</v>
      </c>
      <c r="S182" s="34">
        <f t="shared" si="51"/>
        <v>4.9153520918869873</v>
      </c>
      <c r="T182" s="22">
        <f t="shared" si="52"/>
        <v>9.3287854757816397</v>
      </c>
      <c r="U182" s="34">
        <f t="shared" si="53"/>
        <v>46.196252113687173</v>
      </c>
      <c r="X182">
        <v>0</v>
      </c>
    </row>
    <row r="183" spans="1:24" x14ac:dyDescent="0.45">
      <c r="A183" t="s">
        <v>737</v>
      </c>
      <c r="B183" s="2">
        <v>44742</v>
      </c>
      <c r="C183" s="2" t="s">
        <v>953</v>
      </c>
      <c r="D183" s="27">
        <v>835.01865982177367</v>
      </c>
      <c r="E183" s="28">
        <v>115.59191157327534</v>
      </c>
      <c r="F183" s="28">
        <v>115.62863399666476</v>
      </c>
      <c r="G183" s="28">
        <v>140.49790460983894</v>
      </c>
      <c r="H183" s="29">
        <v>274.05252343150181</v>
      </c>
      <c r="I183" s="29">
        <v>109.72354581750055</v>
      </c>
      <c r="J183" s="29">
        <v>38.478650309400699</v>
      </c>
      <c r="K183" s="29">
        <v>41.045490083591581</v>
      </c>
      <c r="L183" s="23"/>
      <c r="M183" s="21">
        <f t="shared" si="45"/>
        <v>13.843033351847163</v>
      </c>
      <c r="N183" s="21">
        <f t="shared" si="46"/>
        <v>13.847431148585892</v>
      </c>
      <c r="O183" s="21">
        <f t="shared" si="47"/>
        <v>16.825720354539957</v>
      </c>
      <c r="P183" s="22">
        <f t="shared" si="48"/>
        <v>32.819928058852668</v>
      </c>
      <c r="Q183" s="22">
        <f t="shared" si="49"/>
        <v>13.140250762889529</v>
      </c>
      <c r="R183" s="34">
        <f t="shared" si="50"/>
        <v>4.6081186158898033</v>
      </c>
      <c r="S183" s="34">
        <f t="shared" si="51"/>
        <v>4.9155177073949856</v>
      </c>
      <c r="T183" s="22">
        <f t="shared" si="52"/>
        <v>9.5236363232847889</v>
      </c>
      <c r="U183" s="34">
        <f t="shared" si="53"/>
        <v>46.662961410699829</v>
      </c>
      <c r="X183">
        <v>0</v>
      </c>
    </row>
    <row r="184" spans="1:24" x14ac:dyDescent="0.45">
      <c r="A184" t="s">
        <v>738</v>
      </c>
      <c r="B184" s="2">
        <v>44834</v>
      </c>
      <c r="C184" s="2" t="s">
        <v>953</v>
      </c>
      <c r="D184" s="27">
        <v>817.78910001241309</v>
      </c>
      <c r="E184" s="28">
        <v>113.50220149533719</v>
      </c>
      <c r="F184" s="28">
        <v>117.52346830574552</v>
      </c>
      <c r="G184" s="28">
        <v>135.98801802796459</v>
      </c>
      <c r="H184" s="29">
        <v>267.63108583205968</v>
      </c>
      <c r="I184" s="29">
        <v>101.57950338641047</v>
      </c>
      <c r="J184" s="29">
        <v>38.494648577103256</v>
      </c>
      <c r="K184" s="29">
        <v>43.07017438779242</v>
      </c>
      <c r="L184" s="23"/>
      <c r="M184" s="21">
        <f t="shared" si="45"/>
        <v>13.879153132954983</v>
      </c>
      <c r="N184" s="21">
        <f t="shared" si="46"/>
        <v>14.370877320810665</v>
      </c>
      <c r="O184" s="21">
        <f t="shared" si="47"/>
        <v>16.628739368854447</v>
      </c>
      <c r="P184" s="22">
        <f t="shared" si="48"/>
        <v>32.72617424565788</v>
      </c>
      <c r="Q184" s="22">
        <f t="shared" si="49"/>
        <v>12.421234690566139</v>
      </c>
      <c r="R184" s="34">
        <f t="shared" si="50"/>
        <v>4.707160877605113</v>
      </c>
      <c r="S184" s="34">
        <f t="shared" si="51"/>
        <v>5.2666603635507823</v>
      </c>
      <c r="T184" s="22">
        <f t="shared" si="52"/>
        <v>9.9738212411558962</v>
      </c>
      <c r="U184" s="34">
        <f t="shared" si="53"/>
        <v>46.605327378612863</v>
      </c>
      <c r="X184">
        <v>0</v>
      </c>
    </row>
    <row r="185" spans="1:24" x14ac:dyDescent="0.45">
      <c r="A185" t="s">
        <v>739</v>
      </c>
      <c r="B185" s="2">
        <v>44926</v>
      </c>
      <c r="C185" s="2" t="s">
        <v>953</v>
      </c>
      <c r="D185" s="27">
        <v>782.38501759223288</v>
      </c>
      <c r="E185" s="28">
        <v>102.36301751796141</v>
      </c>
      <c r="F185" s="28">
        <v>112.98611966589618</v>
      </c>
      <c r="G185" s="28">
        <v>113.03768826804418</v>
      </c>
      <c r="H185" s="29">
        <v>283.83175738860888</v>
      </c>
      <c r="I185" s="29">
        <v>93.325175461279713</v>
      </c>
      <c r="J185" s="29">
        <v>36.563941960473635</v>
      </c>
      <c r="K185" s="29">
        <v>40.277317329968902</v>
      </c>
      <c r="L185" s="23"/>
      <c r="M185" s="21">
        <f t="shared" si="45"/>
        <v>13.083458299467521</v>
      </c>
      <c r="N185" s="21">
        <f t="shared" si="46"/>
        <v>14.441242754572126</v>
      </c>
      <c r="O185" s="21">
        <f t="shared" si="47"/>
        <v>14.4478339597957</v>
      </c>
      <c r="P185" s="22">
        <f t="shared" si="48"/>
        <v>36.27775979940067</v>
      </c>
      <c r="Q185" s="22">
        <f t="shared" si="49"/>
        <v>11.928292766710335</v>
      </c>
      <c r="R185" s="34">
        <f t="shared" si="50"/>
        <v>4.6733949575105749</v>
      </c>
      <c r="S185" s="34">
        <f t="shared" si="51"/>
        <v>5.1480174625430806</v>
      </c>
      <c r="T185" s="22">
        <f t="shared" si="52"/>
        <v>9.8214124200536546</v>
      </c>
      <c r="U185" s="34">
        <f t="shared" si="53"/>
        <v>49.361218098868193</v>
      </c>
      <c r="X185">
        <v>0</v>
      </c>
    </row>
    <row r="186" spans="1:24" x14ac:dyDescent="0.45">
      <c r="A186" t="s">
        <v>740</v>
      </c>
      <c r="B186" s="2">
        <v>45016</v>
      </c>
      <c r="C186" s="2" t="s">
        <v>954</v>
      </c>
      <c r="D186" s="27">
        <v>777.29016112777185</v>
      </c>
      <c r="E186" s="28">
        <v>106.52341691738432</v>
      </c>
      <c r="F186" s="28">
        <v>118.18570582125258</v>
      </c>
      <c r="G186" s="28">
        <v>108.10822880117982</v>
      </c>
      <c r="H186" s="29">
        <v>275.83774113817316</v>
      </c>
      <c r="I186" s="29">
        <v>95.221956612379415</v>
      </c>
      <c r="J186" s="29">
        <v>37.348491036984818</v>
      </c>
      <c r="K186" s="29">
        <v>36.064620800417728</v>
      </c>
      <c r="L186" s="23"/>
      <c r="M186" s="21">
        <f t="shared" si="45"/>
        <v>13.704459704318049</v>
      </c>
      <c r="N186" s="21">
        <f t="shared" si="46"/>
        <v>15.204837489487414</v>
      </c>
      <c r="O186" s="21">
        <f t="shared" si="47"/>
        <v>13.908349057747671</v>
      </c>
      <c r="P186" s="22">
        <f t="shared" si="48"/>
        <v>35.487100562029454</v>
      </c>
      <c r="Q186" s="22">
        <f t="shared" si="49"/>
        <v>12.250503270776218</v>
      </c>
      <c r="R186" s="34">
        <f t="shared" si="50"/>
        <v>4.8049612493223659</v>
      </c>
      <c r="S186" s="34">
        <f t="shared" si="51"/>
        <v>4.6397886663188297</v>
      </c>
      <c r="T186" s="22">
        <f t="shared" si="52"/>
        <v>9.4447499156411965</v>
      </c>
      <c r="U186" s="34">
        <f t="shared" si="53"/>
        <v>49.191560266347501</v>
      </c>
      <c r="X186">
        <v>0</v>
      </c>
    </row>
    <row r="187" spans="1:24" x14ac:dyDescent="0.45">
      <c r="A187" t="s">
        <v>741</v>
      </c>
      <c r="B187" s="2">
        <v>45107</v>
      </c>
      <c r="C187" s="2" t="s">
        <v>954</v>
      </c>
      <c r="D187" s="27">
        <v>761.88908769603358</v>
      </c>
      <c r="E187" s="28">
        <v>102.38925950319049</v>
      </c>
      <c r="F187" s="28">
        <v>117.97287279173372</v>
      </c>
      <c r="G187" s="28">
        <v>108.13868798688704</v>
      </c>
      <c r="H187" s="29">
        <v>274.815540987362</v>
      </c>
      <c r="I187" s="29">
        <v>89.26332532150704</v>
      </c>
      <c r="J187" s="29">
        <v>35.857644095382192</v>
      </c>
      <c r="K187" s="29">
        <v>33.451757009971104</v>
      </c>
      <c r="L187" s="23"/>
      <c r="M187" s="21">
        <f t="shared" si="45"/>
        <v>13.438866779522654</v>
      </c>
      <c r="N187" s="21">
        <f t="shared" si="46"/>
        <v>15.484258102250266</v>
      </c>
      <c r="O187" s="21">
        <f t="shared" si="47"/>
        <v>14.193494792516374</v>
      </c>
      <c r="P187" s="22">
        <f t="shared" si="48"/>
        <v>36.070281806819047</v>
      </c>
      <c r="Q187" s="22">
        <f t="shared" si="49"/>
        <v>11.716052475753518</v>
      </c>
      <c r="R187" s="34">
        <f t="shared" si="50"/>
        <v>4.7064126097167707</v>
      </c>
      <c r="S187" s="34">
        <f t="shared" si="51"/>
        <v>4.3906334334213684</v>
      </c>
      <c r="T187" s="22">
        <f t="shared" si="52"/>
        <v>9.097046043138139</v>
      </c>
      <c r="U187" s="34">
        <f t="shared" si="53"/>
        <v>49.509148586341702</v>
      </c>
      <c r="X187">
        <v>0</v>
      </c>
    </row>
    <row r="188" spans="1:24" x14ac:dyDescent="0.45">
      <c r="A188" t="s">
        <v>742</v>
      </c>
      <c r="B188" s="2">
        <v>45199</v>
      </c>
      <c r="C188" s="2" t="s">
        <v>954</v>
      </c>
      <c r="D188" s="27">
        <v>772.2044675474142</v>
      </c>
      <c r="E188" s="28">
        <v>104.87638256407394</v>
      </c>
      <c r="F188" s="28">
        <v>120.05437811526181</v>
      </c>
      <c r="G188" s="28">
        <v>105.43669524206764</v>
      </c>
      <c r="H188" s="29">
        <v>281.00049811838284</v>
      </c>
      <c r="I188" s="29">
        <v>89.854691721635504</v>
      </c>
      <c r="J188" s="29">
        <v>35.601816886248841</v>
      </c>
      <c r="K188" s="29">
        <v>35.380004899743653</v>
      </c>
      <c r="L188" s="23"/>
      <c r="M188" s="21">
        <f t="shared" si="45"/>
        <v>13.581426548485284</v>
      </c>
      <c r="N188" s="21">
        <f t="shared" si="46"/>
        <v>15.54696756631887</v>
      </c>
      <c r="O188" s="21">
        <f t="shared" si="47"/>
        <v>13.65398669305079</v>
      </c>
      <c r="P188" s="22">
        <f t="shared" si="48"/>
        <v>36.389390365852691</v>
      </c>
      <c r="Q188" s="22">
        <f t="shared" si="49"/>
        <v>11.636126893570236</v>
      </c>
      <c r="R188" s="34">
        <f t="shared" si="50"/>
        <v>4.6104132237570674</v>
      </c>
      <c r="S188" s="34">
        <f t="shared" si="51"/>
        <v>4.5816887089650624</v>
      </c>
      <c r="T188" s="22">
        <f t="shared" si="52"/>
        <v>9.1921019327221298</v>
      </c>
      <c r="U188" s="34">
        <f t="shared" si="53"/>
        <v>49.970816914337973</v>
      </c>
      <c r="X188">
        <v>0</v>
      </c>
    </row>
    <row r="189" spans="1:24" x14ac:dyDescent="0.45">
      <c r="A189" t="s">
        <v>743</v>
      </c>
      <c r="B189" s="2">
        <v>45291</v>
      </c>
      <c r="C189" s="2" t="s">
        <v>954</v>
      </c>
      <c r="D189" s="27">
        <v>774.42293040055233</v>
      </c>
      <c r="E189" s="28">
        <v>107.7106106481186</v>
      </c>
      <c r="F189" s="28">
        <v>119.68954222025067</v>
      </c>
      <c r="G189" s="28">
        <v>106.17278791278183</v>
      </c>
      <c r="H189" s="29">
        <v>277.82173978521547</v>
      </c>
      <c r="I189" s="29">
        <v>91.609977445746978</v>
      </c>
      <c r="J189" s="29">
        <v>36.729023782200684</v>
      </c>
      <c r="K189" s="29">
        <v>34.689248606238159</v>
      </c>
      <c r="L189" s="23"/>
      <c r="M189" s="21">
        <f t="shared" si="45"/>
        <v>13.908499660825871</v>
      </c>
      <c r="N189" s="21">
        <f t="shared" si="46"/>
        <v>15.455320022399651</v>
      </c>
      <c r="O189" s="21">
        <f t="shared" si="47"/>
        <v>13.709923059466538</v>
      </c>
      <c r="P189" s="22">
        <f t="shared" si="48"/>
        <v>35.874678922732649</v>
      </c>
      <c r="Q189" s="22">
        <f t="shared" si="49"/>
        <v>11.829450530133945</v>
      </c>
      <c r="R189" s="34">
        <f t="shared" si="50"/>
        <v>4.7427603626358854</v>
      </c>
      <c r="S189" s="34">
        <f t="shared" si="51"/>
        <v>4.4793674418054676</v>
      </c>
      <c r="T189" s="22">
        <f t="shared" si="52"/>
        <v>9.222127804441353</v>
      </c>
      <c r="U189" s="34">
        <f t="shared" si="53"/>
        <v>49.783178583558524</v>
      </c>
      <c r="X189">
        <v>0</v>
      </c>
    </row>
    <row r="190" spans="1:24" x14ac:dyDescent="0.45">
      <c r="A190" t="s">
        <v>744</v>
      </c>
      <c r="B190" s="2">
        <v>45382</v>
      </c>
      <c r="C190" s="2" t="s">
        <v>955</v>
      </c>
      <c r="D190" s="27">
        <v>784.00294686420136</v>
      </c>
      <c r="E190" s="28">
        <v>102.99833105338253</v>
      </c>
      <c r="F190" s="28">
        <v>122.43475161176988</v>
      </c>
      <c r="G190" s="28">
        <v>105.43696996432834</v>
      </c>
      <c r="H190" s="29">
        <v>285.28833775795061</v>
      </c>
      <c r="I190" s="29">
        <v>96.753265575497196</v>
      </c>
      <c r="J190" s="29">
        <v>38.481224794833786</v>
      </c>
      <c r="K190" s="29">
        <v>32.610066106439028</v>
      </c>
      <c r="L190" s="23"/>
      <c r="M190" s="21">
        <f t="shared" si="45"/>
        <v>13.137492845575116</v>
      </c>
      <c r="N190" s="21">
        <f t="shared" si="46"/>
        <v>15.616618802451649</v>
      </c>
      <c r="O190" s="21">
        <f t="shared" si="47"/>
        <v>13.448542557913534</v>
      </c>
      <c r="P190" s="22">
        <f t="shared" si="48"/>
        <v>36.388681815422558</v>
      </c>
      <c r="Q190" s="22">
        <f t="shared" si="49"/>
        <v>12.340931365434779</v>
      </c>
      <c r="R190" s="34">
        <f t="shared" si="50"/>
        <v>4.9083010400341252</v>
      </c>
      <c r="S190" s="34">
        <f t="shared" si="51"/>
        <v>4.1594315731682423</v>
      </c>
      <c r="T190" s="22">
        <f t="shared" si="52"/>
        <v>9.0677326132023666</v>
      </c>
      <c r="U190" s="34">
        <f t="shared" si="53"/>
        <v>49.526174660997675</v>
      </c>
      <c r="X190">
        <v>0</v>
      </c>
    </row>
    <row r="191" spans="1:24" x14ac:dyDescent="0.45">
      <c r="A191" t="s">
        <v>745</v>
      </c>
      <c r="B191" s="2">
        <v>45473</v>
      </c>
      <c r="C191" s="2" t="s">
        <v>955</v>
      </c>
      <c r="D191" s="27">
        <v>799.31770473278311</v>
      </c>
      <c r="E191" s="28">
        <v>100.73673751927171</v>
      </c>
      <c r="F191" s="28">
        <v>126.1015156302674</v>
      </c>
      <c r="G191" s="28">
        <v>105.49757288612359</v>
      </c>
      <c r="H191" s="29">
        <v>294.59517910857369</v>
      </c>
      <c r="I191" s="29">
        <v>100.3601910312852</v>
      </c>
      <c r="J191" s="29">
        <v>38.62127866673859</v>
      </c>
      <c r="K191" s="29">
        <v>33.405229890522861</v>
      </c>
      <c r="L191" s="23"/>
      <c r="M191" s="21">
        <f t="shared" si="45"/>
        <v>12.602840763166711</v>
      </c>
      <c r="N191" s="21">
        <f t="shared" si="46"/>
        <v>15.776144439641048</v>
      </c>
      <c r="O191" s="21">
        <f t="shared" si="47"/>
        <v>13.198453163425436</v>
      </c>
      <c r="P191" s="22">
        <f t="shared" si="48"/>
        <v>36.855830587045318</v>
      </c>
      <c r="Q191" s="22">
        <f t="shared" si="49"/>
        <v>12.555732274795067</v>
      </c>
      <c r="R191" s="34">
        <f t="shared" si="50"/>
        <v>4.8317807097304222</v>
      </c>
      <c r="S191" s="34">
        <f t="shared" si="51"/>
        <v>4.1792180621959867</v>
      </c>
      <c r="T191" s="22">
        <f t="shared" si="52"/>
        <v>9.0109987719264097</v>
      </c>
      <c r="U191" s="34">
        <f t="shared" si="53"/>
        <v>49.458671350212029</v>
      </c>
      <c r="X191">
        <v>0</v>
      </c>
    </row>
    <row r="192" spans="1:24" x14ac:dyDescent="0.45">
      <c r="L192" s="23"/>
    </row>
    <row r="193" spans="12:12" x14ac:dyDescent="0.45">
      <c r="L193" s="23"/>
    </row>
    <row r="194" spans="12:12" x14ac:dyDescent="0.45">
      <c r="L194" s="23"/>
    </row>
    <row r="195" spans="12:12" x14ac:dyDescent="0.45">
      <c r="L195" s="23"/>
    </row>
    <row r="196" spans="12:12" x14ac:dyDescent="0.45">
      <c r="L196" s="23"/>
    </row>
    <row r="197" spans="12:12" x14ac:dyDescent="0.45">
      <c r="L197" s="23"/>
    </row>
    <row r="198" spans="12:12" x14ac:dyDescent="0.45">
      <c r="L198" s="23"/>
    </row>
    <row r="199" spans="12:12" x14ac:dyDescent="0.45">
      <c r="L199" s="23"/>
    </row>
    <row r="200" spans="12:12" x14ac:dyDescent="0.45">
      <c r="L200" s="23"/>
    </row>
    <row r="201" spans="12:12" x14ac:dyDescent="0.45">
      <c r="L201" s="23"/>
    </row>
    <row r="202" spans="12:12" x14ac:dyDescent="0.45">
      <c r="L202" s="23"/>
    </row>
    <row r="203" spans="12:12" x14ac:dyDescent="0.45">
      <c r="L203" s="23"/>
    </row>
    <row r="204" spans="12:12" x14ac:dyDescent="0.45">
      <c r="L204" s="23"/>
    </row>
    <row r="205" spans="12:12" x14ac:dyDescent="0.45">
      <c r="L205" s="23"/>
    </row>
    <row r="206" spans="12:12" x14ac:dyDescent="0.45">
      <c r="L206" s="23"/>
    </row>
    <row r="207" spans="12:12" x14ac:dyDescent="0.45">
      <c r="L207" s="23"/>
    </row>
    <row r="208" spans="12:12" x14ac:dyDescent="0.45">
      <c r="L208" s="23"/>
    </row>
    <row r="209" spans="12:12" x14ac:dyDescent="0.45">
      <c r="L209" s="23"/>
    </row>
    <row r="210" spans="12:12" x14ac:dyDescent="0.45">
      <c r="L210" s="23"/>
    </row>
    <row r="211" spans="12:12" x14ac:dyDescent="0.45">
      <c r="L211" s="23"/>
    </row>
    <row r="212" spans="12:12" x14ac:dyDescent="0.45">
      <c r="L212" s="23"/>
    </row>
    <row r="213" spans="12:12" x14ac:dyDescent="0.45">
      <c r="L213" s="23"/>
    </row>
    <row r="214" spans="12:12" x14ac:dyDescent="0.45">
      <c r="L214" s="23"/>
    </row>
    <row r="215" spans="12:12" x14ac:dyDescent="0.45">
      <c r="L215" s="23"/>
    </row>
    <row r="216" spans="12:12" x14ac:dyDescent="0.45">
      <c r="L216" s="23"/>
    </row>
    <row r="217" spans="12:12" x14ac:dyDescent="0.45">
      <c r="L217" s="23"/>
    </row>
    <row r="218" spans="12:12" x14ac:dyDescent="0.45">
      <c r="L218" s="23"/>
    </row>
    <row r="219" spans="12:12" x14ac:dyDescent="0.45">
      <c r="L219" s="23"/>
    </row>
    <row r="220" spans="12:12" x14ac:dyDescent="0.45">
      <c r="L220" s="23"/>
    </row>
    <row r="221" spans="12:12" x14ac:dyDescent="0.45">
      <c r="L221" s="23"/>
    </row>
    <row r="222" spans="12:12" x14ac:dyDescent="0.45">
      <c r="L222" s="23"/>
    </row>
    <row r="223" spans="12:12" x14ac:dyDescent="0.45">
      <c r="L223" s="23"/>
    </row>
    <row r="224" spans="12:12" x14ac:dyDescent="0.45">
      <c r="L224" s="23"/>
    </row>
    <row r="225" spans="12:12" x14ac:dyDescent="0.45">
      <c r="L225" s="23"/>
    </row>
    <row r="226" spans="12:12" x14ac:dyDescent="0.45">
      <c r="L226" s="23"/>
    </row>
    <row r="227" spans="12:12" x14ac:dyDescent="0.45">
      <c r="L227" s="23"/>
    </row>
    <row r="228" spans="12:12" x14ac:dyDescent="0.45">
      <c r="L228" s="23"/>
    </row>
    <row r="229" spans="12:12" x14ac:dyDescent="0.45">
      <c r="L229" s="23"/>
    </row>
    <row r="230" spans="12:12" x14ac:dyDescent="0.45">
      <c r="L230" s="23"/>
    </row>
    <row r="231" spans="12:12" x14ac:dyDescent="0.45">
      <c r="L231" s="23"/>
    </row>
    <row r="232" spans="12:12" x14ac:dyDescent="0.45">
      <c r="L232" s="23"/>
    </row>
    <row r="233" spans="12:12" x14ac:dyDescent="0.45">
      <c r="L233" s="23"/>
    </row>
    <row r="234" spans="12:12" x14ac:dyDescent="0.45">
      <c r="L234" s="23"/>
    </row>
    <row r="235" spans="12:12" x14ac:dyDescent="0.45">
      <c r="L235" s="23"/>
    </row>
    <row r="236" spans="12:12" x14ac:dyDescent="0.45">
      <c r="L236" s="23"/>
    </row>
    <row r="237" spans="12:12" x14ac:dyDescent="0.45">
      <c r="L237" s="23"/>
    </row>
    <row r="238" spans="12:12" x14ac:dyDescent="0.45">
      <c r="L238" s="23"/>
    </row>
    <row r="239" spans="12:12" x14ac:dyDescent="0.45">
      <c r="L239" s="23"/>
    </row>
    <row r="240" spans="12:12" x14ac:dyDescent="0.45">
      <c r="L240" s="23"/>
    </row>
    <row r="241" spans="12:12" x14ac:dyDescent="0.45">
      <c r="L241" s="23"/>
    </row>
    <row r="242" spans="12:12" x14ac:dyDescent="0.45">
      <c r="L242" s="23"/>
    </row>
    <row r="243" spans="12:12" x14ac:dyDescent="0.45">
      <c r="L243" s="23"/>
    </row>
    <row r="244" spans="12:12" x14ac:dyDescent="0.45">
      <c r="L244" s="23"/>
    </row>
    <row r="245" spans="12:12" x14ac:dyDescent="0.45">
      <c r="L245" s="23"/>
    </row>
    <row r="246" spans="12:12" x14ac:dyDescent="0.45">
      <c r="L246" s="23"/>
    </row>
    <row r="247" spans="12:12" x14ac:dyDescent="0.45">
      <c r="L247" s="23"/>
    </row>
    <row r="248" spans="12:12" x14ac:dyDescent="0.45">
      <c r="L248" s="23"/>
    </row>
    <row r="249" spans="12:12" x14ac:dyDescent="0.45">
      <c r="L249" s="23"/>
    </row>
    <row r="250" spans="12:12" x14ac:dyDescent="0.45">
      <c r="L250" s="23"/>
    </row>
    <row r="251" spans="12:12" x14ac:dyDescent="0.45">
      <c r="L251" s="23"/>
    </row>
    <row r="252" spans="12:12" x14ac:dyDescent="0.45">
      <c r="L252" s="23"/>
    </row>
    <row r="253" spans="12:12" x14ac:dyDescent="0.45">
      <c r="L253" s="23"/>
    </row>
    <row r="254" spans="12:12" x14ac:dyDescent="0.45">
      <c r="L254" s="23"/>
    </row>
    <row r="255" spans="12:12" x14ac:dyDescent="0.45">
      <c r="L255" s="23"/>
    </row>
    <row r="256" spans="12:12" x14ac:dyDescent="0.45">
      <c r="L256" s="23"/>
    </row>
    <row r="257" spans="12:12" x14ac:dyDescent="0.45">
      <c r="L257" s="23"/>
    </row>
    <row r="258" spans="12:12" x14ac:dyDescent="0.45">
      <c r="L258" s="23"/>
    </row>
    <row r="259" spans="12:12" x14ac:dyDescent="0.45">
      <c r="L259" s="23"/>
    </row>
    <row r="260" spans="12:12" x14ac:dyDescent="0.45">
      <c r="L260" s="23"/>
    </row>
    <row r="261" spans="12:12" x14ac:dyDescent="0.45">
      <c r="L261" s="23"/>
    </row>
    <row r="262" spans="12:12" x14ac:dyDescent="0.45">
      <c r="L262" s="23"/>
    </row>
    <row r="263" spans="12:12" x14ac:dyDescent="0.45">
      <c r="L263" s="23"/>
    </row>
    <row r="264" spans="12:12" x14ac:dyDescent="0.45">
      <c r="L264" s="23"/>
    </row>
    <row r="265" spans="12:12" x14ac:dyDescent="0.45">
      <c r="L265" s="23"/>
    </row>
    <row r="266" spans="12:12" x14ac:dyDescent="0.45">
      <c r="L266" s="23"/>
    </row>
    <row r="267" spans="12:12" x14ac:dyDescent="0.45">
      <c r="L267" s="23"/>
    </row>
    <row r="268" spans="12:12" x14ac:dyDescent="0.45">
      <c r="L268" s="23"/>
    </row>
    <row r="269" spans="12:12" x14ac:dyDescent="0.45">
      <c r="L269" s="23"/>
    </row>
    <row r="270" spans="12:12" x14ac:dyDescent="0.45">
      <c r="L270" s="23"/>
    </row>
    <row r="271" spans="12:12" x14ac:dyDescent="0.45">
      <c r="L271" s="23"/>
    </row>
    <row r="272" spans="12:12" x14ac:dyDescent="0.45">
      <c r="L272" s="23"/>
    </row>
    <row r="273" spans="12:12" x14ac:dyDescent="0.45">
      <c r="L273" s="23"/>
    </row>
    <row r="274" spans="12:12" x14ac:dyDescent="0.45">
      <c r="L274" s="23"/>
    </row>
    <row r="275" spans="12:12" x14ac:dyDescent="0.45">
      <c r="L275" s="23"/>
    </row>
    <row r="276" spans="12:12" x14ac:dyDescent="0.45">
      <c r="L276" s="23"/>
    </row>
    <row r="277" spans="12:12" x14ac:dyDescent="0.45">
      <c r="L277" s="23"/>
    </row>
    <row r="278" spans="12:12" x14ac:dyDescent="0.45">
      <c r="L278" s="23"/>
    </row>
    <row r="279" spans="12:12" x14ac:dyDescent="0.45">
      <c r="L279" s="23"/>
    </row>
    <row r="280" spans="12:12" x14ac:dyDescent="0.45">
      <c r="L280" s="23"/>
    </row>
    <row r="281" spans="12:12" x14ac:dyDescent="0.45">
      <c r="L281" s="23"/>
    </row>
    <row r="282" spans="12:12" x14ac:dyDescent="0.45">
      <c r="L282" s="23"/>
    </row>
    <row r="283" spans="12:12" x14ac:dyDescent="0.45">
      <c r="L283" s="23"/>
    </row>
    <row r="284" spans="12:12" x14ac:dyDescent="0.45">
      <c r="L284" s="23"/>
    </row>
    <row r="285" spans="12:12" x14ac:dyDescent="0.45">
      <c r="L285" s="23"/>
    </row>
    <row r="286" spans="12:12" x14ac:dyDescent="0.45">
      <c r="L286" s="23"/>
    </row>
    <row r="287" spans="12:12" x14ac:dyDescent="0.45">
      <c r="L287" s="23"/>
    </row>
    <row r="288" spans="12:12" x14ac:dyDescent="0.45">
      <c r="L288" s="23"/>
    </row>
    <row r="289" spans="12:12" x14ac:dyDescent="0.45">
      <c r="L289" s="23"/>
    </row>
    <row r="290" spans="12:12" x14ac:dyDescent="0.45">
      <c r="L290" s="23"/>
    </row>
    <row r="291" spans="12:12" x14ac:dyDescent="0.45">
      <c r="L291" s="23"/>
    </row>
    <row r="292" spans="12:12" x14ac:dyDescent="0.45">
      <c r="L292" s="23"/>
    </row>
    <row r="293" spans="12:12" x14ac:dyDescent="0.45">
      <c r="L293" s="23"/>
    </row>
    <row r="294" spans="12:12" x14ac:dyDescent="0.45">
      <c r="L294" s="23"/>
    </row>
    <row r="295" spans="12:12" x14ac:dyDescent="0.45">
      <c r="L295" s="23"/>
    </row>
    <row r="296" spans="12:12" x14ac:dyDescent="0.45">
      <c r="L296" s="23"/>
    </row>
    <row r="297" spans="12:12" x14ac:dyDescent="0.45">
      <c r="L297" s="23"/>
    </row>
    <row r="298" spans="12:12" x14ac:dyDescent="0.45">
      <c r="L298" s="23"/>
    </row>
    <row r="299" spans="12:12" x14ac:dyDescent="0.45">
      <c r="L299" s="23"/>
    </row>
    <row r="300" spans="12:12" x14ac:dyDescent="0.45">
      <c r="L300" s="23"/>
    </row>
    <row r="301" spans="12:12" x14ac:dyDescent="0.45">
      <c r="L301" s="23"/>
    </row>
    <row r="302" spans="12:12" x14ac:dyDescent="0.45">
      <c r="L302" s="23"/>
    </row>
    <row r="303" spans="12:12" x14ac:dyDescent="0.45">
      <c r="L303" s="23"/>
    </row>
    <row r="304" spans="12:12" x14ac:dyDescent="0.45">
      <c r="L304" s="23"/>
    </row>
    <row r="305" spans="12:12" x14ac:dyDescent="0.45">
      <c r="L305" s="23"/>
    </row>
    <row r="306" spans="12:12" x14ac:dyDescent="0.45">
      <c r="L306" s="23"/>
    </row>
    <row r="307" spans="12:12" x14ac:dyDescent="0.45">
      <c r="L307" s="23"/>
    </row>
    <row r="308" spans="12:12" x14ac:dyDescent="0.45">
      <c r="L308" s="23"/>
    </row>
    <row r="309" spans="12:12" x14ac:dyDescent="0.45">
      <c r="L309" s="23"/>
    </row>
    <row r="310" spans="12:12" x14ac:dyDescent="0.45">
      <c r="L310" s="23"/>
    </row>
    <row r="311" spans="12:12" x14ac:dyDescent="0.45">
      <c r="L311" s="23"/>
    </row>
    <row r="312" spans="12:12" x14ac:dyDescent="0.45">
      <c r="L312" s="23"/>
    </row>
    <row r="313" spans="12:12" x14ac:dyDescent="0.45">
      <c r="L313" s="23"/>
    </row>
    <row r="314" spans="12:12" x14ac:dyDescent="0.45">
      <c r="L314" s="23"/>
    </row>
    <row r="315" spans="12:12" x14ac:dyDescent="0.45">
      <c r="L315" s="23"/>
    </row>
    <row r="316" spans="12:12" x14ac:dyDescent="0.45">
      <c r="L316" s="23"/>
    </row>
    <row r="317" spans="12:12" x14ac:dyDescent="0.45">
      <c r="L317" s="23"/>
    </row>
    <row r="318" spans="12:12" x14ac:dyDescent="0.45">
      <c r="L318" s="23"/>
    </row>
    <row r="319" spans="12:12" x14ac:dyDescent="0.45">
      <c r="L319" s="23"/>
    </row>
    <row r="320" spans="12:12" x14ac:dyDescent="0.45">
      <c r="L320" s="23"/>
    </row>
    <row r="321" spans="12:12" x14ac:dyDescent="0.45">
      <c r="L321" s="23"/>
    </row>
    <row r="322" spans="12:12" x14ac:dyDescent="0.45">
      <c r="L322" s="23"/>
    </row>
    <row r="323" spans="12:12" x14ac:dyDescent="0.45">
      <c r="L323" s="23"/>
    </row>
    <row r="324" spans="12:12" x14ac:dyDescent="0.45">
      <c r="L324" s="23"/>
    </row>
    <row r="325" spans="12:12" x14ac:dyDescent="0.45">
      <c r="L325" s="23"/>
    </row>
    <row r="326" spans="12:12" x14ac:dyDescent="0.45">
      <c r="L326" s="23"/>
    </row>
    <row r="327" spans="12:12" x14ac:dyDescent="0.45">
      <c r="L327" s="23"/>
    </row>
    <row r="328" spans="12:12" x14ac:dyDescent="0.45">
      <c r="L328" s="23"/>
    </row>
    <row r="329" spans="12:12" x14ac:dyDescent="0.45">
      <c r="L329" s="23"/>
    </row>
    <row r="330" spans="12:12" x14ac:dyDescent="0.45">
      <c r="L330" s="23"/>
    </row>
    <row r="331" spans="12:12" x14ac:dyDescent="0.45">
      <c r="L331" s="23"/>
    </row>
    <row r="332" spans="12:12" x14ac:dyDescent="0.45">
      <c r="L332" s="23"/>
    </row>
    <row r="333" spans="12:12" x14ac:dyDescent="0.45">
      <c r="L333" s="23"/>
    </row>
    <row r="334" spans="12:12" x14ac:dyDescent="0.45">
      <c r="L334" s="23"/>
    </row>
    <row r="335" spans="12:12" x14ac:dyDescent="0.45">
      <c r="L335" s="23"/>
    </row>
    <row r="336" spans="12:12" x14ac:dyDescent="0.45">
      <c r="L336" s="23"/>
    </row>
    <row r="337" spans="12:12" x14ac:dyDescent="0.45">
      <c r="L337" s="23"/>
    </row>
    <row r="338" spans="12:12" x14ac:dyDescent="0.45">
      <c r="L338" s="23"/>
    </row>
    <row r="339" spans="12:12" x14ac:dyDescent="0.45">
      <c r="L339" s="23"/>
    </row>
    <row r="340" spans="12:12" x14ac:dyDescent="0.45">
      <c r="L340" s="23"/>
    </row>
    <row r="341" spans="12:12" x14ac:dyDescent="0.45">
      <c r="L341" s="23"/>
    </row>
    <row r="342" spans="12:12" x14ac:dyDescent="0.45">
      <c r="L342" s="23"/>
    </row>
    <row r="343" spans="12:12" x14ac:dyDescent="0.45">
      <c r="L343" s="23"/>
    </row>
    <row r="344" spans="12:12" x14ac:dyDescent="0.45">
      <c r="L344" s="23"/>
    </row>
    <row r="345" spans="12:12" x14ac:dyDescent="0.45">
      <c r="L345" s="23"/>
    </row>
    <row r="346" spans="12:12" x14ac:dyDescent="0.45">
      <c r="L346" s="23"/>
    </row>
    <row r="347" spans="12:12" x14ac:dyDescent="0.45">
      <c r="L347" s="23"/>
    </row>
    <row r="348" spans="12:12" x14ac:dyDescent="0.45">
      <c r="L348" s="23"/>
    </row>
    <row r="349" spans="12:12" x14ac:dyDescent="0.45">
      <c r="L349" s="23"/>
    </row>
    <row r="350" spans="12:12" x14ac:dyDescent="0.45">
      <c r="L350" s="23"/>
    </row>
    <row r="351" spans="12:12" x14ac:dyDescent="0.45">
      <c r="L351" s="23"/>
    </row>
    <row r="352" spans="12:12" x14ac:dyDescent="0.45">
      <c r="L352" s="23"/>
    </row>
    <row r="353" spans="12:12" x14ac:dyDescent="0.45">
      <c r="L353" s="23"/>
    </row>
    <row r="354" spans="12:12" x14ac:dyDescent="0.45">
      <c r="L354" s="23"/>
    </row>
    <row r="355" spans="12:12" x14ac:dyDescent="0.45">
      <c r="L355" s="23"/>
    </row>
    <row r="356" spans="12:12" x14ac:dyDescent="0.45">
      <c r="L356" s="23"/>
    </row>
    <row r="357" spans="12:12" x14ac:dyDescent="0.45">
      <c r="L357" s="23"/>
    </row>
    <row r="358" spans="12:12" x14ac:dyDescent="0.45">
      <c r="L358" s="23"/>
    </row>
    <row r="359" spans="12:12" x14ac:dyDescent="0.45">
      <c r="L359" s="23"/>
    </row>
    <row r="360" spans="12:12" x14ac:dyDescent="0.45">
      <c r="L360" s="23"/>
    </row>
    <row r="361" spans="12:12" x14ac:dyDescent="0.45">
      <c r="L361" s="23"/>
    </row>
    <row r="362" spans="12:12" x14ac:dyDescent="0.45">
      <c r="L362" s="23"/>
    </row>
    <row r="363" spans="12:12" x14ac:dyDescent="0.45">
      <c r="L363" s="23"/>
    </row>
    <row r="364" spans="12:12" x14ac:dyDescent="0.45">
      <c r="L364" s="23"/>
    </row>
    <row r="365" spans="12:12" x14ac:dyDescent="0.45">
      <c r="L365" s="23"/>
    </row>
    <row r="366" spans="12:12" x14ac:dyDescent="0.45">
      <c r="L366" s="23"/>
    </row>
    <row r="367" spans="12:12" x14ac:dyDescent="0.45">
      <c r="L367" s="23"/>
    </row>
    <row r="368" spans="12:12" x14ac:dyDescent="0.45">
      <c r="L368" s="23"/>
    </row>
    <row r="369" spans="12:12" x14ac:dyDescent="0.45">
      <c r="L369" s="23"/>
    </row>
    <row r="370" spans="12:12" x14ac:dyDescent="0.45">
      <c r="L370" s="23"/>
    </row>
    <row r="371" spans="12:12" x14ac:dyDescent="0.45">
      <c r="L371" s="23"/>
    </row>
    <row r="372" spans="12:12" x14ac:dyDescent="0.45">
      <c r="L372" s="23"/>
    </row>
    <row r="373" spans="12:12" x14ac:dyDescent="0.45">
      <c r="L373" s="23"/>
    </row>
    <row r="374" spans="12:12" x14ac:dyDescent="0.45">
      <c r="L374" s="23"/>
    </row>
    <row r="375" spans="12:12" x14ac:dyDescent="0.45">
      <c r="L375" s="23"/>
    </row>
    <row r="376" spans="12:12" x14ac:dyDescent="0.45">
      <c r="L376" s="23"/>
    </row>
    <row r="377" spans="12:12" x14ac:dyDescent="0.45">
      <c r="L377" s="23"/>
    </row>
    <row r="378" spans="12:12" x14ac:dyDescent="0.45">
      <c r="L378" s="23"/>
    </row>
    <row r="379" spans="12:12" x14ac:dyDescent="0.45">
      <c r="L379" s="23"/>
    </row>
    <row r="380" spans="12:12" x14ac:dyDescent="0.45">
      <c r="L380" s="23"/>
    </row>
    <row r="381" spans="12:12" x14ac:dyDescent="0.45">
      <c r="L381" s="23"/>
    </row>
    <row r="382" spans="12:12" x14ac:dyDescent="0.45">
      <c r="L382" s="23"/>
    </row>
    <row r="383" spans="12:12" x14ac:dyDescent="0.45">
      <c r="L383" s="23"/>
    </row>
    <row r="384" spans="12:12" x14ac:dyDescent="0.45">
      <c r="L384" s="23"/>
    </row>
    <row r="385" spans="12:12" x14ac:dyDescent="0.45">
      <c r="L385" s="23"/>
    </row>
    <row r="386" spans="12:12" x14ac:dyDescent="0.45">
      <c r="L386" s="23"/>
    </row>
    <row r="387" spans="12:12" x14ac:dyDescent="0.45">
      <c r="L387" s="23"/>
    </row>
    <row r="388" spans="12:12" x14ac:dyDescent="0.45">
      <c r="L388" s="23"/>
    </row>
    <row r="389" spans="12:12" x14ac:dyDescent="0.45">
      <c r="L389" s="23"/>
    </row>
    <row r="390" spans="12:12" x14ac:dyDescent="0.45">
      <c r="L390" s="23"/>
    </row>
    <row r="391" spans="12:12" x14ac:dyDescent="0.45">
      <c r="L391" s="23"/>
    </row>
    <row r="392" spans="12:12" x14ac:dyDescent="0.45">
      <c r="L392" s="23"/>
    </row>
    <row r="393" spans="12:12" x14ac:dyDescent="0.45">
      <c r="L393" s="23"/>
    </row>
    <row r="394" spans="12:12" x14ac:dyDescent="0.45">
      <c r="L394" s="23"/>
    </row>
    <row r="395" spans="12:12" x14ac:dyDescent="0.45">
      <c r="L395" s="23"/>
    </row>
    <row r="396" spans="12:12" x14ac:dyDescent="0.45">
      <c r="L396" s="23"/>
    </row>
    <row r="397" spans="12:12" x14ac:dyDescent="0.45">
      <c r="L397" s="23"/>
    </row>
    <row r="398" spans="12:12" x14ac:dyDescent="0.45">
      <c r="L398" s="23"/>
    </row>
    <row r="399" spans="12:12" x14ac:dyDescent="0.45">
      <c r="L399" s="23"/>
    </row>
    <row r="400" spans="12:12" x14ac:dyDescent="0.45">
      <c r="L400" s="23"/>
    </row>
    <row r="401" spans="12:12" x14ac:dyDescent="0.45">
      <c r="L401" s="23"/>
    </row>
    <row r="402" spans="12:12" x14ac:dyDescent="0.45">
      <c r="L402" s="23"/>
    </row>
    <row r="403" spans="12:12" x14ac:dyDescent="0.45">
      <c r="L403" s="23"/>
    </row>
    <row r="404" spans="12:12" x14ac:dyDescent="0.45">
      <c r="L404" s="23"/>
    </row>
    <row r="405" spans="12:12" x14ac:dyDescent="0.45">
      <c r="L405" s="23"/>
    </row>
    <row r="406" spans="12:12" x14ac:dyDescent="0.45">
      <c r="L406" s="23"/>
    </row>
    <row r="407" spans="12:12" x14ac:dyDescent="0.45">
      <c r="L407" s="23"/>
    </row>
    <row r="408" spans="12:12" x14ac:dyDescent="0.45">
      <c r="L408" s="23"/>
    </row>
    <row r="409" spans="12:12" x14ac:dyDescent="0.45">
      <c r="L409" s="23"/>
    </row>
    <row r="410" spans="12:12" x14ac:dyDescent="0.45">
      <c r="L410" s="23"/>
    </row>
    <row r="411" spans="12:12" x14ac:dyDescent="0.45">
      <c r="L411" s="23"/>
    </row>
    <row r="412" spans="12:12" x14ac:dyDescent="0.45">
      <c r="L412" s="23"/>
    </row>
    <row r="413" spans="12:12" x14ac:dyDescent="0.45">
      <c r="L413" s="23"/>
    </row>
    <row r="414" spans="12:12" x14ac:dyDescent="0.45">
      <c r="L414" s="23"/>
    </row>
    <row r="415" spans="12:12" x14ac:dyDescent="0.45">
      <c r="L415" s="23"/>
    </row>
    <row r="416" spans="12:12" x14ac:dyDescent="0.45">
      <c r="L416" s="23"/>
    </row>
    <row r="417" spans="12:12" x14ac:dyDescent="0.45">
      <c r="L417" s="23"/>
    </row>
    <row r="418" spans="12:12" x14ac:dyDescent="0.45">
      <c r="L418" s="23"/>
    </row>
    <row r="419" spans="12:12" x14ac:dyDescent="0.45">
      <c r="L419" s="23"/>
    </row>
    <row r="420" spans="12:12" x14ac:dyDescent="0.45">
      <c r="L420" s="23"/>
    </row>
    <row r="421" spans="12:12" x14ac:dyDescent="0.45">
      <c r="L421" s="23"/>
    </row>
    <row r="422" spans="12:12" x14ac:dyDescent="0.45">
      <c r="L422" s="23"/>
    </row>
    <row r="423" spans="12:12" x14ac:dyDescent="0.45">
      <c r="L423" s="23"/>
    </row>
    <row r="424" spans="12:12" x14ac:dyDescent="0.45">
      <c r="L424" s="23"/>
    </row>
    <row r="425" spans="12:12" x14ac:dyDescent="0.45">
      <c r="L425" s="23"/>
    </row>
    <row r="426" spans="12:12" x14ac:dyDescent="0.45">
      <c r="L426" s="23"/>
    </row>
    <row r="427" spans="12:12" x14ac:dyDescent="0.45">
      <c r="L427" s="23"/>
    </row>
    <row r="428" spans="12:12" x14ac:dyDescent="0.45">
      <c r="L428" s="23"/>
    </row>
    <row r="429" spans="12:12" x14ac:dyDescent="0.45">
      <c r="L429" s="23"/>
    </row>
    <row r="430" spans="12:12" x14ac:dyDescent="0.45">
      <c r="L430" s="23"/>
    </row>
    <row r="431" spans="12:12" x14ac:dyDescent="0.45">
      <c r="L431" s="23"/>
    </row>
    <row r="432" spans="12:12" x14ac:dyDescent="0.45">
      <c r="L432" s="23"/>
    </row>
    <row r="433" spans="12:12" x14ac:dyDescent="0.45">
      <c r="L433" s="23"/>
    </row>
    <row r="434" spans="12:12" x14ac:dyDescent="0.45">
      <c r="L434" s="23"/>
    </row>
    <row r="435" spans="12:12" x14ac:dyDescent="0.45">
      <c r="L435" s="23"/>
    </row>
    <row r="436" spans="12:12" x14ac:dyDescent="0.45">
      <c r="L436" s="23"/>
    </row>
    <row r="437" spans="12:12" x14ac:dyDescent="0.45">
      <c r="L437" s="23"/>
    </row>
    <row r="438" spans="12:12" x14ac:dyDescent="0.45">
      <c r="L438" s="23"/>
    </row>
    <row r="439" spans="12:12" x14ac:dyDescent="0.45">
      <c r="L439" s="23"/>
    </row>
    <row r="440" spans="12:12" x14ac:dyDescent="0.45">
      <c r="L440" s="23"/>
    </row>
    <row r="441" spans="12:12" x14ac:dyDescent="0.45">
      <c r="L441" s="23"/>
    </row>
    <row r="442" spans="12:12" x14ac:dyDescent="0.45">
      <c r="L442" s="23"/>
    </row>
    <row r="443" spans="12:12" x14ac:dyDescent="0.45">
      <c r="L443" s="23"/>
    </row>
    <row r="444" spans="12:12" x14ac:dyDescent="0.45">
      <c r="L444" s="23"/>
    </row>
    <row r="445" spans="12:12" x14ac:dyDescent="0.45">
      <c r="L445" s="23"/>
    </row>
    <row r="446" spans="12:12" x14ac:dyDescent="0.45">
      <c r="L446" s="23"/>
    </row>
    <row r="447" spans="12:12" x14ac:dyDescent="0.45">
      <c r="L447" s="23"/>
    </row>
    <row r="448" spans="12:12" x14ac:dyDescent="0.45">
      <c r="L448" s="23"/>
    </row>
    <row r="449" spans="12:12" x14ac:dyDescent="0.45">
      <c r="L449" s="23"/>
    </row>
    <row r="450" spans="12:12" x14ac:dyDescent="0.45">
      <c r="L450" s="23"/>
    </row>
    <row r="451" spans="12:12" x14ac:dyDescent="0.45">
      <c r="L451" s="23"/>
    </row>
    <row r="452" spans="12:12" x14ac:dyDescent="0.45">
      <c r="L452" s="23"/>
    </row>
    <row r="453" spans="12:12" x14ac:dyDescent="0.45">
      <c r="L453" s="23"/>
    </row>
    <row r="454" spans="12:12" x14ac:dyDescent="0.45">
      <c r="L454" s="23"/>
    </row>
    <row r="455" spans="12:12" x14ac:dyDescent="0.45">
      <c r="L455" s="23"/>
    </row>
    <row r="456" spans="12:12" x14ac:dyDescent="0.45">
      <c r="L456" s="23"/>
    </row>
    <row r="457" spans="12:12" x14ac:dyDescent="0.45">
      <c r="L457" s="23"/>
    </row>
    <row r="458" spans="12:12" x14ac:dyDescent="0.45">
      <c r="L458" s="23"/>
    </row>
    <row r="459" spans="12:12" x14ac:dyDescent="0.45">
      <c r="L459" s="23"/>
    </row>
    <row r="460" spans="12:12" x14ac:dyDescent="0.45">
      <c r="L460" s="23"/>
    </row>
    <row r="461" spans="12:12" x14ac:dyDescent="0.45">
      <c r="L461" s="23"/>
    </row>
    <row r="462" spans="12:12" x14ac:dyDescent="0.45">
      <c r="L462" s="23"/>
    </row>
    <row r="463" spans="12:12" x14ac:dyDescent="0.45">
      <c r="L463" s="23"/>
    </row>
    <row r="464" spans="12:12" x14ac:dyDescent="0.45">
      <c r="L464" s="23"/>
    </row>
    <row r="465" spans="12:12" x14ac:dyDescent="0.45">
      <c r="L465" s="23"/>
    </row>
    <row r="466" spans="12:12" x14ac:dyDescent="0.45">
      <c r="L466" s="23"/>
    </row>
    <row r="467" spans="12:12" x14ac:dyDescent="0.45">
      <c r="L467" s="23"/>
    </row>
    <row r="468" spans="12:12" x14ac:dyDescent="0.45">
      <c r="L468" s="23"/>
    </row>
    <row r="469" spans="12:12" x14ac:dyDescent="0.45">
      <c r="L469" s="23"/>
    </row>
    <row r="470" spans="12:12" x14ac:dyDescent="0.45">
      <c r="L470" s="23"/>
    </row>
    <row r="471" spans="12:12" x14ac:dyDescent="0.45">
      <c r="L471" s="23"/>
    </row>
    <row r="472" spans="12:12" x14ac:dyDescent="0.45">
      <c r="L472" s="23"/>
    </row>
    <row r="473" spans="12:12" x14ac:dyDescent="0.45">
      <c r="L473" s="23"/>
    </row>
    <row r="474" spans="12:12" x14ac:dyDescent="0.45">
      <c r="L474" s="23"/>
    </row>
    <row r="475" spans="12:12" x14ac:dyDescent="0.45">
      <c r="L475" s="23"/>
    </row>
    <row r="476" spans="12:12" x14ac:dyDescent="0.45">
      <c r="L476" s="23"/>
    </row>
    <row r="477" spans="12:12" x14ac:dyDescent="0.45">
      <c r="L477" s="23"/>
    </row>
    <row r="478" spans="12:12" x14ac:dyDescent="0.45">
      <c r="L478" s="23"/>
    </row>
    <row r="479" spans="12:12" x14ac:dyDescent="0.45">
      <c r="L479" s="23"/>
    </row>
    <row r="480" spans="12:12" x14ac:dyDescent="0.45">
      <c r="L480" s="23"/>
    </row>
    <row r="481" spans="12:12" x14ac:dyDescent="0.45">
      <c r="L481" s="23"/>
    </row>
    <row r="482" spans="12:12" x14ac:dyDescent="0.45">
      <c r="L482" s="23"/>
    </row>
    <row r="483" spans="12:12" x14ac:dyDescent="0.45">
      <c r="L483" s="23"/>
    </row>
    <row r="484" spans="12:12" x14ac:dyDescent="0.45">
      <c r="L484" s="23"/>
    </row>
    <row r="485" spans="12:12" x14ac:dyDescent="0.45">
      <c r="L485" s="23"/>
    </row>
    <row r="486" spans="12:12" x14ac:dyDescent="0.45">
      <c r="L486" s="23"/>
    </row>
    <row r="487" spans="12:12" x14ac:dyDescent="0.45">
      <c r="L487" s="23"/>
    </row>
    <row r="488" spans="12:12" x14ac:dyDescent="0.45">
      <c r="L488" s="23"/>
    </row>
    <row r="489" spans="12:12" x14ac:dyDescent="0.45">
      <c r="L489" s="23"/>
    </row>
    <row r="490" spans="12:12" x14ac:dyDescent="0.45">
      <c r="L490" s="23"/>
    </row>
    <row r="491" spans="12:12" x14ac:dyDescent="0.45">
      <c r="L491" s="23"/>
    </row>
    <row r="492" spans="12:12" x14ac:dyDescent="0.45">
      <c r="L492" s="23"/>
    </row>
    <row r="493" spans="12:12" x14ac:dyDescent="0.45">
      <c r="L493" s="23"/>
    </row>
    <row r="494" spans="12:12" x14ac:dyDescent="0.45">
      <c r="L494" s="23"/>
    </row>
    <row r="495" spans="12:12" x14ac:dyDescent="0.45">
      <c r="L495" s="23"/>
    </row>
    <row r="496" spans="12:12" x14ac:dyDescent="0.45">
      <c r="L496" s="23"/>
    </row>
    <row r="497" spans="12:12" x14ac:dyDescent="0.45">
      <c r="L497" s="23"/>
    </row>
    <row r="498" spans="12:12" x14ac:dyDescent="0.45">
      <c r="L498" s="23"/>
    </row>
    <row r="499" spans="12:12" x14ac:dyDescent="0.45">
      <c r="L499" s="23"/>
    </row>
    <row r="500" spans="12:12" x14ac:dyDescent="0.45">
      <c r="L500" s="23"/>
    </row>
    <row r="501" spans="12:12" x14ac:dyDescent="0.45">
      <c r="L501" s="23"/>
    </row>
    <row r="502" spans="12:12" x14ac:dyDescent="0.45">
      <c r="L502" s="23"/>
    </row>
    <row r="503" spans="12:12" x14ac:dyDescent="0.45">
      <c r="L503" s="23"/>
    </row>
    <row r="504" spans="12:12" x14ac:dyDescent="0.45">
      <c r="L504" s="23"/>
    </row>
    <row r="505" spans="12:12" x14ac:dyDescent="0.45">
      <c r="L505" s="23"/>
    </row>
    <row r="506" spans="12:12" x14ac:dyDescent="0.45">
      <c r="L506" s="23"/>
    </row>
    <row r="507" spans="12:12" x14ac:dyDescent="0.45">
      <c r="L507" s="23"/>
    </row>
    <row r="508" spans="12:12" x14ac:dyDescent="0.45">
      <c r="L508" s="23"/>
    </row>
    <row r="509" spans="12:12" x14ac:dyDescent="0.45">
      <c r="L509" s="23"/>
    </row>
    <row r="510" spans="12:12" x14ac:dyDescent="0.45">
      <c r="L510" s="23"/>
    </row>
    <row r="511" spans="12:12" x14ac:dyDescent="0.45">
      <c r="L511" s="23"/>
    </row>
    <row r="512" spans="12:12" x14ac:dyDescent="0.45">
      <c r="L512" s="23"/>
    </row>
    <row r="513" spans="12:12" x14ac:dyDescent="0.45">
      <c r="L513" s="23"/>
    </row>
    <row r="514" spans="12:12" x14ac:dyDescent="0.45">
      <c r="L514" s="23"/>
    </row>
    <row r="515" spans="12:12" x14ac:dyDescent="0.45">
      <c r="L515" s="23"/>
    </row>
    <row r="516" spans="12:12" x14ac:dyDescent="0.45">
      <c r="L516" s="23"/>
    </row>
    <row r="517" spans="12:12" x14ac:dyDescent="0.45">
      <c r="L517" s="23"/>
    </row>
    <row r="518" spans="12:12" x14ac:dyDescent="0.45">
      <c r="L518" s="23"/>
    </row>
    <row r="519" spans="12:12" x14ac:dyDescent="0.45">
      <c r="L519" s="23"/>
    </row>
    <row r="520" spans="12:12" x14ac:dyDescent="0.45">
      <c r="L520" s="23"/>
    </row>
    <row r="521" spans="12:12" x14ac:dyDescent="0.45">
      <c r="L521" s="23"/>
    </row>
    <row r="522" spans="12:12" x14ac:dyDescent="0.45">
      <c r="L522" s="23"/>
    </row>
    <row r="523" spans="12:12" x14ac:dyDescent="0.45">
      <c r="L523" s="23"/>
    </row>
    <row r="524" spans="12:12" x14ac:dyDescent="0.45">
      <c r="L524" s="23"/>
    </row>
    <row r="525" spans="12:12" x14ac:dyDescent="0.45">
      <c r="L525" s="23"/>
    </row>
    <row r="526" spans="12:12" x14ac:dyDescent="0.45">
      <c r="L526" s="23"/>
    </row>
    <row r="527" spans="12:12" x14ac:dyDescent="0.45">
      <c r="L527" s="23"/>
    </row>
    <row r="528" spans="12:12" x14ac:dyDescent="0.45">
      <c r="L528" s="23"/>
    </row>
    <row r="529" spans="12:12" x14ac:dyDescent="0.45">
      <c r="L529" s="23"/>
    </row>
    <row r="530" spans="12:12" x14ac:dyDescent="0.45">
      <c r="L530" s="23"/>
    </row>
    <row r="531" spans="12:12" x14ac:dyDescent="0.45">
      <c r="L531" s="23"/>
    </row>
    <row r="532" spans="12:12" x14ac:dyDescent="0.45">
      <c r="L532" s="23"/>
    </row>
    <row r="533" spans="12:12" x14ac:dyDescent="0.45">
      <c r="L533" s="23"/>
    </row>
    <row r="534" spans="12:12" x14ac:dyDescent="0.45">
      <c r="L534" s="23"/>
    </row>
    <row r="535" spans="12:12" x14ac:dyDescent="0.45">
      <c r="L535" s="23"/>
    </row>
    <row r="536" spans="12:12" x14ac:dyDescent="0.45">
      <c r="L536" s="23"/>
    </row>
    <row r="537" spans="12:12" x14ac:dyDescent="0.45">
      <c r="L537" s="23"/>
    </row>
    <row r="538" spans="12:12" x14ac:dyDescent="0.45">
      <c r="L538" s="23"/>
    </row>
    <row r="539" spans="12:12" x14ac:dyDescent="0.45">
      <c r="L539" s="23"/>
    </row>
    <row r="540" spans="12:12" x14ac:dyDescent="0.45">
      <c r="L540" s="23"/>
    </row>
    <row r="541" spans="12:12" x14ac:dyDescent="0.45">
      <c r="L541" s="23"/>
    </row>
    <row r="542" spans="12:12" x14ac:dyDescent="0.45">
      <c r="L542" s="23"/>
    </row>
    <row r="543" spans="12:12" x14ac:dyDescent="0.45">
      <c r="L543" s="23"/>
    </row>
    <row r="544" spans="12:12" x14ac:dyDescent="0.45">
      <c r="L544" s="23"/>
    </row>
    <row r="545" spans="12:19" x14ac:dyDescent="0.45">
      <c r="L545" s="23"/>
    </row>
    <row r="546" spans="12:19" x14ac:dyDescent="0.45">
      <c r="L546" s="23"/>
    </row>
    <row r="547" spans="12:19" x14ac:dyDescent="0.45">
      <c r="L547" s="23"/>
    </row>
    <row r="548" spans="12:19" x14ac:dyDescent="0.45">
      <c r="L548" s="23"/>
    </row>
    <row r="549" spans="12:19" x14ac:dyDescent="0.45">
      <c r="L549" s="23"/>
    </row>
    <row r="551" spans="12:19" x14ac:dyDescent="0.45">
      <c r="M551" s="21" t="s">
        <v>932</v>
      </c>
      <c r="N551" s="21" t="s">
        <v>930</v>
      </c>
      <c r="O551" s="21" t="s">
        <v>956</v>
      </c>
      <c r="P551" s="22" t="s">
        <v>957</v>
      </c>
      <c r="Q551" s="22" t="s">
        <v>958</v>
      </c>
      <c r="S551" s="34" t="s">
        <v>931</v>
      </c>
    </row>
    <row r="552" spans="12:19" x14ac:dyDescent="0.45">
      <c r="M552" s="21">
        <f>-O470+O545</f>
        <v>0</v>
      </c>
      <c r="N552" s="21">
        <f>-M470+M545</f>
        <v>0</v>
      </c>
      <c r="O552" s="21">
        <f>-P470+P545</f>
        <v>0</v>
      </c>
      <c r="P552" s="22">
        <f>-Q470+Q545</f>
        <v>0</v>
      </c>
      <c r="Q552" s="22">
        <f>-S470+S545</f>
        <v>0</v>
      </c>
      <c r="S552" s="34">
        <f>-N470+N545</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446C9-D3C4-4A2B-8C3D-54500F6795ED}">
  <sheetPr>
    <tabColor rgb="FFC00000"/>
  </sheetPr>
  <dimension ref="A1:W552"/>
  <sheetViews>
    <sheetView workbookViewId="0">
      <pane xSplit="2" ySplit="13" topLeftCell="M14" activePane="bottomRight" state="frozen"/>
      <selection pane="topRight" activeCell="D170" sqref="D170:D191"/>
      <selection pane="bottomLeft" activeCell="D170" sqref="D170:D191"/>
      <selection pane="bottomRight" activeCell="P13" sqref="P13"/>
    </sheetView>
  </sheetViews>
  <sheetFormatPr defaultRowHeight="14.25" x14ac:dyDescent="0.45"/>
  <cols>
    <col min="4" max="4" width="9.59765625" style="24" bestFit="1" customWidth="1"/>
    <col min="5" max="6" width="9.1328125" style="25"/>
    <col min="7" max="7" width="9.59765625" style="25" bestFit="1" customWidth="1"/>
    <col min="8" max="9" width="9.59765625" style="26" bestFit="1" customWidth="1"/>
    <col min="10" max="10" width="9.1328125" style="26"/>
    <col min="11" max="11" width="9.59765625" style="26" bestFit="1" customWidth="1"/>
    <col min="13" max="15" width="9.1328125" style="21"/>
    <col min="16" max="17" width="9.1328125" style="22"/>
    <col min="18" max="19" width="9.1328125" style="34"/>
    <col min="20" max="20" width="9.1328125" style="26"/>
  </cols>
  <sheetData>
    <row r="1" spans="1:23" x14ac:dyDescent="0.45">
      <c r="A1" s="1" t="s">
        <v>861</v>
      </c>
      <c r="B1" s="1" t="s">
        <v>1</v>
      </c>
      <c r="C1" s="1"/>
      <c r="D1" s="24" t="s">
        <v>959</v>
      </c>
      <c r="E1" s="25" t="s">
        <v>960</v>
      </c>
      <c r="F1" s="25" t="s">
        <v>961</v>
      </c>
      <c r="G1" s="25" t="s">
        <v>962</v>
      </c>
      <c r="H1" s="26" t="s">
        <v>963</v>
      </c>
      <c r="I1" s="26" t="s">
        <v>964</v>
      </c>
      <c r="J1" s="26" t="s">
        <v>965</v>
      </c>
      <c r="K1" s="26" t="s">
        <v>966</v>
      </c>
    </row>
    <row r="2" spans="1:23" x14ac:dyDescent="0.45">
      <c r="A2" t="s">
        <v>4</v>
      </c>
      <c r="D2" s="24" t="s">
        <v>967</v>
      </c>
      <c r="E2" s="25" t="s">
        <v>968</v>
      </c>
      <c r="F2" s="25" t="s">
        <v>969</v>
      </c>
      <c r="G2" s="25" t="s">
        <v>970</v>
      </c>
      <c r="H2" s="26" t="s">
        <v>971</v>
      </c>
      <c r="I2" s="26" t="s">
        <v>972</v>
      </c>
      <c r="J2" s="26" t="s">
        <v>973</v>
      </c>
      <c r="K2" s="26" t="s">
        <v>974</v>
      </c>
    </row>
    <row r="3" spans="1:23" x14ac:dyDescent="0.45">
      <c r="A3" t="s">
        <v>7</v>
      </c>
      <c r="D3" s="24" t="s">
        <v>975</v>
      </c>
      <c r="E3" s="25" t="s">
        <v>976</v>
      </c>
      <c r="F3" s="25" t="s">
        <v>976</v>
      </c>
      <c r="G3" s="25" t="s">
        <v>976</v>
      </c>
      <c r="H3" s="26" t="s">
        <v>977</v>
      </c>
      <c r="I3" s="26" t="s">
        <v>976</v>
      </c>
      <c r="J3" s="26" t="s">
        <v>978</v>
      </c>
      <c r="K3" s="26" t="s">
        <v>979</v>
      </c>
    </row>
    <row r="4" spans="1:23" x14ac:dyDescent="0.45">
      <c r="A4" t="s">
        <v>9</v>
      </c>
      <c r="D4" s="24" t="s">
        <v>884</v>
      </c>
      <c r="E4" s="25" t="s">
        <v>884</v>
      </c>
      <c r="F4" s="25" t="s">
        <v>884</v>
      </c>
      <c r="G4" s="25" t="s">
        <v>884</v>
      </c>
      <c r="H4" s="26" t="s">
        <v>980</v>
      </c>
      <c r="I4" s="26" t="s">
        <v>884</v>
      </c>
      <c r="J4" s="26" t="s">
        <v>981</v>
      </c>
      <c r="K4" s="26" t="s">
        <v>982</v>
      </c>
    </row>
    <row r="5" spans="1:23" x14ac:dyDescent="0.45">
      <c r="A5" t="s">
        <v>11</v>
      </c>
      <c r="D5" s="24" t="s">
        <v>889</v>
      </c>
      <c r="E5" s="25" t="s">
        <v>889</v>
      </c>
      <c r="F5" s="25" t="s">
        <v>889</v>
      </c>
      <c r="G5" s="25" t="s">
        <v>889</v>
      </c>
      <c r="H5" s="26" t="s">
        <v>983</v>
      </c>
      <c r="I5" s="26" t="s">
        <v>889</v>
      </c>
      <c r="J5" s="26" t="s">
        <v>984</v>
      </c>
      <c r="K5" s="26" t="s">
        <v>985</v>
      </c>
    </row>
    <row r="6" spans="1:23" x14ac:dyDescent="0.45">
      <c r="A6" t="s">
        <v>13</v>
      </c>
      <c r="D6" s="24" t="s">
        <v>757</v>
      </c>
      <c r="E6" s="25" t="s">
        <v>757</v>
      </c>
      <c r="F6" s="25" t="s">
        <v>757</v>
      </c>
      <c r="G6" s="25" t="s">
        <v>757</v>
      </c>
      <c r="H6" s="26" t="s">
        <v>986</v>
      </c>
      <c r="I6" s="26" t="s">
        <v>757</v>
      </c>
      <c r="J6" s="26" t="s">
        <v>987</v>
      </c>
      <c r="K6" s="26" t="s">
        <v>988</v>
      </c>
    </row>
    <row r="7" spans="1:23" x14ac:dyDescent="0.45">
      <c r="A7" t="s">
        <v>15</v>
      </c>
      <c r="D7" s="24" t="s">
        <v>898</v>
      </c>
      <c r="E7" s="25" t="s">
        <v>898</v>
      </c>
      <c r="F7" s="25" t="s">
        <v>898</v>
      </c>
      <c r="G7" s="25" t="s">
        <v>898</v>
      </c>
      <c r="H7" s="26" t="s">
        <v>989</v>
      </c>
      <c r="I7" s="26" t="s">
        <v>898</v>
      </c>
      <c r="J7" s="26" t="s">
        <v>990</v>
      </c>
      <c r="K7" s="26" t="s">
        <v>991</v>
      </c>
    </row>
    <row r="8" spans="1:23" x14ac:dyDescent="0.45">
      <c r="A8" t="s">
        <v>17</v>
      </c>
      <c r="D8" s="24" t="s">
        <v>590</v>
      </c>
      <c r="E8" s="25" t="s">
        <v>590</v>
      </c>
      <c r="F8" s="25" t="s">
        <v>590</v>
      </c>
      <c r="G8" s="25" t="s">
        <v>590</v>
      </c>
      <c r="H8" s="26" t="s">
        <v>992</v>
      </c>
      <c r="I8" s="26" t="s">
        <v>590</v>
      </c>
      <c r="J8" s="26" t="s">
        <v>993</v>
      </c>
      <c r="K8" s="26" t="s">
        <v>994</v>
      </c>
    </row>
    <row r="9" spans="1:23" x14ac:dyDescent="0.45">
      <c r="A9" t="s">
        <v>19</v>
      </c>
      <c r="D9" s="24" t="s">
        <v>761</v>
      </c>
      <c r="E9" s="25" t="s">
        <v>761</v>
      </c>
      <c r="F9" s="25" t="s">
        <v>761</v>
      </c>
      <c r="G9" s="25" t="s">
        <v>761</v>
      </c>
      <c r="H9" s="26" t="s">
        <v>995</v>
      </c>
      <c r="I9" s="26" t="s">
        <v>761</v>
      </c>
      <c r="J9" s="26" t="s">
        <v>996</v>
      </c>
      <c r="K9" s="26" t="s">
        <v>997</v>
      </c>
    </row>
    <row r="10" spans="1:23" x14ac:dyDescent="0.45">
      <c r="A10" t="s">
        <v>21</v>
      </c>
      <c r="D10" s="24" t="s">
        <v>857</v>
      </c>
      <c r="E10" s="25" t="s">
        <v>857</v>
      </c>
      <c r="F10" s="25" t="s">
        <v>857</v>
      </c>
      <c r="G10" s="25" t="s">
        <v>857</v>
      </c>
      <c r="H10" s="26" t="s">
        <v>998</v>
      </c>
      <c r="I10" s="26" t="s">
        <v>857</v>
      </c>
      <c r="J10" s="26" t="s">
        <v>999</v>
      </c>
      <c r="K10" s="26" t="s">
        <v>1000</v>
      </c>
    </row>
    <row r="11" spans="1:23" x14ac:dyDescent="0.45">
      <c r="A11" t="s">
        <v>24</v>
      </c>
      <c r="D11" s="24" t="s">
        <v>1001</v>
      </c>
      <c r="E11" s="25" t="s">
        <v>1001</v>
      </c>
      <c r="F11" s="25" t="s">
        <v>1001</v>
      </c>
      <c r="G11" s="25" t="s">
        <v>1001</v>
      </c>
      <c r="H11" s="26" t="s">
        <v>1002</v>
      </c>
      <c r="I11" s="26" t="s">
        <v>1001</v>
      </c>
      <c r="J11" s="26" t="s">
        <v>1003</v>
      </c>
      <c r="K11" s="26" t="s">
        <v>1004</v>
      </c>
    </row>
    <row r="12" spans="1:23" x14ac:dyDescent="0.45">
      <c r="A12" t="s">
        <v>26</v>
      </c>
      <c r="D12" s="24" t="s">
        <v>1005</v>
      </c>
      <c r="E12" s="25" t="s">
        <v>1005</v>
      </c>
      <c r="F12" s="25" t="s">
        <v>1005</v>
      </c>
      <c r="G12" s="25" t="s">
        <v>1005</v>
      </c>
      <c r="H12" s="26" t="s">
        <v>1006</v>
      </c>
      <c r="I12" s="26" t="s">
        <v>1005</v>
      </c>
      <c r="J12" s="26" t="s">
        <v>1007</v>
      </c>
      <c r="K12" s="26" t="s">
        <v>1008</v>
      </c>
    </row>
    <row r="13" spans="1:23" x14ac:dyDescent="0.45">
      <c r="A13" t="s">
        <v>32</v>
      </c>
      <c r="D13" s="24" t="s">
        <v>1009</v>
      </c>
      <c r="E13" s="25" t="s">
        <v>1009</v>
      </c>
      <c r="F13" s="25" t="s">
        <v>1009</v>
      </c>
      <c r="G13" s="25" t="s">
        <v>1009</v>
      </c>
      <c r="H13" s="26" t="s">
        <v>1010</v>
      </c>
      <c r="I13" s="26" t="s">
        <v>1009</v>
      </c>
      <c r="J13" s="26" t="s">
        <v>1011</v>
      </c>
      <c r="K13" s="26" t="s">
        <v>1012</v>
      </c>
      <c r="M13" s="30" t="s">
        <v>930</v>
      </c>
      <c r="N13" s="30" t="s">
        <v>931</v>
      </c>
      <c r="O13" s="30" t="s">
        <v>1013</v>
      </c>
      <c r="P13" s="31" t="s">
        <v>1014</v>
      </c>
      <c r="Q13" s="31" t="s">
        <v>1015</v>
      </c>
      <c r="R13" s="35" t="s">
        <v>935</v>
      </c>
      <c r="S13" s="35" t="s">
        <v>936</v>
      </c>
      <c r="T13" s="31" t="s">
        <v>937</v>
      </c>
      <c r="W13" t="s">
        <v>939</v>
      </c>
    </row>
    <row r="14" spans="1:23" x14ac:dyDescent="0.45">
      <c r="A14" t="s">
        <v>792</v>
      </c>
      <c r="B14" s="2">
        <v>29311</v>
      </c>
      <c r="C14" s="2"/>
      <c r="D14" s="27">
        <v>4.2678960301234614</v>
      </c>
      <c r="E14" s="28" t="e">
        <v>#N/A</v>
      </c>
      <c r="F14" s="28" t="e">
        <v>#N/A</v>
      </c>
      <c r="G14" s="28" t="e">
        <v>#N/A</v>
      </c>
      <c r="H14" s="29" t="e">
        <v>#N/A</v>
      </c>
      <c r="I14" s="29" t="e">
        <v>#N/A</v>
      </c>
      <c r="J14" s="29" t="e">
        <v>#N/A</v>
      </c>
      <c r="K14" s="29" t="e">
        <v>#N/A</v>
      </c>
      <c r="M14" s="21" t="e">
        <f t="shared" ref="M14:M45" si="0">100*E14/$D14</f>
        <v>#N/A</v>
      </c>
      <c r="N14" s="21" t="e">
        <f t="shared" ref="N14:N45" si="1">100*F14/$D14</f>
        <v>#N/A</v>
      </c>
      <c r="O14" s="21" t="e">
        <f t="shared" ref="O14:O45" si="2">100*G14/$D14</f>
        <v>#N/A</v>
      </c>
      <c r="P14" s="22" t="e">
        <f t="shared" ref="P14:P45" si="3">100*H14/$D14</f>
        <v>#N/A</v>
      </c>
      <c r="Q14" s="22" t="e">
        <f t="shared" ref="Q14:Q45" si="4">100*I14/$D14</f>
        <v>#N/A</v>
      </c>
      <c r="R14" s="34" t="e">
        <f t="shared" ref="R14:R45" si="5">100*J14/$D14</f>
        <v>#N/A</v>
      </c>
      <c r="S14" s="34" t="e">
        <f t="shared" ref="S14:S45" si="6">100*K14/$D14</f>
        <v>#N/A</v>
      </c>
      <c r="T14" s="22" t="e">
        <f t="shared" ref="T14:T45" si="7">SUM(R14:S14)</f>
        <v>#N/A</v>
      </c>
    </row>
    <row r="15" spans="1:23" x14ac:dyDescent="0.45">
      <c r="A15" t="s">
        <v>793</v>
      </c>
      <c r="B15" s="2">
        <v>29402</v>
      </c>
      <c r="C15" s="2"/>
      <c r="D15" s="27">
        <v>4.1929877497295927</v>
      </c>
      <c r="E15" s="28" t="e">
        <v>#N/A</v>
      </c>
      <c r="F15" s="28" t="e">
        <v>#N/A</v>
      </c>
      <c r="G15" s="28" t="e">
        <v>#N/A</v>
      </c>
      <c r="H15" s="29" t="e">
        <v>#N/A</v>
      </c>
      <c r="I15" s="29" t="e">
        <v>#N/A</v>
      </c>
      <c r="J15" s="29" t="e">
        <v>#N/A</v>
      </c>
      <c r="K15" s="29" t="e">
        <v>#N/A</v>
      </c>
      <c r="M15" s="21" t="e">
        <f t="shared" si="0"/>
        <v>#N/A</v>
      </c>
      <c r="N15" s="21" t="e">
        <f t="shared" si="1"/>
        <v>#N/A</v>
      </c>
      <c r="O15" s="21" t="e">
        <f t="shared" si="2"/>
        <v>#N/A</v>
      </c>
      <c r="P15" s="22" t="e">
        <f t="shared" si="3"/>
        <v>#N/A</v>
      </c>
      <c r="Q15" s="22" t="e">
        <f t="shared" si="4"/>
        <v>#N/A</v>
      </c>
      <c r="R15" s="34" t="e">
        <f t="shared" si="5"/>
        <v>#N/A</v>
      </c>
      <c r="S15" s="34" t="e">
        <f t="shared" si="6"/>
        <v>#N/A</v>
      </c>
      <c r="T15" s="22" t="e">
        <f t="shared" si="7"/>
        <v>#N/A</v>
      </c>
    </row>
    <row r="16" spans="1:23" x14ac:dyDescent="0.45">
      <c r="A16" t="s">
        <v>794</v>
      </c>
      <c r="B16" s="2">
        <v>29494</v>
      </c>
      <c r="C16" s="2"/>
      <c r="D16" s="27">
        <v>4.2119376125161168</v>
      </c>
      <c r="E16" s="28" t="e">
        <v>#N/A</v>
      </c>
      <c r="F16" s="28" t="e">
        <v>#N/A</v>
      </c>
      <c r="G16" s="28" t="e">
        <v>#N/A</v>
      </c>
      <c r="H16" s="29" t="e">
        <v>#N/A</v>
      </c>
      <c r="I16" s="29" t="e">
        <v>#N/A</v>
      </c>
      <c r="J16" s="29" t="e">
        <v>#N/A</v>
      </c>
      <c r="K16" s="29" t="e">
        <v>#N/A</v>
      </c>
      <c r="M16" s="21" t="e">
        <f t="shared" si="0"/>
        <v>#N/A</v>
      </c>
      <c r="N16" s="21" t="e">
        <f t="shared" si="1"/>
        <v>#N/A</v>
      </c>
      <c r="O16" s="21" t="e">
        <f t="shared" si="2"/>
        <v>#N/A</v>
      </c>
      <c r="P16" s="22" t="e">
        <f t="shared" si="3"/>
        <v>#N/A</v>
      </c>
      <c r="Q16" s="22" t="e">
        <f t="shared" si="4"/>
        <v>#N/A</v>
      </c>
      <c r="R16" s="34" t="e">
        <f t="shared" si="5"/>
        <v>#N/A</v>
      </c>
      <c r="S16" s="34" t="e">
        <f t="shared" si="6"/>
        <v>#N/A</v>
      </c>
      <c r="T16" s="22" t="e">
        <f t="shared" si="7"/>
        <v>#N/A</v>
      </c>
    </row>
    <row r="17" spans="1:20" x14ac:dyDescent="0.45">
      <c r="A17" t="s">
        <v>795</v>
      </c>
      <c r="B17" s="2">
        <v>29586</v>
      </c>
      <c r="C17" s="2"/>
      <c r="D17" s="27">
        <v>4.0852913429073956</v>
      </c>
      <c r="E17" s="28" t="e">
        <v>#N/A</v>
      </c>
      <c r="F17" s="28" t="e">
        <v>#N/A</v>
      </c>
      <c r="G17" s="28" t="e">
        <v>#N/A</v>
      </c>
      <c r="H17" s="29" t="e">
        <v>#N/A</v>
      </c>
      <c r="I17" s="29" t="e">
        <v>#N/A</v>
      </c>
      <c r="J17" s="29" t="e">
        <v>#N/A</v>
      </c>
      <c r="K17" s="29" t="e">
        <v>#N/A</v>
      </c>
      <c r="M17" s="21" t="e">
        <f t="shared" si="0"/>
        <v>#N/A</v>
      </c>
      <c r="N17" s="21" t="e">
        <f t="shared" si="1"/>
        <v>#N/A</v>
      </c>
      <c r="O17" s="21" t="e">
        <f t="shared" si="2"/>
        <v>#N/A</v>
      </c>
      <c r="P17" s="22" t="e">
        <f t="shared" si="3"/>
        <v>#N/A</v>
      </c>
      <c r="Q17" s="22" t="e">
        <f t="shared" si="4"/>
        <v>#N/A</v>
      </c>
      <c r="R17" s="34" t="e">
        <f t="shared" si="5"/>
        <v>#N/A</v>
      </c>
      <c r="S17" s="34" t="e">
        <f t="shared" si="6"/>
        <v>#N/A</v>
      </c>
      <c r="T17" s="22" t="e">
        <f t="shared" si="7"/>
        <v>#N/A</v>
      </c>
    </row>
    <row r="18" spans="1:20" x14ac:dyDescent="0.45">
      <c r="A18" t="s">
        <v>796</v>
      </c>
      <c r="B18" s="2">
        <v>29676</v>
      </c>
      <c r="C18" s="2"/>
      <c r="D18" s="27">
        <v>4.6000932760292725</v>
      </c>
      <c r="E18" s="28">
        <v>4.2455344578479257E-2</v>
      </c>
      <c r="F18" s="28">
        <v>3.5616923075328525E-3</v>
      </c>
      <c r="G18" s="28">
        <v>0.31846128282854574</v>
      </c>
      <c r="H18" s="29">
        <v>3.2582222129995686</v>
      </c>
      <c r="I18" s="29">
        <v>0.24902774398047881</v>
      </c>
      <c r="J18" s="29">
        <v>0.1231783382510222</v>
      </c>
      <c r="K18" s="29">
        <v>0.60518666108364594</v>
      </c>
      <c r="L18" s="3"/>
      <c r="M18" s="21">
        <f t="shared" si="0"/>
        <v>0.92292355895717926</v>
      </c>
      <c r="N18" s="21">
        <f t="shared" si="1"/>
        <v>7.7426523633608774E-2</v>
      </c>
      <c r="O18" s="21">
        <f t="shared" si="2"/>
        <v>6.922930986813304</v>
      </c>
      <c r="P18" s="22">
        <f t="shared" si="3"/>
        <v>70.829481436341965</v>
      </c>
      <c r="Q18" s="22">
        <f t="shared" si="4"/>
        <v>5.4135368358320681</v>
      </c>
      <c r="R18" s="34">
        <f t="shared" si="5"/>
        <v>2.6777356644678254</v>
      </c>
      <c r="S18" s="34">
        <f t="shared" si="6"/>
        <v>13.155964993954067</v>
      </c>
      <c r="T18" s="22">
        <f t="shared" si="7"/>
        <v>15.833700658421892</v>
      </c>
    </row>
    <row r="19" spans="1:20" x14ac:dyDescent="0.45">
      <c r="A19" t="s">
        <v>797</v>
      </c>
      <c r="B19" s="2">
        <v>29767</v>
      </c>
      <c r="C19" s="2"/>
      <c r="D19" s="27">
        <v>5.1630344050199142</v>
      </c>
      <c r="E19" s="28">
        <v>4.6682447612430462E-2</v>
      </c>
      <c r="F19" s="28">
        <v>7.12311737364206E-3</v>
      </c>
      <c r="G19" s="28">
        <v>0.3412207593877411</v>
      </c>
      <c r="H19" s="29">
        <v>3.3950382095763576</v>
      </c>
      <c r="I19" s="29">
        <v>0.2612604228141816</v>
      </c>
      <c r="J19" s="29">
        <v>0.12899622452398141</v>
      </c>
      <c r="K19" s="29">
        <v>0.98271322373157965</v>
      </c>
      <c r="L19" s="3"/>
      <c r="M19" s="21">
        <f t="shared" si="0"/>
        <v>0.9041668900567863</v>
      </c>
      <c r="N19" s="21">
        <f t="shared" si="1"/>
        <v>0.13796377894976639</v>
      </c>
      <c r="O19" s="21">
        <f t="shared" si="2"/>
        <v>6.6089189538613002</v>
      </c>
      <c r="P19" s="22">
        <f t="shared" si="3"/>
        <v>65.756645089860925</v>
      </c>
      <c r="Q19" s="22">
        <f t="shared" si="4"/>
        <v>5.0602107659821787</v>
      </c>
      <c r="R19" s="34">
        <f t="shared" si="5"/>
        <v>2.4984575814284908</v>
      </c>
      <c r="S19" s="34">
        <f t="shared" si="6"/>
        <v>19.03363693986055</v>
      </c>
      <c r="T19" s="22">
        <f t="shared" si="7"/>
        <v>21.532094521289039</v>
      </c>
    </row>
    <row r="20" spans="1:20" x14ac:dyDescent="0.45">
      <c r="A20" t="s">
        <v>798</v>
      </c>
      <c r="B20" s="2">
        <v>29859</v>
      </c>
      <c r="C20" s="2"/>
      <c r="D20" s="27">
        <v>5.6023500974986851</v>
      </c>
      <c r="E20" s="28">
        <v>4.5286815697719952E-2</v>
      </c>
      <c r="F20" s="28">
        <v>1.9173823039552739E-2</v>
      </c>
      <c r="G20" s="28">
        <v>0.39663360504625267</v>
      </c>
      <c r="H20" s="29">
        <v>3.6313826970621972</v>
      </c>
      <c r="I20" s="29">
        <v>0.26079309017845459</v>
      </c>
      <c r="J20" s="29">
        <v>0.14512056801323064</v>
      </c>
      <c r="K20" s="29">
        <v>1.1039594984612768</v>
      </c>
      <c r="L20" s="3"/>
      <c r="M20" s="21">
        <f t="shared" si="0"/>
        <v>0.80835390344383207</v>
      </c>
      <c r="N20" s="21">
        <f t="shared" si="1"/>
        <v>0.34224607005751734</v>
      </c>
      <c r="O20" s="21">
        <f t="shared" si="2"/>
        <v>7.0797718483059464</v>
      </c>
      <c r="P20" s="22">
        <f t="shared" si="3"/>
        <v>64.818917666061651</v>
      </c>
      <c r="Q20" s="22">
        <f t="shared" si="4"/>
        <v>4.6550659212620875</v>
      </c>
      <c r="R20" s="34">
        <f t="shared" si="5"/>
        <v>2.5903516468566199</v>
      </c>
      <c r="S20" s="34">
        <f t="shared" si="6"/>
        <v>19.705292944012339</v>
      </c>
      <c r="T20" s="22">
        <f t="shared" si="7"/>
        <v>22.29564459086896</v>
      </c>
    </row>
    <row r="21" spans="1:20" x14ac:dyDescent="0.45">
      <c r="A21" t="s">
        <v>799</v>
      </c>
      <c r="B21" s="2">
        <v>29951</v>
      </c>
      <c r="C21" s="2"/>
      <c r="D21" s="27">
        <v>5.946187130177516</v>
      </c>
      <c r="E21" s="28">
        <v>4.7757475811820389E-2</v>
      </c>
      <c r="F21" s="28">
        <v>7.9094224806934253E-3</v>
      </c>
      <c r="G21" s="28">
        <v>0.43839030913422622</v>
      </c>
      <c r="H21" s="29">
        <v>3.6775881737162299</v>
      </c>
      <c r="I21" s="29">
        <v>0.2409978494715023</v>
      </c>
      <c r="J21" s="29">
        <v>9.6533081072643634E-2</v>
      </c>
      <c r="K21" s="29">
        <v>1.4370108184903989</v>
      </c>
      <c r="L21" s="3"/>
      <c r="M21" s="21">
        <f t="shared" si="0"/>
        <v>0.80316133290602731</v>
      </c>
      <c r="N21" s="21">
        <f t="shared" si="1"/>
        <v>0.13301670982657587</v>
      </c>
      <c r="O21" s="21">
        <f t="shared" si="2"/>
        <v>7.3726288718589084</v>
      </c>
      <c r="P21" s="22">
        <f t="shared" si="3"/>
        <v>61.847837836318476</v>
      </c>
      <c r="Q21" s="22">
        <f t="shared" si="4"/>
        <v>4.0529812499242288</v>
      </c>
      <c r="R21" s="34">
        <f t="shared" si="5"/>
        <v>1.6234450574676373</v>
      </c>
      <c r="S21" s="34">
        <f t="shared" si="6"/>
        <v>24.166928941698121</v>
      </c>
      <c r="T21" s="22">
        <f t="shared" si="7"/>
        <v>25.790373999165759</v>
      </c>
    </row>
    <row r="22" spans="1:20" x14ac:dyDescent="0.45">
      <c r="A22" t="s">
        <v>800</v>
      </c>
      <c r="B22" s="2">
        <v>30041</v>
      </c>
      <c r="C22" s="2"/>
      <c r="D22" s="27">
        <v>5.6185591948593814</v>
      </c>
      <c r="E22" s="28">
        <v>4.5754980981560417E-2</v>
      </c>
      <c r="F22" s="28">
        <v>4.0595277820447704E-3</v>
      </c>
      <c r="G22" s="28">
        <v>0.45036037569383852</v>
      </c>
      <c r="H22" s="29">
        <v>3.5849048171313509</v>
      </c>
      <c r="I22" s="29">
        <v>0.28762828024993531</v>
      </c>
      <c r="J22" s="29">
        <v>0.11557859884271045</v>
      </c>
      <c r="K22" s="29">
        <v>1.1302726141779409</v>
      </c>
      <c r="L22" s="3"/>
      <c r="M22" s="21">
        <f t="shared" si="0"/>
        <v>0.81435434592240785</v>
      </c>
      <c r="N22" s="21">
        <f t="shared" si="1"/>
        <v>7.2252113776054477E-2</v>
      </c>
      <c r="O22" s="21">
        <f t="shared" si="2"/>
        <v>8.0155847802740805</v>
      </c>
      <c r="P22" s="22">
        <f t="shared" si="3"/>
        <v>63.804699617854112</v>
      </c>
      <c r="Q22" s="22">
        <f t="shared" si="4"/>
        <v>5.1192533579266479</v>
      </c>
      <c r="R22" s="34">
        <f t="shared" si="5"/>
        <v>2.0570860755272879</v>
      </c>
      <c r="S22" s="34">
        <f t="shared" si="6"/>
        <v>20.116769708719406</v>
      </c>
      <c r="T22" s="22">
        <f t="shared" si="7"/>
        <v>22.173855784246694</v>
      </c>
    </row>
    <row r="23" spans="1:20" x14ac:dyDescent="0.45">
      <c r="A23" t="s">
        <v>801</v>
      </c>
      <c r="B23" s="2">
        <v>30132</v>
      </c>
      <c r="C23" s="2"/>
      <c r="D23" s="27">
        <v>5.4593663797147611</v>
      </c>
      <c r="E23" s="28">
        <v>4.2730050591448708E-2</v>
      </c>
      <c r="F23" s="28">
        <v>3.2735180052244008E-3</v>
      </c>
      <c r="G23" s="28">
        <v>0.46485110927239132</v>
      </c>
      <c r="H23" s="29">
        <v>3.3836287471648006</v>
      </c>
      <c r="I23" s="29">
        <v>0.23988844756445496</v>
      </c>
      <c r="J23" s="29">
        <v>0.13502241090832889</v>
      </c>
      <c r="K23" s="29">
        <v>1.1899720962081117</v>
      </c>
      <c r="L23" s="3"/>
      <c r="M23" s="21">
        <f t="shared" si="0"/>
        <v>0.78269248882470588</v>
      </c>
      <c r="N23" s="21">
        <f t="shared" si="1"/>
        <v>5.9961500612740228E-2</v>
      </c>
      <c r="O23" s="21">
        <f t="shared" si="2"/>
        <v>8.5147446963740627</v>
      </c>
      <c r="P23" s="22">
        <f t="shared" si="3"/>
        <v>61.978414926268186</v>
      </c>
      <c r="Q23" s="22">
        <f t="shared" si="4"/>
        <v>4.3940712324383062</v>
      </c>
      <c r="R23" s="34">
        <f t="shared" si="5"/>
        <v>2.4732249407189171</v>
      </c>
      <c r="S23" s="34">
        <f t="shared" si="6"/>
        <v>21.796890214763071</v>
      </c>
      <c r="T23" s="22">
        <f t="shared" si="7"/>
        <v>24.270115155481989</v>
      </c>
    </row>
    <row r="24" spans="1:20" x14ac:dyDescent="0.45">
      <c r="A24" t="s">
        <v>802</v>
      </c>
      <c r="B24" s="2">
        <v>30224</v>
      </c>
      <c r="C24" s="2"/>
      <c r="D24" s="27">
        <v>5.3312564066876327</v>
      </c>
      <c r="E24" s="28">
        <v>3.2819870221226163E-2</v>
      </c>
      <c r="F24" s="28">
        <v>4.1547727900432289E-3</v>
      </c>
      <c r="G24" s="28">
        <v>0.4100160249035984</v>
      </c>
      <c r="H24" s="29">
        <v>3.311061776041583</v>
      </c>
      <c r="I24" s="29">
        <v>0.21159281068622596</v>
      </c>
      <c r="J24" s="29">
        <v>0.11462398877510289</v>
      </c>
      <c r="K24" s="29">
        <v>1.2469871632698528</v>
      </c>
      <c r="L24" s="3"/>
      <c r="M24" s="21">
        <f t="shared" si="0"/>
        <v>0.61561230069625372</v>
      </c>
      <c r="N24" s="21">
        <f t="shared" si="1"/>
        <v>7.7932338516515556E-2</v>
      </c>
      <c r="O24" s="21">
        <f t="shared" si="2"/>
        <v>7.6907954453150333</v>
      </c>
      <c r="P24" s="22">
        <f t="shared" si="3"/>
        <v>62.106594083303179</v>
      </c>
      <c r="Q24" s="22">
        <f t="shared" si="4"/>
        <v>3.9689107884737975</v>
      </c>
      <c r="R24" s="34">
        <f t="shared" si="5"/>
        <v>2.1500370650212268</v>
      </c>
      <c r="S24" s="34">
        <f t="shared" si="6"/>
        <v>23.390117978673988</v>
      </c>
      <c r="T24" s="22">
        <f t="shared" si="7"/>
        <v>25.540155043695215</v>
      </c>
    </row>
    <row r="25" spans="1:20" x14ac:dyDescent="0.45">
      <c r="A25" t="s">
        <v>803</v>
      </c>
      <c r="B25" s="2">
        <v>30316</v>
      </c>
      <c r="C25" s="2"/>
      <c r="D25" s="27">
        <v>5.3904487945071535</v>
      </c>
      <c r="E25" s="28">
        <v>4.9705824139126754E-2</v>
      </c>
      <c r="F25" s="28">
        <v>3.167222271147498E-3</v>
      </c>
      <c r="G25" s="28">
        <v>0.43786666035520694</v>
      </c>
      <c r="H25" s="29">
        <v>3.2929799698888615</v>
      </c>
      <c r="I25" s="29">
        <v>0.20089567200783781</v>
      </c>
      <c r="J25" s="29">
        <v>0.14604585529960076</v>
      </c>
      <c r="K25" s="29">
        <v>1.2597875905453721</v>
      </c>
      <c r="L25" s="3"/>
      <c r="M25" s="21">
        <f t="shared" si="0"/>
        <v>0.92210919784224266</v>
      </c>
      <c r="N25" s="21">
        <f t="shared" si="1"/>
        <v>5.8756188805186037E-2</v>
      </c>
      <c r="O25" s="21">
        <f t="shared" si="2"/>
        <v>8.123009364292475</v>
      </c>
      <c r="P25" s="22">
        <f t="shared" si="3"/>
        <v>61.089161504407485</v>
      </c>
      <c r="Q25" s="22">
        <f t="shared" si="4"/>
        <v>3.7268821143899875</v>
      </c>
      <c r="R25" s="34">
        <f t="shared" si="5"/>
        <v>2.7093450075700733</v>
      </c>
      <c r="S25" s="34">
        <f t="shared" si="6"/>
        <v>23.370736622692547</v>
      </c>
      <c r="T25" s="22">
        <f t="shared" si="7"/>
        <v>26.080081630262619</v>
      </c>
    </row>
    <row r="26" spans="1:20" x14ac:dyDescent="0.45">
      <c r="A26" t="s">
        <v>804</v>
      </c>
      <c r="B26" s="2">
        <v>30406</v>
      </c>
      <c r="C26" s="2"/>
      <c r="D26" s="27">
        <v>4.9860256944038346</v>
      </c>
      <c r="E26" s="28">
        <v>3.830619174177962E-2</v>
      </c>
      <c r="F26" s="28">
        <v>3.127068115814321E-3</v>
      </c>
      <c r="G26" s="28">
        <v>0.35682687189534168</v>
      </c>
      <c r="H26" s="29">
        <v>3.3084247477962543</v>
      </c>
      <c r="I26" s="29">
        <v>0.19385820489952957</v>
      </c>
      <c r="J26" s="29">
        <v>0.12110422061709052</v>
      </c>
      <c r="K26" s="29">
        <v>0.96437838933802411</v>
      </c>
      <c r="L26" s="3"/>
      <c r="M26" s="21">
        <f t="shared" si="0"/>
        <v>0.7682710457102806</v>
      </c>
      <c r="N26" s="21">
        <f t="shared" si="1"/>
        <v>6.2716646633491038E-2</v>
      </c>
      <c r="O26" s="21">
        <f t="shared" si="2"/>
        <v>7.1565389704235471</v>
      </c>
      <c r="P26" s="22">
        <f t="shared" si="3"/>
        <v>66.353945016960722</v>
      </c>
      <c r="Q26" s="22">
        <f t="shared" si="4"/>
        <v>3.8880306035548551</v>
      </c>
      <c r="R26" s="34">
        <f t="shared" si="5"/>
        <v>2.428872774422608</v>
      </c>
      <c r="S26" s="34">
        <f t="shared" si="6"/>
        <v>19.341624942294491</v>
      </c>
      <c r="T26" s="22">
        <f t="shared" si="7"/>
        <v>21.770497716717099</v>
      </c>
    </row>
    <row r="27" spans="1:20" x14ac:dyDescent="0.45">
      <c r="A27" t="s">
        <v>805</v>
      </c>
      <c r="B27" s="2">
        <v>30497</v>
      </c>
      <c r="C27" s="2"/>
      <c r="D27" s="27">
        <v>5.5312960442505394</v>
      </c>
      <c r="E27" s="28">
        <v>5.4788501618549555E-2</v>
      </c>
      <c r="F27" s="28">
        <v>2.8486037696263494E-4</v>
      </c>
      <c r="G27" s="28">
        <v>0.42198702874057464</v>
      </c>
      <c r="H27" s="29">
        <v>3.5615293732144053</v>
      </c>
      <c r="I27" s="29">
        <v>0.18733534831659462</v>
      </c>
      <c r="J27" s="29">
        <v>0.12036505872085788</v>
      </c>
      <c r="K27" s="29">
        <v>1.1850058732625943</v>
      </c>
      <c r="L27" s="3"/>
      <c r="M27" s="21">
        <f t="shared" si="0"/>
        <v>0.99051833747895335</v>
      </c>
      <c r="N27" s="21">
        <f t="shared" si="1"/>
        <v>5.1499752442057539E-3</v>
      </c>
      <c r="O27" s="21">
        <f t="shared" si="2"/>
        <v>7.6290805150305712</v>
      </c>
      <c r="P27" s="22">
        <f t="shared" si="3"/>
        <v>64.388695609890704</v>
      </c>
      <c r="Q27" s="22">
        <f t="shared" si="4"/>
        <v>3.3868255616388283</v>
      </c>
      <c r="R27" s="34">
        <f t="shared" si="5"/>
        <v>2.1760733426295338</v>
      </c>
      <c r="S27" s="34">
        <f t="shared" si="6"/>
        <v>21.423656658087197</v>
      </c>
      <c r="T27" s="22">
        <f t="shared" si="7"/>
        <v>23.599730000716729</v>
      </c>
    </row>
    <row r="28" spans="1:20" x14ac:dyDescent="0.45">
      <c r="A28" t="s">
        <v>806</v>
      </c>
      <c r="B28" s="2">
        <v>30589</v>
      </c>
      <c r="C28" s="2"/>
      <c r="D28" s="27">
        <v>5.6996238751018993</v>
      </c>
      <c r="E28" s="28">
        <v>5.6915025765292185E-2</v>
      </c>
      <c r="F28" s="28">
        <v>5.0434404746116284E-3</v>
      </c>
      <c r="G28" s="28">
        <v>0.47983567396349086</v>
      </c>
      <c r="H28" s="29">
        <v>3.4994760993422038</v>
      </c>
      <c r="I28" s="29">
        <v>0.19793895244990795</v>
      </c>
      <c r="J28" s="29">
        <v>0.14248267128050404</v>
      </c>
      <c r="K28" s="29">
        <v>1.3179320118258886</v>
      </c>
      <c r="L28" s="3"/>
      <c r="M28" s="21">
        <f t="shared" si="0"/>
        <v>0.99857511675320243</v>
      </c>
      <c r="N28" s="21">
        <f t="shared" si="1"/>
        <v>8.8487250827958538E-2</v>
      </c>
      <c r="O28" s="21">
        <f t="shared" si="2"/>
        <v>8.4187252436006101</v>
      </c>
      <c r="P28" s="22">
        <f t="shared" si="3"/>
        <v>61.398369015703501</v>
      </c>
      <c r="Q28" s="22">
        <f t="shared" si="4"/>
        <v>3.4728423627141383</v>
      </c>
      <c r="R28" s="34">
        <f t="shared" si="5"/>
        <v>2.4998609452620539</v>
      </c>
      <c r="S28" s="34">
        <f t="shared" si="6"/>
        <v>23.123140065138532</v>
      </c>
      <c r="T28" s="22">
        <f t="shared" si="7"/>
        <v>25.623001010400586</v>
      </c>
    </row>
    <row r="29" spans="1:20" x14ac:dyDescent="0.45">
      <c r="A29" t="s">
        <v>807</v>
      </c>
      <c r="B29" s="2">
        <v>30681</v>
      </c>
      <c r="C29" s="2"/>
      <c r="D29" s="27">
        <v>5.7222420859261245</v>
      </c>
      <c r="E29" s="28">
        <v>5.7805141754090197E-2</v>
      </c>
      <c r="F29" s="28">
        <v>4.651564644764858E-4</v>
      </c>
      <c r="G29" s="28">
        <v>0.44109106699326922</v>
      </c>
      <c r="H29" s="29">
        <v>3.636705710502</v>
      </c>
      <c r="I29" s="29">
        <v>0.21080253854357614</v>
      </c>
      <c r="J29" s="29">
        <v>4.7003022919161155E-2</v>
      </c>
      <c r="K29" s="29">
        <v>1.3283694487495512</v>
      </c>
      <c r="L29" s="3"/>
      <c r="M29" s="21">
        <f t="shared" si="0"/>
        <v>1.0101834365984299</v>
      </c>
      <c r="N29" s="21">
        <f t="shared" si="1"/>
        <v>8.1289197047524405E-3</v>
      </c>
      <c r="O29" s="21">
        <f t="shared" si="2"/>
        <v>7.7083608202829152</v>
      </c>
      <c r="P29" s="22">
        <f t="shared" si="3"/>
        <v>63.553859761482151</v>
      </c>
      <c r="Q29" s="22">
        <f t="shared" si="4"/>
        <v>3.6839150699696148</v>
      </c>
      <c r="R29" s="34">
        <f t="shared" si="5"/>
        <v>0.82140919963461989</v>
      </c>
      <c r="S29" s="34">
        <f t="shared" si="6"/>
        <v>23.214142792327518</v>
      </c>
      <c r="T29" s="22">
        <f t="shared" si="7"/>
        <v>24.035551991962137</v>
      </c>
    </row>
    <row r="30" spans="1:20" x14ac:dyDescent="0.45">
      <c r="A30" t="s">
        <v>808</v>
      </c>
      <c r="B30" s="2">
        <v>30772</v>
      </c>
      <c r="C30" s="2"/>
      <c r="D30" s="27">
        <v>6.2973623224675563</v>
      </c>
      <c r="E30" s="28">
        <v>7.047809841350601E-2</v>
      </c>
      <c r="F30" s="28">
        <v>5.4415907606160049E-4</v>
      </c>
      <c r="G30" s="28">
        <v>0.58100941771037296</v>
      </c>
      <c r="H30" s="29">
        <v>4.0926619201923256</v>
      </c>
      <c r="I30" s="29">
        <v>0.21417107773257357</v>
      </c>
      <c r="J30" s="29">
        <v>0.11587414653125853</v>
      </c>
      <c r="K30" s="29">
        <v>1.2226235028114594</v>
      </c>
      <c r="L30" s="3"/>
      <c r="M30" s="21">
        <f t="shared" si="0"/>
        <v>1.1191685471559447</v>
      </c>
      <c r="N30" s="21">
        <f t="shared" si="1"/>
        <v>8.6410634833597663E-3</v>
      </c>
      <c r="O30" s="21">
        <f t="shared" si="2"/>
        <v>9.2262345400940884</v>
      </c>
      <c r="P30" s="22">
        <f t="shared" si="3"/>
        <v>64.990097609448938</v>
      </c>
      <c r="Q30" s="22">
        <f t="shared" si="4"/>
        <v>3.4009648288531831</v>
      </c>
      <c r="R30" s="34">
        <f t="shared" si="5"/>
        <v>1.8400425542904832</v>
      </c>
      <c r="S30" s="34">
        <f t="shared" si="6"/>
        <v>19.414850856674022</v>
      </c>
      <c r="T30" s="22">
        <f t="shared" si="7"/>
        <v>21.254893410964506</v>
      </c>
    </row>
    <row r="31" spans="1:20" x14ac:dyDescent="0.45">
      <c r="A31" t="s">
        <v>809</v>
      </c>
      <c r="B31" s="2">
        <v>30863</v>
      </c>
      <c r="C31" s="2"/>
      <c r="D31" s="27">
        <v>6.32094531589496</v>
      </c>
      <c r="E31" s="28">
        <v>5.8143152213939724E-2</v>
      </c>
      <c r="F31" s="28">
        <v>2.4421584651473E-4</v>
      </c>
      <c r="G31" s="28">
        <v>0.64230155378477338</v>
      </c>
      <c r="H31" s="29">
        <v>3.9931916714288889</v>
      </c>
      <c r="I31" s="29">
        <v>0.22779214204172912</v>
      </c>
      <c r="J31" s="29">
        <v>0.14478676809618896</v>
      </c>
      <c r="K31" s="29">
        <v>1.2544858124829259</v>
      </c>
      <c r="L31" s="3"/>
      <c r="M31" s="21">
        <f t="shared" si="0"/>
        <v>0.91984899897377836</v>
      </c>
      <c r="N31" s="21">
        <f t="shared" si="1"/>
        <v>3.8635968879625142E-3</v>
      </c>
      <c r="O31" s="21">
        <f t="shared" si="2"/>
        <v>10.161479362424007</v>
      </c>
      <c r="P31" s="22">
        <f t="shared" si="3"/>
        <v>63.173963258112877</v>
      </c>
      <c r="Q31" s="22">
        <f t="shared" si="4"/>
        <v>3.603767010432946</v>
      </c>
      <c r="R31" s="34">
        <f t="shared" si="5"/>
        <v>2.2905872596635355</v>
      </c>
      <c r="S31" s="34">
        <f t="shared" si="6"/>
        <v>19.846490513504904</v>
      </c>
      <c r="T31" s="22">
        <f t="shared" si="7"/>
        <v>22.137077773168439</v>
      </c>
    </row>
    <row r="32" spans="1:20" x14ac:dyDescent="0.45">
      <c r="A32" t="s">
        <v>810</v>
      </c>
      <c r="B32" s="2">
        <v>30955</v>
      </c>
      <c r="C32" s="2"/>
      <c r="D32" s="27">
        <v>6.2318296823267678</v>
      </c>
      <c r="E32" s="28">
        <v>7.1962813439865894E-2</v>
      </c>
      <c r="F32" s="28">
        <v>1.0798530755636252E-3</v>
      </c>
      <c r="G32" s="28">
        <v>0.57761622891494568</v>
      </c>
      <c r="H32" s="29">
        <v>4.0060432589542012</v>
      </c>
      <c r="I32" s="29">
        <v>0.31974889938312728</v>
      </c>
      <c r="J32" s="29">
        <v>7.0716151539448907E-2</v>
      </c>
      <c r="K32" s="29">
        <v>1.1846624770196139</v>
      </c>
      <c r="L32" s="3"/>
      <c r="M32" s="21">
        <f t="shared" si="0"/>
        <v>1.1547621983949545</v>
      </c>
      <c r="N32" s="21">
        <f t="shared" si="1"/>
        <v>1.7328026127319356E-2</v>
      </c>
      <c r="O32" s="21">
        <f t="shared" si="2"/>
        <v>9.2688064077399837</v>
      </c>
      <c r="P32" s="22">
        <f t="shared" si="3"/>
        <v>64.283580636280675</v>
      </c>
      <c r="Q32" s="22">
        <f t="shared" si="4"/>
        <v>5.1308992010793073</v>
      </c>
      <c r="R32" s="34">
        <f t="shared" si="5"/>
        <v>1.1347574491645243</v>
      </c>
      <c r="S32" s="34">
        <f t="shared" si="6"/>
        <v>19.009866081213222</v>
      </c>
      <c r="T32" s="22">
        <f t="shared" si="7"/>
        <v>20.144623530377746</v>
      </c>
    </row>
    <row r="33" spans="1:20" x14ac:dyDescent="0.45">
      <c r="A33" t="s">
        <v>811</v>
      </c>
      <c r="B33" s="2">
        <v>31047</v>
      </c>
      <c r="C33" s="2"/>
      <c r="D33" s="27">
        <v>5.9248864449995873</v>
      </c>
      <c r="E33" s="28">
        <v>5.7754229461745625E-2</v>
      </c>
      <c r="F33" s="28">
        <v>9.918469183946798E-3</v>
      </c>
      <c r="G33" s="28">
        <v>0.51218680196519839</v>
      </c>
      <c r="H33" s="29">
        <v>3.8539507097465839</v>
      </c>
      <c r="I33" s="29">
        <v>0.21400051521234342</v>
      </c>
      <c r="J33" s="29">
        <v>0.11049639006236248</v>
      </c>
      <c r="K33" s="29">
        <v>1.1665793293674067</v>
      </c>
      <c r="L33" s="3"/>
      <c r="M33" s="21">
        <f t="shared" si="0"/>
        <v>0.97477360955142578</v>
      </c>
      <c r="N33" s="21">
        <f t="shared" si="1"/>
        <v>0.16740353213550049</v>
      </c>
      <c r="O33" s="21">
        <f t="shared" si="2"/>
        <v>8.6446686652951392</v>
      </c>
      <c r="P33" s="22">
        <f t="shared" si="3"/>
        <v>65.046828247639979</v>
      </c>
      <c r="Q33" s="22">
        <f t="shared" si="4"/>
        <v>3.6118922649218526</v>
      </c>
      <c r="R33" s="34">
        <f t="shared" si="5"/>
        <v>1.8649537183217724</v>
      </c>
      <c r="S33" s="34">
        <f t="shared" si="6"/>
        <v>19.689479962134332</v>
      </c>
      <c r="T33" s="22">
        <f t="shared" si="7"/>
        <v>21.554433680456103</v>
      </c>
    </row>
    <row r="34" spans="1:20" x14ac:dyDescent="0.45">
      <c r="A34" t="s">
        <v>812</v>
      </c>
      <c r="B34" s="2">
        <v>31137</v>
      </c>
      <c r="C34" s="2"/>
      <c r="D34" s="27">
        <v>6.4120016087891498</v>
      </c>
      <c r="E34" s="28">
        <v>5.6689025022783855E-2</v>
      </c>
      <c r="F34" s="28">
        <v>9.7589216714487666E-3</v>
      </c>
      <c r="G34" s="28">
        <v>0.54424177246704475</v>
      </c>
      <c r="H34" s="29">
        <v>4.3955644984608515</v>
      </c>
      <c r="I34" s="29">
        <v>0.24095635791493766</v>
      </c>
      <c r="J34" s="29">
        <v>0.13206602896717271</v>
      </c>
      <c r="K34" s="29">
        <v>1.0327250042849103</v>
      </c>
      <c r="L34" s="3"/>
      <c r="M34" s="21">
        <f t="shared" si="0"/>
        <v>0.88410809106907062</v>
      </c>
      <c r="N34" s="21">
        <f t="shared" si="1"/>
        <v>0.15219774209151601</v>
      </c>
      <c r="O34" s="21">
        <f t="shared" si="2"/>
        <v>8.4878608221344471</v>
      </c>
      <c r="P34" s="22">
        <f t="shared" si="3"/>
        <v>68.55214278854362</v>
      </c>
      <c r="Q34" s="22">
        <f t="shared" si="4"/>
        <v>3.7578960926124934</v>
      </c>
      <c r="R34" s="34">
        <f t="shared" si="5"/>
        <v>2.0596693049194701</v>
      </c>
      <c r="S34" s="34">
        <f t="shared" si="6"/>
        <v>16.106125158629386</v>
      </c>
      <c r="T34" s="22">
        <f t="shared" si="7"/>
        <v>18.165794463548856</v>
      </c>
    </row>
    <row r="35" spans="1:20" x14ac:dyDescent="0.45">
      <c r="A35" t="s">
        <v>813</v>
      </c>
      <c r="B35" s="2">
        <v>31228</v>
      </c>
      <c r="C35" s="2"/>
      <c r="D35" s="27">
        <v>6.2889120759491224</v>
      </c>
      <c r="E35" s="28">
        <v>5.1428644386635941E-2</v>
      </c>
      <c r="F35" s="28">
        <v>5.2441902081051183E-3</v>
      </c>
      <c r="G35" s="28">
        <v>0.51624466593236029</v>
      </c>
      <c r="H35" s="29">
        <v>4.2412904851746562</v>
      </c>
      <c r="I35" s="29">
        <v>0.27663026862889989</v>
      </c>
      <c r="J35" s="29">
        <v>7.5581834917833379E-2</v>
      </c>
      <c r="K35" s="29">
        <v>1.122491986700632</v>
      </c>
      <c r="L35" s="3"/>
      <c r="M35" s="21">
        <f t="shared" si="0"/>
        <v>0.81776694864786015</v>
      </c>
      <c r="N35" s="21">
        <f t="shared" si="1"/>
        <v>8.3387876070976322E-2</v>
      </c>
      <c r="O35" s="21">
        <f t="shared" si="2"/>
        <v>8.208807178377489</v>
      </c>
      <c r="P35" s="22">
        <f t="shared" si="3"/>
        <v>67.440766128608345</v>
      </c>
      <c r="Q35" s="22">
        <f t="shared" si="4"/>
        <v>4.3986983008845906</v>
      </c>
      <c r="R35" s="34">
        <f t="shared" si="5"/>
        <v>1.2018268661583502</v>
      </c>
      <c r="S35" s="34">
        <f t="shared" si="6"/>
        <v>17.848746701252388</v>
      </c>
      <c r="T35" s="22">
        <f t="shared" si="7"/>
        <v>19.050573567410737</v>
      </c>
    </row>
    <row r="36" spans="1:20" x14ac:dyDescent="0.45">
      <c r="A36" t="s">
        <v>814</v>
      </c>
      <c r="B36" s="2">
        <v>31320</v>
      </c>
      <c r="C36" s="2"/>
      <c r="D36" s="27">
        <v>6.771874695102575</v>
      </c>
      <c r="E36" s="28">
        <v>5.5341951738377741E-2</v>
      </c>
      <c r="F36" s="28">
        <v>3.4255812909943003E-3</v>
      </c>
      <c r="G36" s="28">
        <v>0.58966685741067537</v>
      </c>
      <c r="H36" s="29">
        <v>4.4681620263736059</v>
      </c>
      <c r="I36" s="29">
        <v>0.27176626422541095</v>
      </c>
      <c r="J36" s="29">
        <v>0.11380642473243222</v>
      </c>
      <c r="K36" s="29">
        <v>1.2697055893310794</v>
      </c>
      <c r="L36" s="3"/>
      <c r="M36" s="21">
        <f t="shared" si="0"/>
        <v>0.81723236518834408</v>
      </c>
      <c r="N36" s="21">
        <f t="shared" si="1"/>
        <v>5.0585420510980264E-2</v>
      </c>
      <c r="O36" s="21">
        <f t="shared" si="2"/>
        <v>8.7075866574601992</v>
      </c>
      <c r="P36" s="22">
        <f t="shared" si="3"/>
        <v>65.981168104084745</v>
      </c>
      <c r="Q36" s="22">
        <f t="shared" si="4"/>
        <v>4.0131614429007749</v>
      </c>
      <c r="R36" s="34">
        <f t="shared" si="5"/>
        <v>1.6805748755914978</v>
      </c>
      <c r="S36" s="34">
        <f t="shared" si="6"/>
        <v>18.749691134263479</v>
      </c>
      <c r="T36" s="22">
        <f t="shared" si="7"/>
        <v>20.430266009854975</v>
      </c>
    </row>
    <row r="37" spans="1:20" x14ac:dyDescent="0.45">
      <c r="A37" t="s">
        <v>815</v>
      </c>
      <c r="B37" s="2">
        <v>31412</v>
      </c>
      <c r="C37" s="2"/>
      <c r="D37" s="27">
        <v>7.5868301927398418</v>
      </c>
      <c r="E37" s="28">
        <v>7.0032019412329505E-2</v>
      </c>
      <c r="F37" s="28">
        <v>3.2640862453594964E-3</v>
      </c>
      <c r="G37" s="28">
        <v>0.67268211760681451</v>
      </c>
      <c r="H37" s="29">
        <v>5.0706078758787507</v>
      </c>
      <c r="I37" s="29">
        <v>0.25414802856362351</v>
      </c>
      <c r="J37" s="29">
        <v>0.14396140835010604</v>
      </c>
      <c r="K37" s="29">
        <v>1.3721346566828574</v>
      </c>
      <c r="L37" s="3"/>
      <c r="M37" s="21">
        <f t="shared" si="0"/>
        <v>0.92307350544560884</v>
      </c>
      <c r="N37" s="21">
        <f t="shared" si="1"/>
        <v>4.302305656561338E-2</v>
      </c>
      <c r="O37" s="21">
        <f t="shared" si="2"/>
        <v>8.8664448856458193</v>
      </c>
      <c r="P37" s="22">
        <f t="shared" si="3"/>
        <v>66.8343398634522</v>
      </c>
      <c r="Q37" s="22">
        <f t="shared" si="4"/>
        <v>3.3498578735402367</v>
      </c>
      <c r="R37" s="34">
        <f t="shared" si="5"/>
        <v>1.897517206696794</v>
      </c>
      <c r="S37" s="34">
        <f t="shared" si="6"/>
        <v>18.085743608653733</v>
      </c>
      <c r="T37" s="22">
        <f t="shared" si="7"/>
        <v>19.983260815350526</v>
      </c>
    </row>
    <row r="38" spans="1:20" x14ac:dyDescent="0.45">
      <c r="A38" t="s">
        <v>816</v>
      </c>
      <c r="B38" s="2">
        <v>31502</v>
      </c>
      <c r="C38" s="2"/>
      <c r="D38" s="27">
        <v>6.9229262821925754</v>
      </c>
      <c r="E38" s="28">
        <v>6.5408630815777344E-2</v>
      </c>
      <c r="F38" s="28">
        <v>2.0188765151548903E-3</v>
      </c>
      <c r="G38" s="28">
        <v>0.60605750226456123</v>
      </c>
      <c r="H38" s="29">
        <v>4.6618635363185765</v>
      </c>
      <c r="I38" s="29">
        <v>0.23473854871210953</v>
      </c>
      <c r="J38" s="29">
        <v>9.5912812440514014E-2</v>
      </c>
      <c r="K38" s="29">
        <v>1.2569263751258797</v>
      </c>
      <c r="L38" s="3"/>
      <c r="M38" s="21">
        <f t="shared" si="0"/>
        <v>0.94481189239330787</v>
      </c>
      <c r="N38" s="21">
        <f t="shared" si="1"/>
        <v>2.9162184210280044E-2</v>
      </c>
      <c r="O38" s="21">
        <f t="shared" si="2"/>
        <v>8.7543544096877977</v>
      </c>
      <c r="P38" s="22">
        <f t="shared" si="3"/>
        <v>67.339494114071471</v>
      </c>
      <c r="Q38" s="22">
        <f t="shared" si="4"/>
        <v>3.390741705800238</v>
      </c>
      <c r="R38" s="34">
        <f t="shared" si="5"/>
        <v>1.3854374368715257</v>
      </c>
      <c r="S38" s="34">
        <f t="shared" si="6"/>
        <v>18.155998256965344</v>
      </c>
      <c r="T38" s="22">
        <f t="shared" si="7"/>
        <v>19.541435693836871</v>
      </c>
    </row>
    <row r="39" spans="1:20" x14ac:dyDescent="0.45">
      <c r="A39" t="s">
        <v>817</v>
      </c>
      <c r="B39" s="2">
        <v>31593</v>
      </c>
      <c r="C39" s="2"/>
      <c r="D39" s="27">
        <v>7.7358105092414124</v>
      </c>
      <c r="E39" s="28">
        <v>8.3601813623161061E-2</v>
      </c>
      <c r="F39" s="28">
        <v>2.1950550676120457E-3</v>
      </c>
      <c r="G39" s="28">
        <v>0.61957050124818847</v>
      </c>
      <c r="H39" s="29">
        <v>5.0898934150630453</v>
      </c>
      <c r="I39" s="29">
        <v>0.25490389937623065</v>
      </c>
      <c r="J39" s="29">
        <v>9.181727098069431E-2</v>
      </c>
      <c r="K39" s="29">
        <v>1.5938285538824812</v>
      </c>
      <c r="L39" s="3"/>
      <c r="M39" s="21">
        <f t="shared" si="0"/>
        <v>1.0807117563607334</v>
      </c>
      <c r="N39" s="21">
        <f t="shared" si="1"/>
        <v>2.8375243485989896E-2</v>
      </c>
      <c r="O39" s="21">
        <f t="shared" si="2"/>
        <v>8.0091219983740878</v>
      </c>
      <c r="P39" s="22">
        <f t="shared" si="3"/>
        <v>65.796511031164968</v>
      </c>
      <c r="Q39" s="22">
        <f t="shared" si="4"/>
        <v>3.2951156064605693</v>
      </c>
      <c r="R39" s="34">
        <f t="shared" si="5"/>
        <v>1.1869121001736904</v>
      </c>
      <c r="S39" s="34">
        <f t="shared" si="6"/>
        <v>20.603252263979961</v>
      </c>
      <c r="T39" s="22">
        <f t="shared" si="7"/>
        <v>21.79016436415365</v>
      </c>
    </row>
    <row r="40" spans="1:20" x14ac:dyDescent="0.45">
      <c r="A40" t="s">
        <v>818</v>
      </c>
      <c r="B40" s="2">
        <v>31685</v>
      </c>
      <c r="C40" s="2"/>
      <c r="D40" s="27">
        <v>8.1902678215670406</v>
      </c>
      <c r="E40" s="28">
        <v>7.4091523936398174E-2</v>
      </c>
      <c r="F40" s="28">
        <v>6.3861377132791268E-3</v>
      </c>
      <c r="G40" s="28">
        <v>0.67969500252893744</v>
      </c>
      <c r="H40" s="29">
        <v>5.4777486609707058</v>
      </c>
      <c r="I40" s="29">
        <v>0.24404249863173874</v>
      </c>
      <c r="J40" s="29">
        <v>8.8674060722084891E-2</v>
      </c>
      <c r="K40" s="29">
        <v>1.619629937063896</v>
      </c>
      <c r="L40" s="3"/>
      <c r="M40" s="21">
        <f t="shared" si="0"/>
        <v>0.90462882961283031</v>
      </c>
      <c r="N40" s="21">
        <f t="shared" si="1"/>
        <v>7.7972269679177225E-2</v>
      </c>
      <c r="O40" s="21">
        <f t="shared" si="2"/>
        <v>8.2988129000999091</v>
      </c>
      <c r="P40" s="22">
        <f t="shared" si="3"/>
        <v>66.881190948926147</v>
      </c>
      <c r="Q40" s="22">
        <f t="shared" si="4"/>
        <v>2.9796644499110676</v>
      </c>
      <c r="R40" s="34">
        <f t="shared" si="5"/>
        <v>1.0826759594916264</v>
      </c>
      <c r="S40" s="34">
        <f t="shared" si="6"/>
        <v>19.77505464227924</v>
      </c>
      <c r="T40" s="22">
        <f t="shared" si="7"/>
        <v>20.857730601770868</v>
      </c>
    </row>
    <row r="41" spans="1:20" x14ac:dyDescent="0.45">
      <c r="A41" t="s">
        <v>819</v>
      </c>
      <c r="B41" s="2">
        <v>31777</v>
      </c>
      <c r="C41" s="2"/>
      <c r="D41" s="27">
        <v>8.1866324484708048</v>
      </c>
      <c r="E41" s="28">
        <v>8.1754721024559246E-2</v>
      </c>
      <c r="F41" s="28">
        <v>1.1646634717930155E-3</v>
      </c>
      <c r="G41" s="28">
        <v>0.71098099675896709</v>
      </c>
      <c r="H41" s="29">
        <v>5.5401227212445772</v>
      </c>
      <c r="I41" s="29">
        <v>0.28332614973539472</v>
      </c>
      <c r="J41" s="29">
        <v>7.815449377745104E-2</v>
      </c>
      <c r="K41" s="29">
        <v>1.4911287024580626</v>
      </c>
      <c r="L41" s="3"/>
      <c r="M41" s="21">
        <f t="shared" si="0"/>
        <v>0.99863675985392919</v>
      </c>
      <c r="N41" s="21">
        <f t="shared" si="1"/>
        <v>1.4226404802264756E-2</v>
      </c>
      <c r="O41" s="21">
        <f t="shared" si="2"/>
        <v>8.6846575955876997</v>
      </c>
      <c r="P41" s="22">
        <f t="shared" si="3"/>
        <v>67.672791665142185</v>
      </c>
      <c r="Q41" s="22">
        <f t="shared" si="4"/>
        <v>3.460838770016085</v>
      </c>
      <c r="R41" s="34">
        <f t="shared" si="5"/>
        <v>0.95465985885380322</v>
      </c>
      <c r="S41" s="34">
        <f t="shared" si="6"/>
        <v>18.214188945744024</v>
      </c>
      <c r="T41" s="22">
        <f t="shared" si="7"/>
        <v>19.168848804597825</v>
      </c>
    </row>
    <row r="42" spans="1:20" x14ac:dyDescent="0.45">
      <c r="A42" t="s">
        <v>820</v>
      </c>
      <c r="B42" s="2">
        <v>31867</v>
      </c>
      <c r="C42" s="2"/>
      <c r="D42" s="27">
        <v>8.8295818697067396</v>
      </c>
      <c r="E42" s="28">
        <v>9.5942701676210967E-2</v>
      </c>
      <c r="F42" s="28">
        <v>1.8211510841421215E-3</v>
      </c>
      <c r="G42" s="28">
        <v>0.76056689557898793</v>
      </c>
      <c r="H42" s="29">
        <v>5.9324141995554234</v>
      </c>
      <c r="I42" s="29">
        <v>0.30020121484741535</v>
      </c>
      <c r="J42" s="29">
        <v>0.11324295429018687</v>
      </c>
      <c r="K42" s="29">
        <v>1.6253927526743717</v>
      </c>
      <c r="L42" s="3"/>
      <c r="M42" s="21">
        <f t="shared" si="0"/>
        <v>1.0866052672933373</v>
      </c>
      <c r="N42" s="21">
        <f t="shared" si="1"/>
        <v>2.0625564279439745E-2</v>
      </c>
      <c r="O42" s="21">
        <f t="shared" si="2"/>
        <v>8.6138495208748651</v>
      </c>
      <c r="P42" s="22">
        <f t="shared" si="3"/>
        <v>67.18794034753607</v>
      </c>
      <c r="Q42" s="22">
        <f t="shared" si="4"/>
        <v>3.399948256636824</v>
      </c>
      <c r="R42" s="34">
        <f t="shared" si="5"/>
        <v>1.2825403961506963</v>
      </c>
      <c r="S42" s="34">
        <f t="shared" si="6"/>
        <v>18.408490647228763</v>
      </c>
      <c r="T42" s="22">
        <f t="shared" si="7"/>
        <v>19.691031043379461</v>
      </c>
    </row>
    <row r="43" spans="1:20" x14ac:dyDescent="0.45">
      <c r="A43" t="s">
        <v>821</v>
      </c>
      <c r="B43" s="2">
        <v>31958</v>
      </c>
      <c r="C43" s="2"/>
      <c r="D43" s="27">
        <v>9.4160169550614494</v>
      </c>
      <c r="E43" s="28">
        <v>9.9640784613456421E-2</v>
      </c>
      <c r="F43" s="28">
        <v>1.9013513324718007E-3</v>
      </c>
      <c r="G43" s="28">
        <v>0.77734634039632922</v>
      </c>
      <c r="H43" s="29">
        <v>6.473511035315302</v>
      </c>
      <c r="I43" s="29">
        <v>0.31320740267845593</v>
      </c>
      <c r="J43" s="29">
        <v>0.11154391837007108</v>
      </c>
      <c r="K43" s="29">
        <v>1.6388661223553647</v>
      </c>
      <c r="L43" s="3"/>
      <c r="M43" s="21">
        <f t="shared" si="0"/>
        <v>1.0582052378303746</v>
      </c>
      <c r="N43" s="21">
        <f t="shared" si="1"/>
        <v>2.019273480014026E-2</v>
      </c>
      <c r="O43" s="21">
        <f t="shared" si="2"/>
        <v>8.2555749857531584</v>
      </c>
      <c r="P43" s="22">
        <f t="shared" si="3"/>
        <v>68.749993401780728</v>
      </c>
      <c r="Q43" s="22">
        <f t="shared" si="4"/>
        <v>3.3263258145483228</v>
      </c>
      <c r="R43" s="34">
        <f t="shared" si="5"/>
        <v>1.1846189201062578</v>
      </c>
      <c r="S43" s="34">
        <f t="shared" si="6"/>
        <v>17.405088905181024</v>
      </c>
      <c r="T43" s="22">
        <f t="shared" si="7"/>
        <v>18.589707825287281</v>
      </c>
    </row>
    <row r="44" spans="1:20" x14ac:dyDescent="0.45">
      <c r="A44" t="s">
        <v>822</v>
      </c>
      <c r="B44" s="2">
        <v>32050</v>
      </c>
      <c r="C44" s="2"/>
      <c r="D44" s="27">
        <v>9.8001437742336623</v>
      </c>
      <c r="E44" s="28">
        <v>0.11200640961472699</v>
      </c>
      <c r="F44" s="28">
        <v>2.3513574850821564E-3</v>
      </c>
      <c r="G44" s="28">
        <v>0.74544883543928375</v>
      </c>
      <c r="H44" s="29">
        <v>6.7632001759257099</v>
      </c>
      <c r="I44" s="29">
        <v>0.33811667339464557</v>
      </c>
      <c r="J44" s="29">
        <v>6.9626466064474243E-2</v>
      </c>
      <c r="K44" s="29">
        <v>1.7693938563097393</v>
      </c>
      <c r="L44" s="3"/>
      <c r="M44" s="21">
        <f t="shared" si="0"/>
        <v>1.142905779701028</v>
      </c>
      <c r="N44" s="21">
        <f t="shared" si="1"/>
        <v>2.3993091726514232E-2</v>
      </c>
      <c r="O44" s="21">
        <f t="shared" si="2"/>
        <v>7.6065091759082417</v>
      </c>
      <c r="P44" s="22">
        <f t="shared" si="3"/>
        <v>69.01123424033203</v>
      </c>
      <c r="Q44" s="22">
        <f t="shared" si="4"/>
        <v>3.4501195205280051</v>
      </c>
      <c r="R44" s="34">
        <f t="shared" si="5"/>
        <v>0.71046372041535477</v>
      </c>
      <c r="S44" s="34">
        <f t="shared" si="6"/>
        <v>18.054774471388811</v>
      </c>
      <c r="T44" s="22">
        <f t="shared" si="7"/>
        <v>18.765238191804166</v>
      </c>
    </row>
    <row r="45" spans="1:20" x14ac:dyDescent="0.45">
      <c r="A45" t="s">
        <v>823</v>
      </c>
      <c r="B45" s="2">
        <v>32142</v>
      </c>
      <c r="C45" s="2"/>
      <c r="D45" s="27">
        <v>10.895475602239534</v>
      </c>
      <c r="E45" s="28">
        <v>9.9655446439157261E-2</v>
      </c>
      <c r="F45" s="28">
        <v>3.010267829394253E-3</v>
      </c>
      <c r="G45" s="28">
        <v>0.74091894607474929</v>
      </c>
      <c r="H45" s="29">
        <v>7.2117254473284573</v>
      </c>
      <c r="I45" s="29">
        <v>0.38100481447550955</v>
      </c>
      <c r="J45" s="29">
        <v>0.10755732441830043</v>
      </c>
      <c r="K45" s="29">
        <v>2.3516033556739657</v>
      </c>
      <c r="L45" s="3"/>
      <c r="M45" s="21">
        <f t="shared" si="0"/>
        <v>0.9146498058209902</v>
      </c>
      <c r="N45" s="21">
        <f t="shared" si="1"/>
        <v>2.7628604195814095E-2</v>
      </c>
      <c r="O45" s="21">
        <f t="shared" si="2"/>
        <v>6.8002441850492099</v>
      </c>
      <c r="P45" s="22">
        <f t="shared" si="3"/>
        <v>66.190093123113485</v>
      </c>
      <c r="Q45" s="22">
        <f t="shared" si="4"/>
        <v>3.496908518589084</v>
      </c>
      <c r="R45" s="34">
        <f t="shared" si="5"/>
        <v>0.98717420280572543</v>
      </c>
      <c r="S45" s="34">
        <f t="shared" si="6"/>
        <v>21.583301560425689</v>
      </c>
      <c r="T45" s="22">
        <f t="shared" si="7"/>
        <v>22.570475763231414</v>
      </c>
    </row>
    <row r="46" spans="1:20" x14ac:dyDescent="0.45">
      <c r="A46" t="s">
        <v>824</v>
      </c>
      <c r="B46" s="2">
        <v>32233</v>
      </c>
      <c r="C46" s="2"/>
      <c r="D46" s="27">
        <v>11.049192885392294</v>
      </c>
      <c r="E46" s="28">
        <v>0.10166023169244526</v>
      </c>
      <c r="F46" s="28">
        <v>3.3065632550996643E-3</v>
      </c>
      <c r="G46" s="28">
        <v>0.84734245340011816</v>
      </c>
      <c r="H46" s="29">
        <v>7.5850683659685503</v>
      </c>
      <c r="I46" s="29">
        <v>0.43598801800795695</v>
      </c>
      <c r="J46" s="29">
        <v>7.737972365069401E-2</v>
      </c>
      <c r="K46" s="29">
        <v>1.99844752941743</v>
      </c>
      <c r="L46" s="3"/>
      <c r="M46" s="21">
        <f t="shared" ref="M46:M77" si="8">100*E46/$D46</f>
        <v>0.9200693005083318</v>
      </c>
      <c r="N46" s="21">
        <f t="shared" ref="N46:N77" si="9">100*F46/$D46</f>
        <v>2.9925835211648284E-2</v>
      </c>
      <c r="O46" s="21">
        <f t="shared" ref="O46:O77" si="10">100*G46/$D46</f>
        <v>7.6688176429642789</v>
      </c>
      <c r="P46" s="22">
        <f t="shared" ref="P46:P77" si="11">100*H46/$D46</f>
        <v>68.648166835755688</v>
      </c>
      <c r="Q46" s="22">
        <f t="shared" ref="Q46:Q77" si="12">100*I46/$D46</f>
        <v>3.94588113838034</v>
      </c>
      <c r="R46" s="34">
        <f t="shared" ref="R46:R77" si="13">100*J46/$D46</f>
        <v>0.7003201451301907</v>
      </c>
      <c r="S46" s="34">
        <f t="shared" ref="S46:S77" si="14">100*K46/$D46</f>
        <v>18.086819102049521</v>
      </c>
      <c r="T46" s="22">
        <f t="shared" ref="T46:T77" si="15">SUM(R46:S46)</f>
        <v>18.787139247179713</v>
      </c>
    </row>
    <row r="47" spans="1:20" x14ac:dyDescent="0.45">
      <c r="A47" t="s">
        <v>825</v>
      </c>
      <c r="B47" s="2">
        <v>32324</v>
      </c>
      <c r="C47" s="2"/>
      <c r="D47" s="27">
        <v>12.221057197521842</v>
      </c>
      <c r="E47" s="28">
        <v>9.5917837027054212E-2</v>
      </c>
      <c r="F47" s="28">
        <v>1.4913527703005898E-3</v>
      </c>
      <c r="G47" s="28">
        <v>0.77554329152796009</v>
      </c>
      <c r="H47" s="29">
        <v>8.2849832965746071</v>
      </c>
      <c r="I47" s="29">
        <v>0.4538608183080356</v>
      </c>
      <c r="J47" s="29">
        <v>5.056757674001211E-2</v>
      </c>
      <c r="K47" s="29">
        <v>2.5586930245738753</v>
      </c>
      <c r="L47" s="3"/>
      <c r="M47" s="21">
        <f t="shared" si="8"/>
        <v>0.78485711568802907</v>
      </c>
      <c r="N47" s="21">
        <f t="shared" si="9"/>
        <v>1.2203140417369153E-2</v>
      </c>
      <c r="O47" s="21">
        <f t="shared" si="10"/>
        <v>6.3459591015188357</v>
      </c>
      <c r="P47" s="22">
        <f t="shared" si="11"/>
        <v>67.792688984833617</v>
      </c>
      <c r="Q47" s="22">
        <f t="shared" si="12"/>
        <v>3.7137606916696901</v>
      </c>
      <c r="R47" s="34">
        <f t="shared" si="13"/>
        <v>0.41377415981872739</v>
      </c>
      <c r="S47" s="34">
        <f t="shared" si="14"/>
        <v>20.936756806053744</v>
      </c>
      <c r="T47" s="22">
        <f t="shared" si="15"/>
        <v>21.350530965872473</v>
      </c>
    </row>
    <row r="48" spans="1:20" x14ac:dyDescent="0.45">
      <c r="A48" t="s">
        <v>826</v>
      </c>
      <c r="B48" s="2">
        <v>32416</v>
      </c>
      <c r="C48" s="2"/>
      <c r="D48" s="27">
        <v>11.747050120003241</v>
      </c>
      <c r="E48" s="28">
        <v>9.2722977420854349E-2</v>
      </c>
      <c r="F48" s="28">
        <v>3.1786787903933756E-3</v>
      </c>
      <c r="G48" s="28">
        <v>0.85226654670197666</v>
      </c>
      <c r="H48" s="29">
        <v>8.6778345099518965</v>
      </c>
      <c r="I48" s="29">
        <v>0.47146696991311565</v>
      </c>
      <c r="J48" s="29">
        <v>4.8625223748014791E-2</v>
      </c>
      <c r="K48" s="29">
        <v>1.6009552134769902</v>
      </c>
      <c r="L48" s="3"/>
      <c r="M48" s="21">
        <f t="shared" si="8"/>
        <v>0.78932988685357519</v>
      </c>
      <c r="N48" s="21">
        <f t="shared" si="9"/>
        <v>2.7059378805072285E-2</v>
      </c>
      <c r="O48" s="21">
        <f t="shared" si="10"/>
        <v>7.2551537449449608</v>
      </c>
      <c r="P48" s="22">
        <f t="shared" si="11"/>
        <v>73.872456670419851</v>
      </c>
      <c r="Q48" s="22">
        <f t="shared" si="12"/>
        <v>4.0134924521202739</v>
      </c>
      <c r="R48" s="34">
        <f t="shared" si="13"/>
        <v>0.41393561150483432</v>
      </c>
      <c r="S48" s="34">
        <f t="shared" si="14"/>
        <v>13.628572255351443</v>
      </c>
      <c r="T48" s="22">
        <f t="shared" si="15"/>
        <v>14.042507866856278</v>
      </c>
    </row>
    <row r="49" spans="1:20" x14ac:dyDescent="0.45">
      <c r="A49" t="s">
        <v>827</v>
      </c>
      <c r="B49" s="2">
        <v>32508</v>
      </c>
      <c r="C49" s="2"/>
      <c r="D49" s="27">
        <v>12.272040756030293</v>
      </c>
      <c r="E49" s="28">
        <v>9.8467959195839033E-2</v>
      </c>
      <c r="F49" s="28">
        <v>5.6070615703465157E-3</v>
      </c>
      <c r="G49" s="28">
        <v>0.90514259243372486</v>
      </c>
      <c r="H49" s="29">
        <v>8.9571845022668395</v>
      </c>
      <c r="I49" s="29">
        <v>0.49059132614631984</v>
      </c>
      <c r="J49" s="29">
        <v>4.6796990610065606E-2</v>
      </c>
      <c r="K49" s="29">
        <v>1.7682503238071583</v>
      </c>
      <c r="L49" s="3"/>
      <c r="M49" s="21">
        <f t="shared" si="8"/>
        <v>0.8023764030237055</v>
      </c>
      <c r="N49" s="21">
        <f t="shared" si="9"/>
        <v>4.568972416092483E-2</v>
      </c>
      <c r="O49" s="21">
        <f t="shared" si="10"/>
        <v>7.3756485203078528</v>
      </c>
      <c r="P49" s="22">
        <f t="shared" si="11"/>
        <v>72.988549177245972</v>
      </c>
      <c r="Q49" s="22">
        <f t="shared" si="12"/>
        <v>3.9976344269004387</v>
      </c>
      <c r="R49" s="34">
        <f t="shared" si="13"/>
        <v>0.38133014337546334</v>
      </c>
      <c r="S49" s="34">
        <f t="shared" si="14"/>
        <v>14.408771604985644</v>
      </c>
      <c r="T49" s="22">
        <f t="shared" si="15"/>
        <v>14.790101748361106</v>
      </c>
    </row>
    <row r="50" spans="1:20" x14ac:dyDescent="0.45">
      <c r="A50" t="s">
        <v>828</v>
      </c>
      <c r="B50" s="2">
        <v>32598</v>
      </c>
      <c r="C50" s="2"/>
      <c r="D50" s="27">
        <v>12.179335963382735</v>
      </c>
      <c r="E50" s="28">
        <v>9.2651754978142001E-2</v>
      </c>
      <c r="F50" s="28">
        <v>3.1117688110192648E-3</v>
      </c>
      <c r="G50" s="28">
        <v>0.92195224297452416</v>
      </c>
      <c r="H50" s="29">
        <v>8.9542160019204946</v>
      </c>
      <c r="I50" s="29">
        <v>0.44719622272449022</v>
      </c>
      <c r="J50" s="29">
        <v>3.592869939382852E-2</v>
      </c>
      <c r="K50" s="29">
        <v>1.7242792725802369</v>
      </c>
      <c r="L50" s="3"/>
      <c r="M50" s="21">
        <f t="shared" si="8"/>
        <v>0.76072911738948812</v>
      </c>
      <c r="N50" s="21">
        <f t="shared" si="9"/>
        <v>2.5549576925826014E-2</v>
      </c>
      <c r="O50" s="21">
        <f t="shared" si="10"/>
        <v>7.5698071368289739</v>
      </c>
      <c r="P50" s="22">
        <f t="shared" si="11"/>
        <v>73.519738915499275</v>
      </c>
      <c r="Q50" s="22">
        <f t="shared" si="12"/>
        <v>3.6717619422683554</v>
      </c>
      <c r="R50" s="34">
        <f t="shared" si="13"/>
        <v>0.29499719444351008</v>
      </c>
      <c r="S50" s="34">
        <f t="shared" si="14"/>
        <v>14.15741611664458</v>
      </c>
      <c r="T50" s="22">
        <f t="shared" si="15"/>
        <v>14.45241331108809</v>
      </c>
    </row>
    <row r="51" spans="1:20" x14ac:dyDescent="0.45">
      <c r="A51" t="s">
        <v>829</v>
      </c>
      <c r="B51" s="2">
        <v>32689</v>
      </c>
      <c r="C51" s="2"/>
      <c r="D51" s="27">
        <v>12.760969268211262</v>
      </c>
      <c r="E51" s="28">
        <v>9.1588144881231265E-2</v>
      </c>
      <c r="F51" s="28">
        <v>4.2672531167050574E-3</v>
      </c>
      <c r="G51" s="28">
        <v>1.0476239817026087</v>
      </c>
      <c r="H51" s="29">
        <v>9.3848305275946267</v>
      </c>
      <c r="I51" s="29">
        <v>0.60407468352885751</v>
      </c>
      <c r="J51" s="29">
        <v>8.5204316983607545E-2</v>
      </c>
      <c r="K51" s="29">
        <v>1.5433803604036267</v>
      </c>
      <c r="L51" s="3"/>
      <c r="M51" s="21">
        <f t="shared" si="8"/>
        <v>0.71772091097645452</v>
      </c>
      <c r="N51" s="21">
        <f t="shared" si="9"/>
        <v>3.3439882402469021E-2</v>
      </c>
      <c r="O51" s="21">
        <f t="shared" si="10"/>
        <v>8.2095956794781682</v>
      </c>
      <c r="P51" s="22">
        <f t="shared" si="11"/>
        <v>73.543242134224826</v>
      </c>
      <c r="Q51" s="22">
        <f t="shared" si="12"/>
        <v>4.7337680299384672</v>
      </c>
      <c r="R51" s="34">
        <f t="shared" si="13"/>
        <v>0.66769471184182905</v>
      </c>
      <c r="S51" s="34">
        <f t="shared" si="14"/>
        <v>12.094538651137794</v>
      </c>
      <c r="T51" s="22">
        <f t="shared" si="15"/>
        <v>12.762233362979623</v>
      </c>
    </row>
    <row r="52" spans="1:20" x14ac:dyDescent="0.45">
      <c r="A52" t="s">
        <v>830</v>
      </c>
      <c r="B52" s="2">
        <v>32781</v>
      </c>
      <c r="C52" s="2"/>
      <c r="D52" s="27">
        <v>13.766184997325313</v>
      </c>
      <c r="E52" s="28">
        <v>9.8388510593252432E-2</v>
      </c>
      <c r="F52" s="28">
        <v>9.448523562907412E-3</v>
      </c>
      <c r="G52" s="28">
        <v>1.1399325826388427</v>
      </c>
      <c r="H52" s="29">
        <v>10.204199726088639</v>
      </c>
      <c r="I52" s="29">
        <v>0.54602987831003746</v>
      </c>
      <c r="J52" s="29">
        <v>7.2826244500375475E-2</v>
      </c>
      <c r="K52" s="29">
        <v>1.6953595316312571</v>
      </c>
      <c r="L52" s="3"/>
      <c r="M52" s="21">
        <f t="shared" si="8"/>
        <v>0.71471152401604898</v>
      </c>
      <c r="N52" s="21">
        <f t="shared" si="9"/>
        <v>6.8635744505418192E-2</v>
      </c>
      <c r="O52" s="21">
        <f t="shared" si="10"/>
        <v>8.280671681081758</v>
      </c>
      <c r="P52" s="22">
        <f t="shared" si="11"/>
        <v>74.125109665976836</v>
      </c>
      <c r="Q52" s="22">
        <f t="shared" si="12"/>
        <v>3.9664575074076645</v>
      </c>
      <c r="R52" s="34">
        <f t="shared" si="13"/>
        <v>0.52902270683217745</v>
      </c>
      <c r="S52" s="34">
        <f t="shared" si="14"/>
        <v>12.315391170180083</v>
      </c>
      <c r="T52" s="22">
        <f t="shared" si="15"/>
        <v>12.844413877012261</v>
      </c>
    </row>
    <row r="53" spans="1:20" x14ac:dyDescent="0.45">
      <c r="A53" t="s">
        <v>831</v>
      </c>
      <c r="B53" s="2">
        <v>32873</v>
      </c>
      <c r="C53" s="2"/>
      <c r="D53" s="27">
        <v>12.592207032438308</v>
      </c>
      <c r="E53" s="28">
        <v>9.2152538135188894E-2</v>
      </c>
      <c r="F53" s="28">
        <v>1.2934582448413555E-2</v>
      </c>
      <c r="G53" s="28">
        <v>0.87336508918176525</v>
      </c>
      <c r="H53" s="29">
        <v>9.2455855758518322</v>
      </c>
      <c r="I53" s="29">
        <v>0.67162812978714692</v>
      </c>
      <c r="J53" s="29">
        <v>5.8745621574782386E-2</v>
      </c>
      <c r="K53" s="29">
        <v>1.6377954954591787</v>
      </c>
      <c r="L53" s="3"/>
      <c r="M53" s="21">
        <f t="shared" si="8"/>
        <v>0.73182197447832797</v>
      </c>
      <c r="N53" s="21">
        <f t="shared" si="9"/>
        <v>0.10271894684619833</v>
      </c>
      <c r="O53" s="21">
        <f t="shared" si="10"/>
        <v>6.9357586555869233</v>
      </c>
      <c r="P53" s="22">
        <f t="shared" si="11"/>
        <v>73.423074700365305</v>
      </c>
      <c r="Q53" s="22">
        <f t="shared" si="12"/>
        <v>5.3336808079551989</v>
      </c>
      <c r="R53" s="34">
        <f t="shared" si="13"/>
        <v>0.46652363182601758</v>
      </c>
      <c r="S53" s="34">
        <f t="shared" si="14"/>
        <v>13.006421282942025</v>
      </c>
      <c r="T53" s="22">
        <f t="shared" si="15"/>
        <v>13.472944914768043</v>
      </c>
    </row>
    <row r="54" spans="1:20" x14ac:dyDescent="0.45">
      <c r="A54" t="s">
        <v>832</v>
      </c>
      <c r="B54" s="2">
        <v>32963</v>
      </c>
      <c r="C54" s="2"/>
      <c r="D54" s="27">
        <v>15.74270866850291</v>
      </c>
      <c r="E54" s="28">
        <v>0.10460875807517887</v>
      </c>
      <c r="F54" s="28">
        <v>2.7368068829231092E-2</v>
      </c>
      <c r="G54" s="28">
        <v>1.2605564858020633</v>
      </c>
      <c r="H54" s="29">
        <v>11.259505941720477</v>
      </c>
      <c r="I54" s="29">
        <v>0.93566679608269565</v>
      </c>
      <c r="J54" s="29">
        <v>7.3383027574965079E-2</v>
      </c>
      <c r="K54" s="29">
        <v>2.0816195904183008</v>
      </c>
      <c r="L54" s="3"/>
      <c r="M54" s="21">
        <f t="shared" si="8"/>
        <v>0.66449021116978391</v>
      </c>
      <c r="N54" s="21">
        <f t="shared" si="9"/>
        <v>0.1738459969343619</v>
      </c>
      <c r="O54" s="21">
        <f t="shared" si="10"/>
        <v>8.0072401284037653</v>
      </c>
      <c r="P54" s="22">
        <f t="shared" si="11"/>
        <v>71.522037146300221</v>
      </c>
      <c r="Q54" s="22">
        <f t="shared" si="12"/>
        <v>5.9434930531028822</v>
      </c>
      <c r="R54" s="34">
        <f t="shared" si="13"/>
        <v>0.46613978013698204</v>
      </c>
      <c r="S54" s="34">
        <f t="shared" si="14"/>
        <v>13.222753683952009</v>
      </c>
      <c r="T54" s="22">
        <f t="shared" si="15"/>
        <v>13.688893464088991</v>
      </c>
    </row>
    <row r="55" spans="1:20" x14ac:dyDescent="0.45">
      <c r="A55" t="s">
        <v>833</v>
      </c>
      <c r="B55" s="2">
        <v>33054</v>
      </c>
      <c r="C55" s="2"/>
      <c r="D55" s="27">
        <v>15.166603702559069</v>
      </c>
      <c r="E55" s="28">
        <v>0.11408102903806715</v>
      </c>
      <c r="F55" s="28">
        <v>4.1234317985856944E-2</v>
      </c>
      <c r="G55" s="28">
        <v>1.3053288933469585</v>
      </c>
      <c r="H55" s="29">
        <v>10.849464293608309</v>
      </c>
      <c r="I55" s="29">
        <v>0.91029787102063342</v>
      </c>
      <c r="J55" s="29">
        <v>8.8568102296507231E-2</v>
      </c>
      <c r="K55" s="29">
        <v>1.8576291952627375</v>
      </c>
      <c r="L55" s="3"/>
      <c r="M55" s="21">
        <f t="shared" si="8"/>
        <v>0.75218573172593806</v>
      </c>
      <c r="N55" s="21">
        <f t="shared" si="9"/>
        <v>0.27187575276922055</v>
      </c>
      <c r="O55" s="21">
        <f t="shared" si="10"/>
        <v>8.6065998620819091</v>
      </c>
      <c r="P55" s="22">
        <f t="shared" si="11"/>
        <v>71.535226385441021</v>
      </c>
      <c r="Q55" s="22">
        <f t="shared" si="12"/>
        <v>6.0019889018860457</v>
      </c>
      <c r="R55" s="34">
        <f t="shared" si="13"/>
        <v>0.58396793397827806</v>
      </c>
      <c r="S55" s="34">
        <f t="shared" si="14"/>
        <v>12.248155432117599</v>
      </c>
      <c r="T55" s="22">
        <f t="shared" si="15"/>
        <v>12.832123366095876</v>
      </c>
    </row>
    <row r="56" spans="1:20" x14ac:dyDescent="0.45">
      <c r="A56" t="s">
        <v>834</v>
      </c>
      <c r="B56" s="2">
        <v>33146</v>
      </c>
      <c r="C56" s="2"/>
      <c r="D56" s="27">
        <v>16.356956708631856</v>
      </c>
      <c r="E56" s="28">
        <v>0.1047674266189175</v>
      </c>
      <c r="F56" s="28">
        <v>2.4376734871221009E-2</v>
      </c>
      <c r="G56" s="28">
        <v>1.2716120412985545</v>
      </c>
      <c r="H56" s="29">
        <v>11.489860195419407</v>
      </c>
      <c r="I56" s="29">
        <v>1.0426220556373298</v>
      </c>
      <c r="J56" s="29">
        <v>0.22107805776745881</v>
      </c>
      <c r="K56" s="29">
        <v>2.2026401970189653</v>
      </c>
      <c r="L56" s="3"/>
      <c r="M56" s="21">
        <f t="shared" si="8"/>
        <v>0.64050684051532569</v>
      </c>
      <c r="N56" s="21">
        <f t="shared" si="9"/>
        <v>0.14902976944578558</v>
      </c>
      <c r="O56" s="21">
        <f t="shared" si="10"/>
        <v>7.7741358857268494</v>
      </c>
      <c r="P56" s="22">
        <f t="shared" si="11"/>
        <v>70.244486184621408</v>
      </c>
      <c r="Q56" s="22">
        <f t="shared" si="12"/>
        <v>6.3741811769124483</v>
      </c>
      <c r="R56" s="34">
        <f t="shared" si="13"/>
        <v>1.3515842934938624</v>
      </c>
      <c r="S56" s="34">
        <f t="shared" si="14"/>
        <v>13.466075849284318</v>
      </c>
      <c r="T56" s="22">
        <f t="shared" si="15"/>
        <v>14.81766014277818</v>
      </c>
    </row>
    <row r="57" spans="1:20" x14ac:dyDescent="0.45">
      <c r="A57" t="s">
        <v>835</v>
      </c>
      <c r="B57" s="2">
        <v>33238</v>
      </c>
      <c r="C57" s="2"/>
      <c r="D57" s="27">
        <v>16.822299931410903</v>
      </c>
      <c r="E57" s="28">
        <v>0.11610947357269417</v>
      </c>
      <c r="F57" s="28">
        <v>1.9033560750762187E-2</v>
      </c>
      <c r="G57" s="28">
        <v>1.4305748883145357</v>
      </c>
      <c r="H57" s="29">
        <v>12.446727088782721</v>
      </c>
      <c r="I57" s="29">
        <v>0.87936825846564082</v>
      </c>
      <c r="J57" s="29">
        <v>0.11611397241309714</v>
      </c>
      <c r="K57" s="29">
        <v>1.8143726891114533</v>
      </c>
      <c r="L57" s="3"/>
      <c r="M57" s="21">
        <f t="shared" si="8"/>
        <v>0.69021164790845546</v>
      </c>
      <c r="N57" s="21">
        <f t="shared" si="9"/>
        <v>0.11314481865361571</v>
      </c>
      <c r="O57" s="21">
        <f t="shared" si="10"/>
        <v>8.5040386519523441</v>
      </c>
      <c r="P57" s="22">
        <f t="shared" si="11"/>
        <v>73.989449359073461</v>
      </c>
      <c r="Q57" s="22">
        <f t="shared" si="12"/>
        <v>5.2273961470849084</v>
      </c>
      <c r="R57" s="34">
        <f t="shared" si="13"/>
        <v>0.69023839122192221</v>
      </c>
      <c r="S57" s="34">
        <f t="shared" si="14"/>
        <v>10.785520984105293</v>
      </c>
      <c r="T57" s="22">
        <f t="shared" si="15"/>
        <v>11.475759375327215</v>
      </c>
    </row>
    <row r="58" spans="1:20" x14ac:dyDescent="0.45">
      <c r="A58" t="s">
        <v>836</v>
      </c>
      <c r="B58" s="2">
        <v>33328</v>
      </c>
      <c r="C58" s="2"/>
      <c r="D58" s="27">
        <v>17.230997040666292</v>
      </c>
      <c r="E58" s="28">
        <v>0.11753077194601887</v>
      </c>
      <c r="F58" s="28">
        <v>1.5224835157626841E-2</v>
      </c>
      <c r="G58" s="28">
        <v>1.339547137389848</v>
      </c>
      <c r="H58" s="29">
        <v>13.42744407712946</v>
      </c>
      <c r="I58" s="29">
        <v>0.81057919213285734</v>
      </c>
      <c r="J58" s="29">
        <v>9.4650765928758054E-2</v>
      </c>
      <c r="K58" s="29">
        <v>1.4260202609817219</v>
      </c>
      <c r="L58" s="3"/>
      <c r="M58" s="21">
        <f t="shared" si="8"/>
        <v>0.68208921206729056</v>
      </c>
      <c r="N58" s="21">
        <f t="shared" si="9"/>
        <v>8.8357250144580859E-2</v>
      </c>
      <c r="O58" s="21">
        <f t="shared" si="10"/>
        <v>7.774054712147116</v>
      </c>
      <c r="P58" s="22">
        <f t="shared" si="11"/>
        <v>77.926100535214559</v>
      </c>
      <c r="Q58" s="22">
        <f t="shared" si="12"/>
        <v>4.7041920454158097</v>
      </c>
      <c r="R58" s="34">
        <f t="shared" si="13"/>
        <v>0.5493052184117726</v>
      </c>
      <c r="S58" s="34">
        <f t="shared" si="14"/>
        <v>8.2759010265988664</v>
      </c>
      <c r="T58" s="22">
        <f t="shared" si="15"/>
        <v>8.825206245010639</v>
      </c>
    </row>
    <row r="59" spans="1:20" x14ac:dyDescent="0.45">
      <c r="A59" t="s">
        <v>837</v>
      </c>
      <c r="B59" s="2">
        <v>33419</v>
      </c>
      <c r="C59" s="2"/>
      <c r="D59" s="27">
        <v>17.453604540422923</v>
      </c>
      <c r="E59" s="28">
        <v>0.1284441317668506</v>
      </c>
      <c r="F59" s="28">
        <v>2.069184933419654E-2</v>
      </c>
      <c r="G59" s="28">
        <v>1.4447765624195814</v>
      </c>
      <c r="H59" s="29">
        <v>13.543793588079772</v>
      </c>
      <c r="I59" s="29">
        <v>0.70982470243525242</v>
      </c>
      <c r="J59" s="29">
        <v>0.11365908624016291</v>
      </c>
      <c r="K59" s="29">
        <v>1.4924146201471074</v>
      </c>
      <c r="L59" s="3"/>
      <c r="M59" s="21">
        <f t="shared" si="8"/>
        <v>0.73591750901294484</v>
      </c>
      <c r="N59" s="21">
        <f t="shared" si="9"/>
        <v>0.11855344428294896</v>
      </c>
      <c r="O59" s="21">
        <f t="shared" si="10"/>
        <v>8.2778119503822136</v>
      </c>
      <c r="P59" s="22">
        <f t="shared" si="11"/>
        <v>77.598833849546992</v>
      </c>
      <c r="Q59" s="22">
        <f t="shared" si="12"/>
        <v>4.0669232581228894</v>
      </c>
      <c r="R59" s="34">
        <f t="shared" si="13"/>
        <v>0.65120695256344341</v>
      </c>
      <c r="S59" s="34">
        <f t="shared" si="14"/>
        <v>8.5507530360885813</v>
      </c>
      <c r="T59" s="22">
        <f t="shared" si="15"/>
        <v>9.2019599886520247</v>
      </c>
    </row>
    <row r="60" spans="1:20" x14ac:dyDescent="0.45">
      <c r="A60" t="s">
        <v>838</v>
      </c>
      <c r="B60" s="2">
        <v>33511</v>
      </c>
      <c r="C60" s="2"/>
      <c r="D60" s="27">
        <v>18.618559973913243</v>
      </c>
      <c r="E60" s="28">
        <v>0.15154206378173518</v>
      </c>
      <c r="F60" s="28">
        <v>2.7239205819792923E-2</v>
      </c>
      <c r="G60" s="28">
        <v>1.5778138367812637</v>
      </c>
      <c r="H60" s="29">
        <v>14.481971234610656</v>
      </c>
      <c r="I60" s="29">
        <v>0.78169783463562814</v>
      </c>
      <c r="J60" s="29">
        <v>0.10828849709528258</v>
      </c>
      <c r="K60" s="29">
        <v>1.4900073011888861</v>
      </c>
      <c r="L60" s="3"/>
      <c r="M60" s="21">
        <f t="shared" si="8"/>
        <v>0.81393009982545994</v>
      </c>
      <c r="N60" s="21">
        <f t="shared" si="9"/>
        <v>0.14630135659233692</v>
      </c>
      <c r="O60" s="21">
        <f t="shared" si="10"/>
        <v>8.4744139127406388</v>
      </c>
      <c r="P60" s="22">
        <f t="shared" si="11"/>
        <v>77.782445338960542</v>
      </c>
      <c r="Q60" s="22">
        <f t="shared" si="12"/>
        <v>4.1984870781138675</v>
      </c>
      <c r="R60" s="34">
        <f t="shared" si="13"/>
        <v>0.58161585668820415</v>
      </c>
      <c r="S60" s="34">
        <f t="shared" si="14"/>
        <v>8.0028063570789509</v>
      </c>
      <c r="T60" s="22">
        <f t="shared" si="15"/>
        <v>8.5844222137671551</v>
      </c>
    </row>
    <row r="61" spans="1:20" x14ac:dyDescent="0.45">
      <c r="A61" t="s">
        <v>839</v>
      </c>
      <c r="B61" s="2">
        <v>33603</v>
      </c>
      <c r="C61" s="2"/>
      <c r="D61" s="27">
        <v>18.347533796711812</v>
      </c>
      <c r="E61" s="28">
        <v>0.15179570423590105</v>
      </c>
      <c r="F61" s="28">
        <v>2.134292393590392E-2</v>
      </c>
      <c r="G61" s="28">
        <v>1.7423574625785994</v>
      </c>
      <c r="H61" s="29">
        <v>14.091241778826181</v>
      </c>
      <c r="I61" s="29">
        <v>0.70258908032942047</v>
      </c>
      <c r="J61" s="29">
        <v>0.15143736070353048</v>
      </c>
      <c r="K61" s="29">
        <v>1.486769486102274</v>
      </c>
      <c r="L61" s="3"/>
      <c r="M61" s="21">
        <f t="shared" si="8"/>
        <v>0.82733573851274445</v>
      </c>
      <c r="N61" s="21">
        <f t="shared" si="9"/>
        <v>0.11632584614575793</v>
      </c>
      <c r="O61" s="21">
        <f t="shared" si="10"/>
        <v>9.49641233466952</v>
      </c>
      <c r="P61" s="22">
        <f t="shared" si="11"/>
        <v>76.801830343822942</v>
      </c>
      <c r="Q61" s="22">
        <f t="shared" si="12"/>
        <v>3.8293379814094486</v>
      </c>
      <c r="R61" s="34">
        <f t="shared" si="13"/>
        <v>0.82538265023210156</v>
      </c>
      <c r="S61" s="34">
        <f t="shared" si="14"/>
        <v>8.1033751052074816</v>
      </c>
      <c r="T61" s="22">
        <f t="shared" si="15"/>
        <v>8.9287577554395838</v>
      </c>
    </row>
    <row r="62" spans="1:20" x14ac:dyDescent="0.45">
      <c r="A62" t="s">
        <v>840</v>
      </c>
      <c r="B62" s="2">
        <v>33694</v>
      </c>
      <c r="C62" s="2"/>
      <c r="D62" s="27">
        <v>19.536439775105926</v>
      </c>
      <c r="E62" s="28">
        <v>0.13338909760545942</v>
      </c>
      <c r="F62" s="28">
        <v>2.6953043619258901E-2</v>
      </c>
      <c r="G62" s="28">
        <v>1.7157124610775221</v>
      </c>
      <c r="H62" s="29">
        <v>14.805654001151542</v>
      </c>
      <c r="I62" s="29">
        <v>0.76301299189850447</v>
      </c>
      <c r="J62" s="29">
        <v>0.16706285584825162</v>
      </c>
      <c r="K62" s="29">
        <v>1.9246553239053876</v>
      </c>
      <c r="L62" s="3"/>
      <c r="M62" s="21">
        <f t="shared" si="8"/>
        <v>0.68277075629423989</v>
      </c>
      <c r="N62" s="21">
        <f t="shared" si="9"/>
        <v>0.13796292430723991</v>
      </c>
      <c r="O62" s="21">
        <f t="shared" si="10"/>
        <v>8.7821142481842998</v>
      </c>
      <c r="P62" s="22">
        <f t="shared" si="11"/>
        <v>75.784811212212119</v>
      </c>
      <c r="Q62" s="22">
        <f t="shared" si="12"/>
        <v>3.9055887392070519</v>
      </c>
      <c r="R62" s="34">
        <f t="shared" si="13"/>
        <v>0.85513459858294882</v>
      </c>
      <c r="S62" s="34">
        <f t="shared" si="14"/>
        <v>9.8516175212121126</v>
      </c>
      <c r="T62" s="22">
        <f t="shared" si="15"/>
        <v>10.706752119795061</v>
      </c>
    </row>
    <row r="63" spans="1:20" x14ac:dyDescent="0.45">
      <c r="A63" t="s">
        <v>841</v>
      </c>
      <c r="B63" s="2">
        <v>33785</v>
      </c>
      <c r="C63" s="2"/>
      <c r="D63" s="27">
        <v>21.536598813529189</v>
      </c>
      <c r="E63" s="28">
        <v>0.15600054723730039</v>
      </c>
      <c r="F63" s="28">
        <v>3.0906594770418384E-2</v>
      </c>
      <c r="G63" s="28">
        <v>1.928463631628361</v>
      </c>
      <c r="H63" s="29">
        <v>16.292094532799261</v>
      </c>
      <c r="I63" s="29">
        <v>0.86925917942020592</v>
      </c>
      <c r="J63" s="29">
        <v>0.14988180840253412</v>
      </c>
      <c r="K63" s="29">
        <v>2.1099925192711106</v>
      </c>
      <c r="L63" s="3"/>
      <c r="M63" s="21">
        <f t="shared" si="8"/>
        <v>0.72435089954548249</v>
      </c>
      <c r="N63" s="21">
        <f t="shared" si="9"/>
        <v>0.14350731532874639</v>
      </c>
      <c r="O63" s="21">
        <f t="shared" si="10"/>
        <v>8.9543555522653335</v>
      </c>
      <c r="P63" s="22">
        <f t="shared" si="11"/>
        <v>75.648409824882123</v>
      </c>
      <c r="Q63" s="22">
        <f t="shared" si="12"/>
        <v>4.0361952550935829</v>
      </c>
      <c r="R63" s="34">
        <f t="shared" si="13"/>
        <v>0.6959400121637549</v>
      </c>
      <c r="S63" s="34">
        <f t="shared" si="14"/>
        <v>9.7972411407209918</v>
      </c>
      <c r="T63" s="22">
        <f t="shared" si="15"/>
        <v>10.493181152884747</v>
      </c>
    </row>
    <row r="64" spans="1:20" x14ac:dyDescent="0.45">
      <c r="A64" t="s">
        <v>842</v>
      </c>
      <c r="B64" s="2">
        <v>33877</v>
      </c>
      <c r="C64" s="2"/>
      <c r="D64" s="27">
        <v>21.340631973769899</v>
      </c>
      <c r="E64" s="28">
        <v>0.15840641951662243</v>
      </c>
      <c r="F64" s="28">
        <v>3.7384059034774729E-2</v>
      </c>
      <c r="G64" s="28">
        <v>2.2344079313800296</v>
      </c>
      <c r="H64" s="29">
        <v>16.109776459508602</v>
      </c>
      <c r="I64" s="29">
        <v>0.77776565718333224</v>
      </c>
      <c r="J64" s="29">
        <v>0.17306755900019494</v>
      </c>
      <c r="K64" s="29">
        <v>1.8498238881463449</v>
      </c>
      <c r="L64" s="3"/>
      <c r="M64" s="21">
        <f t="shared" si="8"/>
        <v>0.74227614117202445</v>
      </c>
      <c r="N64" s="21">
        <f t="shared" si="9"/>
        <v>0.17517784422093993</v>
      </c>
      <c r="O64" s="21">
        <f t="shared" si="10"/>
        <v>10.470205072307019</v>
      </c>
      <c r="P64" s="22">
        <f t="shared" si="11"/>
        <v>75.488750657943868</v>
      </c>
      <c r="Q64" s="22">
        <f t="shared" si="12"/>
        <v>3.6445296378256087</v>
      </c>
      <c r="R64" s="34">
        <f t="shared" si="13"/>
        <v>0.81097672839733581</v>
      </c>
      <c r="S64" s="34">
        <f t="shared" si="14"/>
        <v>8.6680839181332221</v>
      </c>
      <c r="T64" s="22">
        <f t="shared" si="15"/>
        <v>9.4790606465305576</v>
      </c>
    </row>
    <row r="65" spans="1:20" x14ac:dyDescent="0.45">
      <c r="A65" t="s">
        <v>843</v>
      </c>
      <c r="B65" s="2">
        <v>33969</v>
      </c>
      <c r="C65" s="2"/>
      <c r="D65" s="27">
        <v>22.589294053487531</v>
      </c>
      <c r="E65" s="28">
        <v>0.19619634279786505</v>
      </c>
      <c r="F65" s="28">
        <v>5.6593543766791633E-2</v>
      </c>
      <c r="G65" s="28">
        <v>2.5430247949731291</v>
      </c>
      <c r="H65" s="29">
        <v>16.476277373372387</v>
      </c>
      <c r="I65" s="29">
        <v>0.89174663878447413</v>
      </c>
      <c r="J65" s="29">
        <v>0.21609724528493693</v>
      </c>
      <c r="K65" s="29">
        <v>2.2093581145079439</v>
      </c>
      <c r="L65" s="3"/>
      <c r="M65" s="21">
        <f t="shared" si="8"/>
        <v>0.86853684906357032</v>
      </c>
      <c r="N65" s="21">
        <f t="shared" si="9"/>
        <v>0.2505325913806245</v>
      </c>
      <c r="O65" s="21">
        <f t="shared" si="10"/>
        <v>11.257655015476301</v>
      </c>
      <c r="P65" s="22">
        <f t="shared" si="11"/>
        <v>72.93843417310616</v>
      </c>
      <c r="Q65" s="22">
        <f t="shared" si="12"/>
        <v>3.9476516471606984</v>
      </c>
      <c r="R65" s="34">
        <f t="shared" si="13"/>
        <v>0.95663567340022282</v>
      </c>
      <c r="S65" s="34">
        <f t="shared" si="14"/>
        <v>9.7805540504124089</v>
      </c>
      <c r="T65" s="22">
        <f t="shared" si="15"/>
        <v>10.737189723812632</v>
      </c>
    </row>
    <row r="66" spans="1:20" x14ac:dyDescent="0.45">
      <c r="A66" t="s">
        <v>620</v>
      </c>
      <c r="B66" s="2">
        <v>34059</v>
      </c>
      <c r="C66" s="2"/>
      <c r="D66" s="27">
        <v>20.706124212251865</v>
      </c>
      <c r="E66" s="28">
        <v>0.25430181454630096</v>
      </c>
      <c r="F66" s="28">
        <v>5.5481499318490758E-2</v>
      </c>
      <c r="G66" s="28">
        <v>3.4061813766455096</v>
      </c>
      <c r="H66" s="29">
        <v>13.717618988262076</v>
      </c>
      <c r="I66" s="29">
        <v>0.78130010500936287</v>
      </c>
      <c r="J66" s="29">
        <v>0.25625784594497936</v>
      </c>
      <c r="K66" s="29">
        <v>2.234982582525141</v>
      </c>
      <c r="L66" s="3"/>
      <c r="M66" s="21">
        <f t="shared" si="8"/>
        <v>1.228147826891862</v>
      </c>
      <c r="N66" s="21">
        <f t="shared" si="9"/>
        <v>0.26794729303160569</v>
      </c>
      <c r="O66" s="21">
        <f t="shared" si="10"/>
        <v>16.450115635982051</v>
      </c>
      <c r="P66" s="22">
        <f t="shared" si="11"/>
        <v>66.249090595840855</v>
      </c>
      <c r="Q66" s="22">
        <f t="shared" si="12"/>
        <v>3.7732802962085281</v>
      </c>
      <c r="R66" s="34">
        <f t="shared" si="13"/>
        <v>1.2375944590989703</v>
      </c>
      <c r="S66" s="34">
        <f t="shared" si="14"/>
        <v>10.793823892946108</v>
      </c>
      <c r="T66" s="22">
        <f t="shared" si="15"/>
        <v>12.031418352045078</v>
      </c>
    </row>
    <row r="67" spans="1:20" x14ac:dyDescent="0.45">
      <c r="A67" t="s">
        <v>621</v>
      </c>
      <c r="B67" s="2">
        <v>34150</v>
      </c>
      <c r="C67" s="2"/>
      <c r="D67" s="27">
        <v>21.414532267768696</v>
      </c>
      <c r="E67" s="28">
        <v>0.28685603959671008</v>
      </c>
      <c r="F67" s="28">
        <v>3.9511723107573234E-2</v>
      </c>
      <c r="G67" s="28">
        <v>4.0097006766529226</v>
      </c>
      <c r="H67" s="29">
        <v>13.570621828746628</v>
      </c>
      <c r="I67" s="29">
        <v>0.87025540994245787</v>
      </c>
      <c r="J67" s="29">
        <v>0.32012778910978323</v>
      </c>
      <c r="K67" s="29">
        <v>2.3174588006126204</v>
      </c>
      <c r="L67" s="3"/>
      <c r="M67" s="21">
        <f t="shared" si="8"/>
        <v>1.3395391316973146</v>
      </c>
      <c r="N67" s="21">
        <f t="shared" si="9"/>
        <v>0.18450892418996639</v>
      </c>
      <c r="O67" s="21">
        <f t="shared" si="10"/>
        <v>18.724203856126142</v>
      </c>
      <c r="P67" s="22">
        <f t="shared" si="11"/>
        <v>63.371086788442049</v>
      </c>
      <c r="Q67" s="22">
        <f t="shared" si="12"/>
        <v>4.0638543913111338</v>
      </c>
      <c r="R67" s="34">
        <f t="shared" si="13"/>
        <v>1.4949090884026077</v>
      </c>
      <c r="S67" s="34">
        <f t="shared" si="14"/>
        <v>10.821897819830786</v>
      </c>
      <c r="T67" s="22">
        <f t="shared" si="15"/>
        <v>12.316806908233394</v>
      </c>
    </row>
    <row r="68" spans="1:20" x14ac:dyDescent="0.45">
      <c r="A68" t="s">
        <v>622</v>
      </c>
      <c r="B68" s="2">
        <v>34242</v>
      </c>
      <c r="C68" s="2"/>
      <c r="D68" s="27">
        <v>23.625324553145784</v>
      </c>
      <c r="E68" s="28">
        <v>0.32969399089908902</v>
      </c>
      <c r="F68" s="28">
        <v>3.4388489642496155E-2</v>
      </c>
      <c r="G68" s="28">
        <v>4.5190110787371065</v>
      </c>
      <c r="H68" s="29">
        <v>15.054153521051777</v>
      </c>
      <c r="I68" s="29">
        <v>0.95216241292851767</v>
      </c>
      <c r="J68" s="29">
        <v>0.39248035282106447</v>
      </c>
      <c r="K68" s="29">
        <v>2.3434347070657315</v>
      </c>
      <c r="L68" s="3"/>
      <c r="M68" s="21">
        <f t="shared" si="8"/>
        <v>1.3955109490980062</v>
      </c>
      <c r="N68" s="21">
        <f t="shared" si="9"/>
        <v>0.14555774488997325</v>
      </c>
      <c r="O68" s="21">
        <f t="shared" si="10"/>
        <v>19.127826449839759</v>
      </c>
      <c r="P68" s="22">
        <f t="shared" si="11"/>
        <v>63.720409373369947</v>
      </c>
      <c r="Q68" s="22">
        <f t="shared" si="12"/>
        <v>4.0302617252372697</v>
      </c>
      <c r="R68" s="34">
        <f t="shared" si="13"/>
        <v>1.6612696766902384</v>
      </c>
      <c r="S68" s="34">
        <f t="shared" si="14"/>
        <v>9.9191640808748005</v>
      </c>
      <c r="T68" s="22">
        <f t="shared" si="15"/>
        <v>11.580433757565039</v>
      </c>
    </row>
    <row r="69" spans="1:20" x14ac:dyDescent="0.45">
      <c r="A69" t="s">
        <v>623</v>
      </c>
      <c r="B69" s="2">
        <v>34334</v>
      </c>
      <c r="C69" s="2"/>
      <c r="D69" s="27">
        <v>25.160590779582289</v>
      </c>
      <c r="E69" s="28">
        <v>0.31273136352608755</v>
      </c>
      <c r="F69" s="28">
        <v>3.0745230732766731E-2</v>
      </c>
      <c r="G69" s="28">
        <v>4.7547461991779736</v>
      </c>
      <c r="H69" s="29">
        <v>16.213475431571275</v>
      </c>
      <c r="I69" s="29">
        <v>1.1563587344184505</v>
      </c>
      <c r="J69" s="29">
        <v>0.42843266572057842</v>
      </c>
      <c r="K69" s="29">
        <v>2.2641011544351577</v>
      </c>
      <c r="L69" s="3"/>
      <c r="M69" s="21">
        <f t="shared" si="8"/>
        <v>1.2429412578812247</v>
      </c>
      <c r="N69" s="21">
        <f t="shared" si="9"/>
        <v>0.12219598101693366</v>
      </c>
      <c r="O69" s="21">
        <f t="shared" si="10"/>
        <v>18.897593625013091</v>
      </c>
      <c r="P69" s="22">
        <f t="shared" si="11"/>
        <v>64.439963169419855</v>
      </c>
      <c r="Q69" s="22">
        <f t="shared" si="12"/>
        <v>4.5959124908816946</v>
      </c>
      <c r="R69" s="34">
        <f t="shared" si="13"/>
        <v>1.7027925515495037</v>
      </c>
      <c r="S69" s="34">
        <f t="shared" si="14"/>
        <v>8.9986009242377012</v>
      </c>
      <c r="T69" s="22">
        <f t="shared" si="15"/>
        <v>10.701393475787205</v>
      </c>
    </row>
    <row r="70" spans="1:20" x14ac:dyDescent="0.45">
      <c r="A70" t="s">
        <v>624</v>
      </c>
      <c r="B70" s="2">
        <v>34424</v>
      </c>
      <c r="C70" s="2"/>
      <c r="D70" s="27">
        <v>24.160514454578415</v>
      </c>
      <c r="E70" s="28">
        <v>0.31839313853816464</v>
      </c>
      <c r="F70" s="28">
        <v>3.722774454007504E-2</v>
      </c>
      <c r="G70" s="28">
        <v>4.3996724153720788</v>
      </c>
      <c r="H70" s="29">
        <v>15.73234227141111</v>
      </c>
      <c r="I70" s="29">
        <v>1.1894701685789884</v>
      </c>
      <c r="J70" s="29">
        <v>0.4405579106006377</v>
      </c>
      <c r="K70" s="29">
        <v>2.0428508055373604</v>
      </c>
      <c r="L70" s="3"/>
      <c r="M70" s="21">
        <f t="shared" si="8"/>
        <v>1.317824333321798</v>
      </c>
      <c r="N70" s="21">
        <f t="shared" si="9"/>
        <v>0.15408506557284993</v>
      </c>
      <c r="O70" s="21">
        <f t="shared" si="10"/>
        <v>18.210176872034037</v>
      </c>
      <c r="P70" s="22">
        <f t="shared" si="11"/>
        <v>65.115924170355711</v>
      </c>
      <c r="Q70" s="22">
        <f t="shared" si="12"/>
        <v>4.923198845021215</v>
      </c>
      <c r="R70" s="34">
        <f t="shared" si="13"/>
        <v>1.8234624574277307</v>
      </c>
      <c r="S70" s="34">
        <f t="shared" si="14"/>
        <v>8.4553282562666645</v>
      </c>
      <c r="T70" s="22">
        <f t="shared" si="15"/>
        <v>10.278790713694395</v>
      </c>
    </row>
    <row r="71" spans="1:20" x14ac:dyDescent="0.45">
      <c r="A71" t="s">
        <v>625</v>
      </c>
      <c r="B71" s="2">
        <v>34515</v>
      </c>
      <c r="C71" s="2"/>
      <c r="D71" s="27">
        <v>29.628991342666605</v>
      </c>
      <c r="E71" s="28">
        <v>0.32523506395066193</v>
      </c>
      <c r="F71" s="28">
        <v>4.0935836154372941E-2</v>
      </c>
      <c r="G71" s="28">
        <v>5.1880849247342367</v>
      </c>
      <c r="H71" s="29">
        <v>20.299374940940034</v>
      </c>
      <c r="I71" s="29">
        <v>1.3047739358890418</v>
      </c>
      <c r="J71" s="29">
        <v>0.48354556496334411</v>
      </c>
      <c r="K71" s="29">
        <v>1.9870410760349166</v>
      </c>
      <c r="L71" s="3"/>
      <c r="M71" s="21">
        <f t="shared" si="8"/>
        <v>1.0976919875173543</v>
      </c>
      <c r="N71" s="21">
        <f t="shared" si="9"/>
        <v>0.13816142331994996</v>
      </c>
      <c r="O71" s="21">
        <f t="shared" si="10"/>
        <v>17.510163828166654</v>
      </c>
      <c r="P71" s="22">
        <f t="shared" si="11"/>
        <v>68.511866320971734</v>
      </c>
      <c r="Q71" s="22">
        <f t="shared" si="12"/>
        <v>4.4037068990942316</v>
      </c>
      <c r="R71" s="34">
        <f t="shared" si="13"/>
        <v>1.6320014386282009</v>
      </c>
      <c r="S71" s="34">
        <f t="shared" si="14"/>
        <v>6.7064081023018822</v>
      </c>
      <c r="T71" s="22">
        <f t="shared" si="15"/>
        <v>8.3384095409300834</v>
      </c>
    </row>
    <row r="72" spans="1:20" x14ac:dyDescent="0.45">
      <c r="A72" t="s">
        <v>626</v>
      </c>
      <c r="B72" s="2">
        <v>34607</v>
      </c>
      <c r="C72" s="2"/>
      <c r="D72" s="27">
        <v>30.447795388448021</v>
      </c>
      <c r="E72" s="28">
        <v>0.34547640917758887</v>
      </c>
      <c r="F72" s="28">
        <v>5.6626470634858643E-2</v>
      </c>
      <c r="G72" s="28">
        <v>5.4555235798496744</v>
      </c>
      <c r="H72" s="29">
        <v>20.494203460437838</v>
      </c>
      <c r="I72" s="29">
        <v>1.5292497021947999</v>
      </c>
      <c r="J72" s="29">
        <v>0.47736471923393764</v>
      </c>
      <c r="K72" s="29">
        <v>2.0893510469193215</v>
      </c>
      <c r="L72" s="3"/>
      <c r="M72" s="21">
        <f t="shared" si="8"/>
        <v>1.1346516382222656</v>
      </c>
      <c r="N72" s="21">
        <f t="shared" si="9"/>
        <v>0.18597888586817976</v>
      </c>
      <c r="O72" s="21">
        <f t="shared" si="10"/>
        <v>17.917630850605082</v>
      </c>
      <c r="P72" s="22">
        <f t="shared" si="11"/>
        <v>67.309318126242388</v>
      </c>
      <c r="Q72" s="22">
        <f t="shared" si="12"/>
        <v>5.0225301460578047</v>
      </c>
      <c r="R72" s="34">
        <f t="shared" si="13"/>
        <v>1.5678137387084885</v>
      </c>
      <c r="S72" s="34">
        <f t="shared" si="14"/>
        <v>6.8620766142957823</v>
      </c>
      <c r="T72" s="22">
        <f t="shared" si="15"/>
        <v>8.4298903530042715</v>
      </c>
    </row>
    <row r="73" spans="1:20" x14ac:dyDescent="0.45">
      <c r="A73" t="s">
        <v>627</v>
      </c>
      <c r="B73" s="2">
        <v>34699</v>
      </c>
      <c r="C73" s="2"/>
      <c r="D73" s="27">
        <v>34.725366588401258</v>
      </c>
      <c r="E73" s="28">
        <v>0.39512859997969174</v>
      </c>
      <c r="F73" s="28">
        <v>6.1235180550313989E-2</v>
      </c>
      <c r="G73" s="28">
        <v>6.0730247345409669</v>
      </c>
      <c r="H73" s="29">
        <v>23.679791857672612</v>
      </c>
      <c r="I73" s="29">
        <v>1.7056514343718614</v>
      </c>
      <c r="J73" s="29">
        <v>0.66449883649804409</v>
      </c>
      <c r="K73" s="29">
        <v>2.1460359447877733</v>
      </c>
      <c r="L73" s="3"/>
      <c r="M73" s="21">
        <f t="shared" si="8"/>
        <v>1.1378673252413412</v>
      </c>
      <c r="N73" s="21">
        <f t="shared" si="9"/>
        <v>0.17634135090964703</v>
      </c>
      <c r="O73" s="21">
        <f t="shared" si="10"/>
        <v>17.488727495736327</v>
      </c>
      <c r="P73" s="22">
        <f t="shared" si="11"/>
        <v>68.191625270219561</v>
      </c>
      <c r="Q73" s="22">
        <f t="shared" si="12"/>
        <v>4.9118313266175058</v>
      </c>
      <c r="R73" s="34">
        <f t="shared" si="13"/>
        <v>1.9135833593186478</v>
      </c>
      <c r="S73" s="34">
        <f t="shared" si="14"/>
        <v>6.1800238719569869</v>
      </c>
      <c r="T73" s="22">
        <f t="shared" si="15"/>
        <v>8.0936072312756338</v>
      </c>
    </row>
    <row r="74" spans="1:20" x14ac:dyDescent="0.45">
      <c r="A74" t="s">
        <v>628</v>
      </c>
      <c r="B74" s="2">
        <v>34789</v>
      </c>
      <c r="C74" s="2"/>
      <c r="D74" s="27">
        <v>38.984308503625783</v>
      </c>
      <c r="E74" s="28">
        <v>0.37847484382490848</v>
      </c>
      <c r="F74" s="28">
        <v>4.4930121704179087E-2</v>
      </c>
      <c r="G74" s="28">
        <v>6.3293590152327956</v>
      </c>
      <c r="H74" s="29">
        <v>26.900014194091828</v>
      </c>
      <c r="I74" s="29">
        <v>1.9967670670888127</v>
      </c>
      <c r="J74" s="29">
        <v>0.80833294454804916</v>
      </c>
      <c r="K74" s="29">
        <v>2.5264303171352163</v>
      </c>
      <c r="L74" s="3"/>
      <c r="M74" s="21">
        <f t="shared" si="8"/>
        <v>0.97083893071928662</v>
      </c>
      <c r="N74" s="21">
        <f t="shared" si="9"/>
        <v>0.11525181137944336</v>
      </c>
      <c r="O74" s="21">
        <f t="shared" si="10"/>
        <v>16.235658033139476</v>
      </c>
      <c r="P74" s="22">
        <f t="shared" si="11"/>
        <v>69.002158115976229</v>
      </c>
      <c r="Q74" s="22">
        <f t="shared" si="12"/>
        <v>5.121976363651803</v>
      </c>
      <c r="R74" s="34">
        <f t="shared" si="13"/>
        <v>2.0734828334145496</v>
      </c>
      <c r="S74" s="34">
        <f t="shared" si="14"/>
        <v>6.4806339117192309</v>
      </c>
      <c r="T74" s="22">
        <f t="shared" si="15"/>
        <v>8.554116745133781</v>
      </c>
    </row>
    <row r="75" spans="1:20" x14ac:dyDescent="0.45">
      <c r="A75" t="s">
        <v>629</v>
      </c>
      <c r="B75" s="2">
        <v>34880</v>
      </c>
      <c r="C75" s="2"/>
      <c r="D75" s="27">
        <v>39.1593206044939</v>
      </c>
      <c r="E75" s="28">
        <v>0.39306897868478896</v>
      </c>
      <c r="F75" s="28">
        <v>4.8716285831832767E-2</v>
      </c>
      <c r="G75" s="28">
        <v>6.3474292066963516</v>
      </c>
      <c r="H75" s="29">
        <v>26.836066452621957</v>
      </c>
      <c r="I75" s="29">
        <v>2.1362215882488633</v>
      </c>
      <c r="J75" s="29">
        <v>0.80858150474887758</v>
      </c>
      <c r="K75" s="29">
        <v>2.5892365876612251</v>
      </c>
      <c r="L75" s="3"/>
      <c r="M75" s="21">
        <f t="shared" si="8"/>
        <v>1.0037686369862113</v>
      </c>
      <c r="N75" s="21">
        <f t="shared" si="9"/>
        <v>0.12440533972451534</v>
      </c>
      <c r="O75" s="21">
        <f t="shared" si="10"/>
        <v>16.209242419716354</v>
      </c>
      <c r="P75" s="22">
        <f t="shared" si="11"/>
        <v>68.53046998354273</v>
      </c>
      <c r="Q75" s="22">
        <f t="shared" si="12"/>
        <v>5.4552059516673834</v>
      </c>
      <c r="R75" s="34">
        <f t="shared" si="13"/>
        <v>2.0648506977827528</v>
      </c>
      <c r="S75" s="34">
        <f t="shared" si="14"/>
        <v>6.6120569705800412</v>
      </c>
      <c r="T75" s="22">
        <f t="shared" si="15"/>
        <v>8.6769076683627944</v>
      </c>
    </row>
    <row r="76" spans="1:20" x14ac:dyDescent="0.45">
      <c r="A76" t="s">
        <v>630</v>
      </c>
      <c r="B76" s="2">
        <v>34972</v>
      </c>
      <c r="C76" s="2"/>
      <c r="D76" s="27">
        <v>36.425217709594214</v>
      </c>
      <c r="E76" s="28">
        <v>0.39364885270963224</v>
      </c>
      <c r="F76" s="28">
        <v>4.0089840164010099E-2</v>
      </c>
      <c r="G76" s="28">
        <v>6.2993152378429151</v>
      </c>
      <c r="H76" s="29">
        <v>24.382585386812394</v>
      </c>
      <c r="I76" s="29">
        <v>2.1599646640883154</v>
      </c>
      <c r="J76" s="29">
        <v>0.64637328405525118</v>
      </c>
      <c r="K76" s="29">
        <v>2.5032404439216984</v>
      </c>
      <c r="L76" s="3"/>
      <c r="M76" s="21">
        <f t="shared" si="8"/>
        <v>1.0807041864459388</v>
      </c>
      <c r="N76" s="21">
        <f t="shared" si="9"/>
        <v>0.11006067412865633</v>
      </c>
      <c r="O76" s="21">
        <f t="shared" si="10"/>
        <v>17.293830027496877</v>
      </c>
      <c r="P76" s="22">
        <f t="shared" si="11"/>
        <v>66.93874991003868</v>
      </c>
      <c r="Q76" s="22">
        <f t="shared" si="12"/>
        <v>5.9298606841803219</v>
      </c>
      <c r="R76" s="34">
        <f t="shared" si="13"/>
        <v>1.7745214022015299</v>
      </c>
      <c r="S76" s="34">
        <f t="shared" si="14"/>
        <v>6.8722731155079897</v>
      </c>
      <c r="T76" s="22">
        <f t="shared" si="15"/>
        <v>8.6467945177095196</v>
      </c>
    </row>
    <row r="77" spans="1:20" x14ac:dyDescent="0.45">
      <c r="A77" t="s">
        <v>631</v>
      </c>
      <c r="B77" s="2">
        <v>35064</v>
      </c>
      <c r="C77" s="2"/>
      <c r="D77" s="27">
        <v>35.539474114355819</v>
      </c>
      <c r="E77" s="28">
        <v>0.36688188649938736</v>
      </c>
      <c r="F77" s="28">
        <v>5.8876499267741439E-2</v>
      </c>
      <c r="G77" s="28">
        <v>5.8738988062678139</v>
      </c>
      <c r="H77" s="29">
        <v>23.636983243959389</v>
      </c>
      <c r="I77" s="29">
        <v>2.4205728871831251</v>
      </c>
      <c r="J77" s="29">
        <v>0.59157393689003823</v>
      </c>
      <c r="K77" s="29">
        <v>2.5906868542883257</v>
      </c>
      <c r="L77" s="3"/>
      <c r="M77" s="21">
        <f t="shared" si="8"/>
        <v>1.0323222153452998</v>
      </c>
      <c r="N77" s="21">
        <f t="shared" si="9"/>
        <v>0.16566508293930793</v>
      </c>
      <c r="O77" s="21">
        <f t="shared" si="10"/>
        <v>16.527815767243194</v>
      </c>
      <c r="P77" s="22">
        <f t="shared" si="11"/>
        <v>66.509096808530046</v>
      </c>
      <c r="Q77" s="22">
        <f t="shared" si="12"/>
        <v>6.8109417696908432</v>
      </c>
      <c r="R77" s="34">
        <f t="shared" si="13"/>
        <v>1.6645545597735163</v>
      </c>
      <c r="S77" s="34">
        <f t="shared" si="14"/>
        <v>7.2896037964777971</v>
      </c>
      <c r="T77" s="22">
        <f t="shared" si="15"/>
        <v>8.9541583562513125</v>
      </c>
    </row>
    <row r="78" spans="1:20" x14ac:dyDescent="0.45">
      <c r="A78" t="s">
        <v>632</v>
      </c>
      <c r="B78" s="2">
        <v>35155</v>
      </c>
      <c r="C78" s="2"/>
      <c r="D78" s="27">
        <v>34.913532888958635</v>
      </c>
      <c r="E78" s="28">
        <v>0.35162816771011307</v>
      </c>
      <c r="F78" s="28">
        <v>5.2653856376900933E-2</v>
      </c>
      <c r="G78" s="28">
        <v>5.9266571459825617</v>
      </c>
      <c r="H78" s="29">
        <v>23.45380791348288</v>
      </c>
      <c r="I78" s="29">
        <v>1.920531346620832</v>
      </c>
      <c r="J78" s="29">
        <v>0.59065533914121915</v>
      </c>
      <c r="K78" s="29">
        <v>2.6175991196441251</v>
      </c>
      <c r="L78" s="3"/>
      <c r="M78" s="21">
        <f t="shared" ref="M78:M109" si="16">100*E78/$D78</f>
        <v>1.0071400360096903</v>
      </c>
      <c r="N78" s="21">
        <f t="shared" ref="N78:N109" si="17">100*F78/$D78</f>
        <v>0.15081216943689091</v>
      </c>
      <c r="O78" s="21">
        <f t="shared" ref="O78:O109" si="18">100*G78/$D78</f>
        <v>16.975243281257452</v>
      </c>
      <c r="P78" s="22">
        <f t="shared" ref="P78:P109" si="19">100*H78/$D78</f>
        <v>67.176839387973018</v>
      </c>
      <c r="Q78" s="22">
        <f t="shared" ref="Q78:Q109" si="20">100*I78/$D78</f>
        <v>5.5008221388795571</v>
      </c>
      <c r="R78" s="34">
        <f t="shared" ref="R78:R109" si="21">100*J78/$D78</f>
        <v>1.69176617278973</v>
      </c>
      <c r="S78" s="34">
        <f t="shared" ref="S78:S109" si="22">100*K78/$D78</f>
        <v>7.4973768136536467</v>
      </c>
      <c r="T78" s="22">
        <f t="shared" ref="T78:T109" si="23">SUM(R78:S78)</f>
        <v>9.1891429864433771</v>
      </c>
    </row>
    <row r="79" spans="1:20" x14ac:dyDescent="0.45">
      <c r="A79" t="s">
        <v>633</v>
      </c>
      <c r="B79" s="2">
        <v>35246</v>
      </c>
      <c r="C79" s="2"/>
      <c r="D79" s="27">
        <v>36.049924988205404</v>
      </c>
      <c r="E79" s="28">
        <v>0.38385424166682464</v>
      </c>
      <c r="F79" s="28">
        <v>6.1931114006696472E-2</v>
      </c>
      <c r="G79" s="28">
        <v>6.213855103992282</v>
      </c>
      <c r="H79" s="29">
        <v>24.356446779382551</v>
      </c>
      <c r="I79" s="29">
        <v>1.9788130308905996</v>
      </c>
      <c r="J79" s="29">
        <v>0.65843106086686076</v>
      </c>
      <c r="K79" s="29">
        <v>2.3965936573995932</v>
      </c>
      <c r="L79" s="3"/>
      <c r="M79" s="21">
        <f t="shared" si="16"/>
        <v>1.0647851328190328</v>
      </c>
      <c r="N79" s="21">
        <f t="shared" si="17"/>
        <v>0.17179262932435702</v>
      </c>
      <c r="O79" s="21">
        <f t="shared" si="18"/>
        <v>17.236804531563639</v>
      </c>
      <c r="P79" s="22">
        <f t="shared" si="19"/>
        <v>67.563099749448426</v>
      </c>
      <c r="Q79" s="22">
        <f t="shared" si="20"/>
        <v>5.4890905640941439</v>
      </c>
      <c r="R79" s="34">
        <f t="shared" si="21"/>
        <v>1.8264422494146166</v>
      </c>
      <c r="S79" s="34">
        <f t="shared" si="22"/>
        <v>6.6479851433357942</v>
      </c>
      <c r="T79" s="22">
        <f t="shared" si="23"/>
        <v>8.4744273927504103</v>
      </c>
    </row>
    <row r="80" spans="1:20" x14ac:dyDescent="0.45">
      <c r="A80" t="s">
        <v>634</v>
      </c>
      <c r="B80" s="2">
        <v>35338</v>
      </c>
      <c r="C80" s="2"/>
      <c r="D80" s="27">
        <v>38.816577165214589</v>
      </c>
      <c r="E80" s="28">
        <v>0.41318665549374944</v>
      </c>
      <c r="F80" s="28">
        <v>5.0206797394235621E-2</v>
      </c>
      <c r="G80" s="28">
        <v>6.8796628902551511</v>
      </c>
      <c r="H80" s="29">
        <v>26.064020671755451</v>
      </c>
      <c r="I80" s="29">
        <v>2.0932371205750955</v>
      </c>
      <c r="J80" s="29">
        <v>0.72855380359580557</v>
      </c>
      <c r="K80" s="29">
        <v>2.5877092261451025</v>
      </c>
      <c r="L80" s="3"/>
      <c r="M80" s="21">
        <f t="shared" si="16"/>
        <v>1.0644592740238465</v>
      </c>
      <c r="N80" s="21">
        <f t="shared" si="17"/>
        <v>0.12934370070946996</v>
      </c>
      <c r="O80" s="21">
        <f t="shared" si="18"/>
        <v>17.723517612007146</v>
      </c>
      <c r="P80" s="22">
        <f t="shared" si="19"/>
        <v>67.146622848324398</v>
      </c>
      <c r="Q80" s="22">
        <f t="shared" si="20"/>
        <v>5.3926370469649401</v>
      </c>
      <c r="R80" s="34">
        <f t="shared" si="21"/>
        <v>1.8769140836268732</v>
      </c>
      <c r="S80" s="34">
        <f t="shared" si="22"/>
        <v>6.6665054343433292</v>
      </c>
      <c r="T80" s="22">
        <f t="shared" si="23"/>
        <v>8.5434195179702019</v>
      </c>
    </row>
    <row r="81" spans="1:20" x14ac:dyDescent="0.45">
      <c r="A81" t="s">
        <v>635</v>
      </c>
      <c r="B81" s="2">
        <v>35430</v>
      </c>
      <c r="C81" s="2"/>
      <c r="D81" s="27">
        <v>40.830048198748834</v>
      </c>
      <c r="E81" s="28">
        <v>0.45447925554010743</v>
      </c>
      <c r="F81" s="28">
        <v>5.6517564582834898E-2</v>
      </c>
      <c r="G81" s="28">
        <v>7.4836217336527948</v>
      </c>
      <c r="H81" s="29">
        <v>27.344726877622726</v>
      </c>
      <c r="I81" s="29">
        <v>2.2562832633048551</v>
      </c>
      <c r="J81" s="29">
        <v>0.77725636308373958</v>
      </c>
      <c r="K81" s="29">
        <v>2.4571631409617747</v>
      </c>
      <c r="L81" s="3"/>
      <c r="M81" s="21">
        <f t="shared" si="16"/>
        <v>1.113099973156618</v>
      </c>
      <c r="N81" s="21">
        <f t="shared" si="17"/>
        <v>0.13842149856822061</v>
      </c>
      <c r="O81" s="21">
        <f t="shared" si="18"/>
        <v>18.32871148528822</v>
      </c>
      <c r="P81" s="22">
        <f t="shared" si="19"/>
        <v>66.972066122764602</v>
      </c>
      <c r="Q81" s="22">
        <f t="shared" si="20"/>
        <v>5.5260362474271947</v>
      </c>
      <c r="R81" s="34">
        <f t="shared" si="21"/>
        <v>1.9036381228361061</v>
      </c>
      <c r="S81" s="34">
        <f t="shared" si="22"/>
        <v>6.0180265499590329</v>
      </c>
      <c r="T81" s="22">
        <f t="shared" si="23"/>
        <v>7.9216646727951385</v>
      </c>
    </row>
    <row r="82" spans="1:20" x14ac:dyDescent="0.45">
      <c r="A82" t="s">
        <v>636</v>
      </c>
      <c r="B82" s="2">
        <v>35520</v>
      </c>
      <c r="C82" s="2"/>
      <c r="D82" s="27">
        <v>43.235303085796708</v>
      </c>
      <c r="E82" s="28">
        <v>0.45671059603580905</v>
      </c>
      <c r="F82" s="28">
        <v>8.6209233028264887E-2</v>
      </c>
      <c r="G82" s="28">
        <v>7.470527092183608</v>
      </c>
      <c r="H82" s="29">
        <v>29.009328442256713</v>
      </c>
      <c r="I82" s="29">
        <v>2.536605680877972</v>
      </c>
      <c r="J82" s="29">
        <v>0.88323938013488046</v>
      </c>
      <c r="K82" s="29">
        <v>2.7926826612794553</v>
      </c>
      <c r="L82" s="3"/>
      <c r="M82" s="21">
        <f t="shared" si="16"/>
        <v>1.0563372138955671</v>
      </c>
      <c r="N82" s="21">
        <f t="shared" si="17"/>
        <v>0.19939546360341256</v>
      </c>
      <c r="O82" s="21">
        <f t="shared" si="18"/>
        <v>17.278766561110938</v>
      </c>
      <c r="P82" s="22">
        <f t="shared" si="19"/>
        <v>67.096392003290035</v>
      </c>
      <c r="Q82" s="22">
        <f t="shared" si="20"/>
        <v>5.8669779088729834</v>
      </c>
      <c r="R82" s="34">
        <f t="shared" si="21"/>
        <v>2.042866169764483</v>
      </c>
      <c r="S82" s="34">
        <f t="shared" si="22"/>
        <v>6.4592646794625654</v>
      </c>
      <c r="T82" s="22">
        <f t="shared" si="23"/>
        <v>8.5021308492270489</v>
      </c>
    </row>
    <row r="83" spans="1:20" x14ac:dyDescent="0.45">
      <c r="A83" t="s">
        <v>637</v>
      </c>
      <c r="B83" s="2">
        <v>35611</v>
      </c>
      <c r="C83" s="2"/>
      <c r="D83" s="27">
        <v>45.728774537331113</v>
      </c>
      <c r="E83" s="28">
        <v>0.48103417209637228</v>
      </c>
      <c r="F83" s="28">
        <v>8.4379071710819861E-2</v>
      </c>
      <c r="G83" s="28">
        <v>8.231811591365533</v>
      </c>
      <c r="H83" s="29">
        <v>30.226716464994393</v>
      </c>
      <c r="I83" s="29">
        <v>2.731750877630438</v>
      </c>
      <c r="J83" s="29">
        <v>0.94829585458975307</v>
      </c>
      <c r="K83" s="29">
        <v>3.024786504943799</v>
      </c>
      <c r="L83" s="3"/>
      <c r="M83" s="21">
        <f t="shared" si="16"/>
        <v>1.051928849970986</v>
      </c>
      <c r="N83" s="21">
        <f t="shared" si="17"/>
        <v>0.18452073681077158</v>
      </c>
      <c r="O83" s="21">
        <f t="shared" si="18"/>
        <v>18.001382443882061</v>
      </c>
      <c r="P83" s="22">
        <f t="shared" si="19"/>
        <v>66.09999233703175</v>
      </c>
      <c r="Q83" s="22">
        <f t="shared" si="20"/>
        <v>5.9738116869944715</v>
      </c>
      <c r="R83" s="34">
        <f t="shared" si="21"/>
        <v>2.073739924553637</v>
      </c>
      <c r="S83" s="34">
        <f t="shared" si="22"/>
        <v>6.6146240207563105</v>
      </c>
      <c r="T83" s="22">
        <f t="shared" si="23"/>
        <v>8.6883639453099484</v>
      </c>
    </row>
    <row r="84" spans="1:20" x14ac:dyDescent="0.45">
      <c r="A84" t="s">
        <v>638</v>
      </c>
      <c r="B84" s="2">
        <v>35703</v>
      </c>
      <c r="C84" s="2"/>
      <c r="D84" s="27">
        <v>46.325825866590961</v>
      </c>
      <c r="E84" s="28">
        <v>0.48512401990485782</v>
      </c>
      <c r="F84" s="28">
        <v>0.1162101394726298</v>
      </c>
      <c r="G84" s="28">
        <v>8.3297087917188328</v>
      </c>
      <c r="H84" s="29">
        <v>30.591655847911984</v>
      </c>
      <c r="I84" s="29">
        <v>2.7176216592364772</v>
      </c>
      <c r="J84" s="29">
        <v>1.0438400114750521</v>
      </c>
      <c r="K84" s="29">
        <v>3.0416653968711236</v>
      </c>
      <c r="L84" s="3"/>
      <c r="M84" s="21">
        <f t="shared" si="16"/>
        <v>1.0471999383279582</v>
      </c>
      <c r="N84" s="21">
        <f t="shared" si="17"/>
        <v>0.250853896932764</v>
      </c>
      <c r="O84" s="21">
        <f t="shared" si="18"/>
        <v>17.980702202064816</v>
      </c>
      <c r="P84" s="22">
        <f t="shared" si="19"/>
        <v>66.035856405474092</v>
      </c>
      <c r="Q84" s="22">
        <f t="shared" si="20"/>
        <v>5.866321017271618</v>
      </c>
      <c r="R84" s="34">
        <f t="shared" si="21"/>
        <v>2.2532572100950796</v>
      </c>
      <c r="S84" s="34">
        <f t="shared" si="22"/>
        <v>6.5658093298336579</v>
      </c>
      <c r="T84" s="22">
        <f t="shared" si="23"/>
        <v>8.8190665399287376</v>
      </c>
    </row>
    <row r="85" spans="1:20" x14ac:dyDescent="0.45">
      <c r="A85" t="s">
        <v>639</v>
      </c>
      <c r="B85" s="2">
        <v>35795</v>
      </c>
      <c r="C85" s="2"/>
      <c r="D85" s="27">
        <v>47.521208575778573</v>
      </c>
      <c r="E85" s="28">
        <v>0.48371110001239842</v>
      </c>
      <c r="F85" s="28">
        <v>0.12423522236864776</v>
      </c>
      <c r="G85" s="28">
        <v>8.5974360035944013</v>
      </c>
      <c r="H85" s="29">
        <v>31.338626102421511</v>
      </c>
      <c r="I85" s="29">
        <v>2.5016109534733468</v>
      </c>
      <c r="J85" s="29">
        <v>1.1223509934695581</v>
      </c>
      <c r="K85" s="29">
        <v>3.3532382004387147</v>
      </c>
      <c r="L85" s="3"/>
      <c r="M85" s="21">
        <f t="shared" si="16"/>
        <v>1.0178846761463567</v>
      </c>
      <c r="N85" s="21">
        <f t="shared" si="17"/>
        <v>0.26143110853449569</v>
      </c>
      <c r="O85" s="21">
        <f t="shared" si="18"/>
        <v>18.091787354028892</v>
      </c>
      <c r="P85" s="22">
        <f t="shared" si="19"/>
        <v>65.946610032966888</v>
      </c>
      <c r="Q85" s="22">
        <f t="shared" si="20"/>
        <v>5.2641989302191501</v>
      </c>
      <c r="R85" s="34">
        <f t="shared" si="21"/>
        <v>2.3617896663546083</v>
      </c>
      <c r="S85" s="34">
        <f t="shared" si="22"/>
        <v>7.0562982317496257</v>
      </c>
      <c r="T85" s="22">
        <f t="shared" si="23"/>
        <v>9.4180878981042344</v>
      </c>
    </row>
    <row r="86" spans="1:20" x14ac:dyDescent="0.45">
      <c r="A86" t="s">
        <v>640</v>
      </c>
      <c r="B86" s="2">
        <v>35885</v>
      </c>
      <c r="C86" s="2"/>
      <c r="D86" s="27">
        <v>48.008834943270166</v>
      </c>
      <c r="E86" s="28">
        <v>0.49330338916003202</v>
      </c>
      <c r="F86" s="28">
        <v>0.14621384848932298</v>
      </c>
      <c r="G86" s="28">
        <v>9.0201073248115886</v>
      </c>
      <c r="H86" s="29">
        <v>31.3671741359306</v>
      </c>
      <c r="I86" s="29">
        <v>2.3016205126359575</v>
      </c>
      <c r="J86" s="29">
        <v>1.2071591184537556</v>
      </c>
      <c r="K86" s="29">
        <v>3.4732566137889065</v>
      </c>
      <c r="L86" s="3"/>
      <c r="M86" s="21">
        <f t="shared" si="16"/>
        <v>1.0275262662444233</v>
      </c>
      <c r="N86" s="21">
        <f t="shared" si="17"/>
        <v>0.30455612735051196</v>
      </c>
      <c r="O86" s="21">
        <f t="shared" si="18"/>
        <v>18.788432036457944</v>
      </c>
      <c r="P86" s="22">
        <f t="shared" si="19"/>
        <v>65.336253572901214</v>
      </c>
      <c r="Q86" s="22">
        <f t="shared" si="20"/>
        <v>4.794160315191311</v>
      </c>
      <c r="R86" s="34">
        <f t="shared" si="21"/>
        <v>2.5144520167594151</v>
      </c>
      <c r="S86" s="34">
        <f t="shared" si="22"/>
        <v>7.2346196650951722</v>
      </c>
      <c r="T86" s="22">
        <f t="shared" si="23"/>
        <v>9.7490716818545877</v>
      </c>
    </row>
    <row r="87" spans="1:20" x14ac:dyDescent="0.45">
      <c r="A87" t="s">
        <v>641</v>
      </c>
      <c r="B87" s="2">
        <v>35976</v>
      </c>
      <c r="C87" s="2"/>
      <c r="D87" s="27">
        <v>46.816818937212886</v>
      </c>
      <c r="E87" s="28">
        <v>0.51749812216747715</v>
      </c>
      <c r="F87" s="28">
        <v>0.17798145933568169</v>
      </c>
      <c r="G87" s="28">
        <v>9.4196591980826767</v>
      </c>
      <c r="H87" s="29">
        <v>29.593472820245321</v>
      </c>
      <c r="I87" s="29">
        <v>2.3519379323434424</v>
      </c>
      <c r="J87" s="29">
        <v>1.1551565522911926</v>
      </c>
      <c r="K87" s="29">
        <v>3.6011128527470908</v>
      </c>
      <c r="L87" s="3"/>
      <c r="M87" s="21">
        <f t="shared" si="16"/>
        <v>1.1053679722697645</v>
      </c>
      <c r="N87" s="21">
        <f t="shared" si="17"/>
        <v>0.38016563999014269</v>
      </c>
      <c r="O87" s="21">
        <f t="shared" si="18"/>
        <v>20.120246125042367</v>
      </c>
      <c r="P87" s="22">
        <f t="shared" si="19"/>
        <v>63.211199504891198</v>
      </c>
      <c r="Q87" s="22">
        <f t="shared" si="20"/>
        <v>5.0237029890853551</v>
      </c>
      <c r="R87" s="34">
        <f t="shared" si="21"/>
        <v>2.4673965009036594</v>
      </c>
      <c r="S87" s="34">
        <f t="shared" si="22"/>
        <v>7.691921267817504</v>
      </c>
      <c r="T87" s="22">
        <f t="shared" si="23"/>
        <v>10.159317768721163</v>
      </c>
    </row>
    <row r="88" spans="1:20" x14ac:dyDescent="0.45">
      <c r="A88" t="s">
        <v>642</v>
      </c>
      <c r="B88" s="2">
        <v>36068</v>
      </c>
      <c r="C88" s="2"/>
      <c r="D88" s="27">
        <v>44.963799866138856</v>
      </c>
      <c r="E88" s="28">
        <v>0.54475501593970588</v>
      </c>
      <c r="F88" s="28">
        <v>0.18517688886991943</v>
      </c>
      <c r="G88" s="28">
        <v>9.436071616048844</v>
      </c>
      <c r="H88" s="29">
        <v>28.206128581845384</v>
      </c>
      <c r="I88" s="29">
        <v>2.2261495871710166</v>
      </c>
      <c r="J88" s="29">
        <v>1.097567946609538</v>
      </c>
      <c r="K88" s="29">
        <v>3.2679502296544496</v>
      </c>
      <c r="L88" s="3"/>
      <c r="M88" s="21">
        <f t="shared" si="16"/>
        <v>1.2115413233790049</v>
      </c>
      <c r="N88" s="21">
        <f t="shared" si="17"/>
        <v>0.41183549749177584</v>
      </c>
      <c r="O88" s="21">
        <f t="shared" si="18"/>
        <v>20.985930112981663</v>
      </c>
      <c r="P88" s="22">
        <f t="shared" si="19"/>
        <v>62.730749326830654</v>
      </c>
      <c r="Q88" s="22">
        <f t="shared" si="20"/>
        <v>4.9509818872036124</v>
      </c>
      <c r="R88" s="34">
        <f t="shared" si="21"/>
        <v>2.4410035403526686</v>
      </c>
      <c r="S88" s="34">
        <f t="shared" si="22"/>
        <v>7.2679583117606201</v>
      </c>
      <c r="T88" s="22">
        <f t="shared" si="23"/>
        <v>9.7089618521132888</v>
      </c>
    </row>
    <row r="89" spans="1:20" x14ac:dyDescent="0.45">
      <c r="A89" t="s">
        <v>643</v>
      </c>
      <c r="B89" s="2">
        <v>36160</v>
      </c>
      <c r="C89" s="2"/>
      <c r="D89" s="27">
        <v>45.039354737594905</v>
      </c>
      <c r="E89" s="28">
        <v>0.56759487150528809</v>
      </c>
      <c r="F89" s="28">
        <v>0.17577477469924968</v>
      </c>
      <c r="G89" s="28">
        <v>10.104490798930287</v>
      </c>
      <c r="H89" s="29">
        <v>27.652289384317438</v>
      </c>
      <c r="I89" s="29">
        <v>2.4114974647656604</v>
      </c>
      <c r="J89" s="29">
        <v>1.0461867113052097</v>
      </c>
      <c r="K89" s="29">
        <v>3.0815207320717688</v>
      </c>
      <c r="L89" s="3"/>
      <c r="M89" s="21">
        <f t="shared" si="16"/>
        <v>1.2602198117894208</v>
      </c>
      <c r="N89" s="21">
        <f t="shared" si="17"/>
        <v>0.3902693005335805</v>
      </c>
      <c r="O89" s="21">
        <f t="shared" si="18"/>
        <v>22.434803646278581</v>
      </c>
      <c r="P89" s="22">
        <f t="shared" si="19"/>
        <v>61.395838251731725</v>
      </c>
      <c r="Q89" s="22">
        <f t="shared" si="20"/>
        <v>5.3542007402533978</v>
      </c>
      <c r="R89" s="34">
        <f t="shared" si="21"/>
        <v>2.3228279299302321</v>
      </c>
      <c r="S89" s="34">
        <f t="shared" si="22"/>
        <v>6.8418403194830537</v>
      </c>
      <c r="T89" s="22">
        <f t="shared" si="23"/>
        <v>9.1646682494132854</v>
      </c>
    </row>
    <row r="90" spans="1:20" x14ac:dyDescent="0.45">
      <c r="A90" t="s">
        <v>644</v>
      </c>
      <c r="B90" s="2">
        <v>36250</v>
      </c>
      <c r="C90" s="2"/>
      <c r="D90" s="27">
        <v>43.721940144349354</v>
      </c>
      <c r="E90" s="28">
        <v>0.57859716488481083</v>
      </c>
      <c r="F90" s="28">
        <v>0.13530959411858962</v>
      </c>
      <c r="G90" s="28">
        <v>9.7076861651462014</v>
      </c>
      <c r="H90" s="29">
        <v>26.828374071086213</v>
      </c>
      <c r="I90" s="29">
        <v>2.4633482654896794</v>
      </c>
      <c r="J90" s="29">
        <v>0.96089809288049155</v>
      </c>
      <c r="K90" s="29">
        <v>3.047726790743372</v>
      </c>
      <c r="L90" s="3"/>
      <c r="M90" s="21">
        <f t="shared" si="16"/>
        <v>1.3233565641747695</v>
      </c>
      <c r="N90" s="21">
        <f t="shared" si="17"/>
        <v>0.30947756131557924</v>
      </c>
      <c r="O90" s="21">
        <f t="shared" si="18"/>
        <v>22.203237397736633</v>
      </c>
      <c r="P90" s="22">
        <f t="shared" si="19"/>
        <v>61.361353093004332</v>
      </c>
      <c r="Q90" s="22">
        <f t="shared" si="20"/>
        <v>5.6341238686043162</v>
      </c>
      <c r="R90" s="34">
        <f t="shared" si="21"/>
        <v>2.1977480635764479</v>
      </c>
      <c r="S90" s="34">
        <f t="shared" si="22"/>
        <v>6.9707034515879363</v>
      </c>
      <c r="T90" s="22">
        <f t="shared" si="23"/>
        <v>9.1684515151643851</v>
      </c>
    </row>
    <row r="91" spans="1:20" x14ac:dyDescent="0.45">
      <c r="A91" t="s">
        <v>645</v>
      </c>
      <c r="B91" s="2">
        <v>36341</v>
      </c>
      <c r="C91" s="2"/>
      <c r="D91" s="27">
        <v>45.26942905829101</v>
      </c>
      <c r="E91" s="28">
        <v>0.55457161185500592</v>
      </c>
      <c r="F91" s="28">
        <v>0.19340081541440313</v>
      </c>
      <c r="G91" s="28">
        <v>9.8875284984819061</v>
      </c>
      <c r="H91" s="29">
        <v>28.257815168443159</v>
      </c>
      <c r="I91" s="29">
        <v>2.2784680434839006</v>
      </c>
      <c r="J91" s="29">
        <v>0.96134048399456595</v>
      </c>
      <c r="K91" s="29">
        <v>3.1363044366180706</v>
      </c>
      <c r="L91" s="3"/>
      <c r="M91" s="21">
        <f t="shared" si="16"/>
        <v>1.2250466228343944</v>
      </c>
      <c r="N91" s="21">
        <f t="shared" si="17"/>
        <v>0.42722168014394724</v>
      </c>
      <c r="O91" s="21">
        <f t="shared" si="18"/>
        <v>21.841513586907109</v>
      </c>
      <c r="P91" s="22">
        <f t="shared" si="19"/>
        <v>62.421408346142577</v>
      </c>
      <c r="Q91" s="22">
        <f t="shared" si="20"/>
        <v>5.0331274126520125</v>
      </c>
      <c r="R91" s="34">
        <f t="shared" si="21"/>
        <v>2.1235975447286943</v>
      </c>
      <c r="S91" s="34">
        <f t="shared" si="22"/>
        <v>6.928084806591265</v>
      </c>
      <c r="T91" s="22">
        <f t="shared" si="23"/>
        <v>9.0516823513199594</v>
      </c>
    </row>
    <row r="92" spans="1:20" x14ac:dyDescent="0.45">
      <c r="A92" t="s">
        <v>646</v>
      </c>
      <c r="B92" s="2">
        <v>36433</v>
      </c>
      <c r="C92" s="2"/>
      <c r="D92" s="27">
        <v>51.253628366988529</v>
      </c>
      <c r="E92" s="28">
        <v>0.60777023702220456</v>
      </c>
      <c r="F92" s="28">
        <v>0.21112361337514685</v>
      </c>
      <c r="G92" s="28">
        <v>10.758117497117599</v>
      </c>
      <c r="H92" s="29">
        <v>32.355582064639485</v>
      </c>
      <c r="I92" s="29">
        <v>2.7137517663163004</v>
      </c>
      <c r="J92" s="29">
        <v>1.0625195765841902</v>
      </c>
      <c r="K92" s="29">
        <v>3.5447636119336141</v>
      </c>
      <c r="L92" s="3"/>
      <c r="M92" s="21">
        <f t="shared" si="16"/>
        <v>1.1858091931958863</v>
      </c>
      <c r="N92" s="21">
        <f t="shared" si="17"/>
        <v>0.4119193510817421</v>
      </c>
      <c r="O92" s="21">
        <f t="shared" si="18"/>
        <v>20.989962739977827</v>
      </c>
      <c r="P92" s="22">
        <f t="shared" si="19"/>
        <v>63.128373727935113</v>
      </c>
      <c r="Q92" s="22">
        <f t="shared" si="20"/>
        <v>5.2947505430935999</v>
      </c>
      <c r="R92" s="34">
        <f t="shared" si="21"/>
        <v>2.0730621624995793</v>
      </c>
      <c r="S92" s="34">
        <f t="shared" si="22"/>
        <v>6.9161222822162731</v>
      </c>
      <c r="T92" s="22">
        <f t="shared" si="23"/>
        <v>8.9891844447158533</v>
      </c>
    </row>
    <row r="93" spans="1:20" x14ac:dyDescent="0.45">
      <c r="A93" t="s">
        <v>647</v>
      </c>
      <c r="B93" s="2">
        <v>36525</v>
      </c>
      <c r="C93" s="2"/>
      <c r="D93" s="27">
        <v>53.970050039447337</v>
      </c>
      <c r="E93" s="28">
        <v>0.69346443591638862</v>
      </c>
      <c r="F93" s="28">
        <v>0.24037906012475979</v>
      </c>
      <c r="G93" s="28">
        <v>11.532808465360285</v>
      </c>
      <c r="H93" s="29">
        <v>33.630517712351086</v>
      </c>
      <c r="I93" s="29">
        <v>2.7906944470047521</v>
      </c>
      <c r="J93" s="29">
        <v>1.2288806833940453</v>
      </c>
      <c r="K93" s="29">
        <v>3.8533052352960153</v>
      </c>
      <c r="L93" s="3"/>
      <c r="M93" s="21">
        <f t="shared" si="16"/>
        <v>1.2849060458708623</v>
      </c>
      <c r="N93" s="21">
        <f t="shared" si="17"/>
        <v>0.44539343570936835</v>
      </c>
      <c r="O93" s="21">
        <f t="shared" si="18"/>
        <v>21.368904525622678</v>
      </c>
      <c r="P93" s="22">
        <f t="shared" si="19"/>
        <v>62.313297259813815</v>
      </c>
      <c r="Q93" s="22">
        <f t="shared" si="20"/>
        <v>5.1708205661566025</v>
      </c>
      <c r="R93" s="34">
        <f t="shared" si="21"/>
        <v>2.2769678414154555</v>
      </c>
      <c r="S93" s="34">
        <f t="shared" si="22"/>
        <v>7.1397103254112046</v>
      </c>
      <c r="T93" s="22">
        <f t="shared" si="23"/>
        <v>9.4166781668266601</v>
      </c>
    </row>
    <row r="94" spans="1:20" x14ac:dyDescent="0.45">
      <c r="A94" t="s">
        <v>648</v>
      </c>
      <c r="B94" s="2">
        <v>36616</v>
      </c>
      <c r="C94" s="2"/>
      <c r="D94" s="27">
        <v>59.664865653761012</v>
      </c>
      <c r="E94" s="28">
        <v>0.78349037305748415</v>
      </c>
      <c r="F94" s="28">
        <v>0.32813299046532746</v>
      </c>
      <c r="G94" s="28">
        <v>12.58739413739724</v>
      </c>
      <c r="H94" s="29">
        <v>37.078562440782918</v>
      </c>
      <c r="I94" s="29">
        <v>3.2408056617513448</v>
      </c>
      <c r="J94" s="29">
        <v>1.3384226653419227</v>
      </c>
      <c r="K94" s="29">
        <v>4.3080573849647745</v>
      </c>
      <c r="L94" s="3"/>
      <c r="M94" s="21">
        <f t="shared" si="16"/>
        <v>1.3131519940129057</v>
      </c>
      <c r="N94" s="21">
        <f t="shared" si="17"/>
        <v>0.54996015975214618</v>
      </c>
      <c r="O94" s="21">
        <f t="shared" si="18"/>
        <v>21.096828090492462</v>
      </c>
      <c r="P94" s="22">
        <f t="shared" si="19"/>
        <v>62.144717891350261</v>
      </c>
      <c r="Q94" s="22">
        <f t="shared" si="20"/>
        <v>5.4316818218580183</v>
      </c>
      <c r="R94" s="34">
        <f t="shared" si="21"/>
        <v>2.2432341892947085</v>
      </c>
      <c r="S94" s="34">
        <f t="shared" si="22"/>
        <v>7.2204258532394991</v>
      </c>
      <c r="T94" s="22">
        <f t="shared" si="23"/>
        <v>9.4636600425342081</v>
      </c>
    </row>
    <row r="95" spans="1:20" x14ac:dyDescent="0.45">
      <c r="A95" t="s">
        <v>649</v>
      </c>
      <c r="B95" s="2">
        <v>36707</v>
      </c>
      <c r="C95" s="2"/>
      <c r="D95" s="27">
        <v>63.328720565356754</v>
      </c>
      <c r="E95" s="28">
        <v>0.80878639726382173</v>
      </c>
      <c r="F95" s="28">
        <v>0.30430073141501351</v>
      </c>
      <c r="G95" s="28">
        <v>13.2092244663096</v>
      </c>
      <c r="H95" s="29">
        <v>39.252736419462046</v>
      </c>
      <c r="I95" s="29">
        <v>3.7901164333598296</v>
      </c>
      <c r="J95" s="29">
        <v>1.4279387632121976</v>
      </c>
      <c r="K95" s="29">
        <v>4.5356173543342422</v>
      </c>
      <c r="L95" s="3"/>
      <c r="M95" s="21">
        <f t="shared" si="16"/>
        <v>1.2771241705872376</v>
      </c>
      <c r="N95" s="21">
        <f t="shared" si="17"/>
        <v>0.48050983613504067</v>
      </c>
      <c r="O95" s="21">
        <f t="shared" si="18"/>
        <v>20.858189378194311</v>
      </c>
      <c r="P95" s="22">
        <f t="shared" si="19"/>
        <v>61.982519256728523</v>
      </c>
      <c r="Q95" s="22">
        <f t="shared" si="20"/>
        <v>5.9848302626741665</v>
      </c>
      <c r="R95" s="34">
        <f t="shared" si="21"/>
        <v>2.25480437701016</v>
      </c>
      <c r="S95" s="34">
        <f t="shared" si="22"/>
        <v>7.1620227186705545</v>
      </c>
      <c r="T95" s="22">
        <f t="shared" si="23"/>
        <v>9.4168270956807145</v>
      </c>
    </row>
    <row r="96" spans="1:20" x14ac:dyDescent="0.45">
      <c r="A96" t="s">
        <v>650</v>
      </c>
      <c r="B96" s="2">
        <v>36799</v>
      </c>
      <c r="C96" s="2"/>
      <c r="D96" s="27">
        <v>63.797859331203639</v>
      </c>
      <c r="E96" s="28">
        <v>0.81460717358619061</v>
      </c>
      <c r="F96" s="28">
        <v>0.34902021921086918</v>
      </c>
      <c r="G96" s="28">
        <v>13.338700540554376</v>
      </c>
      <c r="H96" s="29">
        <v>39.212821844606424</v>
      </c>
      <c r="I96" s="29">
        <v>3.8248572132292291</v>
      </c>
      <c r="J96" s="29">
        <v>1.4338624316650552</v>
      </c>
      <c r="K96" s="29">
        <v>4.8239899083514963</v>
      </c>
      <c r="L96" s="3"/>
      <c r="M96" s="21">
        <f t="shared" si="16"/>
        <v>1.2768565938195435</v>
      </c>
      <c r="N96" s="21">
        <f t="shared" si="17"/>
        <v>0.5470719909251921</v>
      </c>
      <c r="O96" s="21">
        <f t="shared" si="18"/>
        <v>20.907755652595064</v>
      </c>
      <c r="P96" s="22">
        <f t="shared" si="19"/>
        <v>61.464165499715079</v>
      </c>
      <c r="Q96" s="22">
        <f t="shared" si="20"/>
        <v>5.99527516020978</v>
      </c>
      <c r="R96" s="34">
        <f t="shared" si="21"/>
        <v>2.2475086886869113</v>
      </c>
      <c r="S96" s="34">
        <f t="shared" si="22"/>
        <v>7.5613664140484333</v>
      </c>
      <c r="T96" s="22">
        <f t="shared" si="23"/>
        <v>9.8088751027353442</v>
      </c>
    </row>
    <row r="97" spans="1:20" x14ac:dyDescent="0.45">
      <c r="A97" t="s">
        <v>651</v>
      </c>
      <c r="B97" s="2">
        <v>36891</v>
      </c>
      <c r="C97" s="2"/>
      <c r="D97" s="27">
        <v>62.654677393356941</v>
      </c>
      <c r="E97" s="28">
        <v>0.75759027137894419</v>
      </c>
      <c r="F97" s="28">
        <v>0.35474773845629359</v>
      </c>
      <c r="G97" s="28">
        <v>13.080579674658779</v>
      </c>
      <c r="H97" s="29">
        <v>38.433172159867766</v>
      </c>
      <c r="I97" s="29">
        <v>3.9709311496312054</v>
      </c>
      <c r="J97" s="29">
        <v>1.3651639009581442</v>
      </c>
      <c r="K97" s="29">
        <v>4.6924924984058034</v>
      </c>
      <c r="L97" s="3"/>
      <c r="M97" s="21">
        <f t="shared" si="16"/>
        <v>1.2091519785867877</v>
      </c>
      <c r="N97" s="21">
        <f t="shared" si="17"/>
        <v>0.56619514011559857</v>
      </c>
      <c r="O97" s="21">
        <f t="shared" si="18"/>
        <v>20.877259637834587</v>
      </c>
      <c r="P97" s="22">
        <f t="shared" si="19"/>
        <v>61.341265742344568</v>
      </c>
      <c r="Q97" s="22">
        <f t="shared" si="20"/>
        <v>6.3378047973992597</v>
      </c>
      <c r="R97" s="34">
        <f t="shared" si="21"/>
        <v>2.1788698908900419</v>
      </c>
      <c r="S97" s="34">
        <f t="shared" si="22"/>
        <v>7.4894528128291533</v>
      </c>
      <c r="T97" s="22">
        <f t="shared" si="23"/>
        <v>9.6683227037191948</v>
      </c>
    </row>
    <row r="98" spans="1:20" x14ac:dyDescent="0.45">
      <c r="A98" t="s">
        <v>652</v>
      </c>
      <c r="B98" s="2">
        <v>36981</v>
      </c>
      <c r="C98" s="2"/>
      <c r="D98" s="27">
        <v>67.478019230172407</v>
      </c>
      <c r="E98" s="28">
        <v>0.8342154699004648</v>
      </c>
      <c r="F98" s="28">
        <v>0.4019567058461595</v>
      </c>
      <c r="G98" s="28">
        <v>13.725586462021528</v>
      </c>
      <c r="H98" s="29">
        <v>41.697317036216198</v>
      </c>
      <c r="I98" s="29">
        <v>4.0860649436268099</v>
      </c>
      <c r="J98" s="29">
        <v>1.4864110150196366</v>
      </c>
      <c r="K98" s="29">
        <v>5.2464675975415966</v>
      </c>
      <c r="L98" s="3"/>
      <c r="M98" s="21">
        <f t="shared" si="16"/>
        <v>1.2362773528590036</v>
      </c>
      <c r="N98" s="21">
        <f t="shared" si="17"/>
        <v>0.59568539567685908</v>
      </c>
      <c r="O98" s="21">
        <f t="shared" si="18"/>
        <v>20.340825973570091</v>
      </c>
      <c r="P98" s="22">
        <f t="shared" si="19"/>
        <v>61.793925654491481</v>
      </c>
      <c r="Q98" s="22">
        <f t="shared" si="20"/>
        <v>6.0554014333007418</v>
      </c>
      <c r="R98" s="34">
        <f t="shared" si="21"/>
        <v>2.2028077172054812</v>
      </c>
      <c r="S98" s="34">
        <f t="shared" si="22"/>
        <v>7.7750764728963313</v>
      </c>
      <c r="T98" s="22">
        <f t="shared" si="23"/>
        <v>9.9778841901018129</v>
      </c>
    </row>
    <row r="99" spans="1:20" x14ac:dyDescent="0.45">
      <c r="A99" t="s">
        <v>653</v>
      </c>
      <c r="B99" s="2">
        <v>37072</v>
      </c>
      <c r="C99" s="2"/>
      <c r="D99" s="27">
        <v>66.156756252181182</v>
      </c>
      <c r="E99" s="28">
        <v>0.86674830663806457</v>
      </c>
      <c r="F99" s="28">
        <v>0.44168696583586542</v>
      </c>
      <c r="G99" s="28">
        <v>13.509108424139828</v>
      </c>
      <c r="H99" s="29">
        <v>40.742867233024782</v>
      </c>
      <c r="I99" s="29">
        <v>3.8451363101493117</v>
      </c>
      <c r="J99" s="29">
        <v>1.5738450023124815</v>
      </c>
      <c r="K99" s="29">
        <v>5.1773640100808445</v>
      </c>
      <c r="L99" s="3"/>
      <c r="M99" s="21">
        <f t="shared" si="16"/>
        <v>1.3101432956206767</v>
      </c>
      <c r="N99" s="21">
        <f t="shared" si="17"/>
        <v>0.66763697444930736</v>
      </c>
      <c r="O99" s="21">
        <f t="shared" si="18"/>
        <v>20.419847026122046</v>
      </c>
      <c r="P99" s="22">
        <f t="shared" si="19"/>
        <v>61.585345989029641</v>
      </c>
      <c r="Q99" s="22">
        <f t="shared" si="20"/>
        <v>5.8121596764692312</v>
      </c>
      <c r="R99" s="34">
        <f t="shared" si="21"/>
        <v>2.3789633764889917</v>
      </c>
      <c r="S99" s="34">
        <f t="shared" si="22"/>
        <v>7.8259036618200994</v>
      </c>
      <c r="T99" s="22">
        <f t="shared" si="23"/>
        <v>10.204867038309091</v>
      </c>
    </row>
    <row r="100" spans="1:20" x14ac:dyDescent="0.45">
      <c r="A100" t="s">
        <v>654</v>
      </c>
      <c r="B100" s="2">
        <v>37164</v>
      </c>
      <c r="C100" s="2"/>
      <c r="D100" s="27">
        <v>66.306311844269857</v>
      </c>
      <c r="E100" s="28">
        <v>0.85062974294523952</v>
      </c>
      <c r="F100" s="28">
        <v>0.46435381277576099</v>
      </c>
      <c r="G100" s="28">
        <v>13.763370492858648</v>
      </c>
      <c r="H100" s="29">
        <v>40.4551405888933</v>
      </c>
      <c r="I100" s="29">
        <v>4.1295515801692932</v>
      </c>
      <c r="J100" s="29">
        <v>1.6773875603376911</v>
      </c>
      <c r="K100" s="29">
        <v>4.9658780662899256</v>
      </c>
      <c r="L100" s="3"/>
      <c r="M100" s="21">
        <f t="shared" si="16"/>
        <v>1.2828789888707259</v>
      </c>
      <c r="N100" s="21">
        <f t="shared" si="17"/>
        <v>0.70031615371152645</v>
      </c>
      <c r="O100" s="21">
        <f t="shared" si="18"/>
        <v>20.757255395510388</v>
      </c>
      <c r="P100" s="22">
        <f t="shared" si="19"/>
        <v>61.012503129276979</v>
      </c>
      <c r="Q100" s="22">
        <f t="shared" si="20"/>
        <v>6.2279916727507834</v>
      </c>
      <c r="R100" s="34">
        <f t="shared" si="21"/>
        <v>2.5297554843304857</v>
      </c>
      <c r="S100" s="34">
        <f t="shared" si="22"/>
        <v>7.4892991755491121</v>
      </c>
      <c r="T100" s="22">
        <f t="shared" si="23"/>
        <v>10.019054659879597</v>
      </c>
    </row>
    <row r="101" spans="1:20" x14ac:dyDescent="0.45">
      <c r="A101" t="s">
        <v>655</v>
      </c>
      <c r="B101" s="2">
        <v>37256</v>
      </c>
      <c r="C101" s="2"/>
      <c r="D101" s="27">
        <v>67.276360273752232</v>
      </c>
      <c r="E101" s="28">
        <v>0.80261762256678681</v>
      </c>
      <c r="F101" s="28">
        <v>0.50401655085400587</v>
      </c>
      <c r="G101" s="28">
        <v>13.495624858248826</v>
      </c>
      <c r="H101" s="29">
        <v>41.462111214931603</v>
      </c>
      <c r="I101" s="29">
        <v>4.3301196464344613</v>
      </c>
      <c r="J101" s="29">
        <v>1.4418789221899277</v>
      </c>
      <c r="K101" s="29">
        <v>5.2399914585266174</v>
      </c>
      <c r="L101" s="3"/>
      <c r="M101" s="21">
        <f t="shared" si="16"/>
        <v>1.1930158220523217</v>
      </c>
      <c r="N101" s="21">
        <f t="shared" si="17"/>
        <v>0.74917333340140146</v>
      </c>
      <c r="O101" s="21">
        <f t="shared" si="18"/>
        <v>20.059980657892581</v>
      </c>
      <c r="P101" s="22">
        <f t="shared" si="19"/>
        <v>61.629539776259243</v>
      </c>
      <c r="Q101" s="22">
        <f t="shared" si="20"/>
        <v>6.4363167519986231</v>
      </c>
      <c r="R101" s="34">
        <f t="shared" si="21"/>
        <v>2.1432177905029661</v>
      </c>
      <c r="S101" s="34">
        <f t="shared" si="22"/>
        <v>7.788755867892859</v>
      </c>
      <c r="T101" s="22">
        <f t="shared" si="23"/>
        <v>9.931973658395826</v>
      </c>
    </row>
    <row r="102" spans="1:20" x14ac:dyDescent="0.45">
      <c r="A102" t="s">
        <v>656</v>
      </c>
      <c r="B102" s="2">
        <v>37346</v>
      </c>
      <c r="C102" s="2"/>
      <c r="D102" s="27">
        <v>73.01583941951435</v>
      </c>
      <c r="E102" s="28">
        <v>0.96069692089276926</v>
      </c>
      <c r="F102" s="28">
        <v>0.61263285560883651</v>
      </c>
      <c r="G102" s="28">
        <v>15.469233687101951</v>
      </c>
      <c r="H102" s="29">
        <v>43.897403526125814</v>
      </c>
      <c r="I102" s="29">
        <v>4.7293245231132488</v>
      </c>
      <c r="J102" s="29">
        <v>1.5219648124856735</v>
      </c>
      <c r="K102" s="29">
        <v>5.824583094186055</v>
      </c>
      <c r="L102" s="3"/>
      <c r="M102" s="21">
        <f t="shared" si="16"/>
        <v>1.3157376927122084</v>
      </c>
      <c r="N102" s="21">
        <f t="shared" si="17"/>
        <v>0.83904103613592518</v>
      </c>
      <c r="O102" s="21">
        <f t="shared" si="18"/>
        <v>21.186134145802363</v>
      </c>
      <c r="P102" s="22">
        <f t="shared" si="19"/>
        <v>60.12038466600675</v>
      </c>
      <c r="Q102" s="22">
        <f t="shared" si="20"/>
        <v>6.4771213488908828</v>
      </c>
      <c r="R102" s="34">
        <f t="shared" si="21"/>
        <v>2.0844310283706884</v>
      </c>
      <c r="S102" s="34">
        <f t="shared" si="22"/>
        <v>7.9771500820811845</v>
      </c>
      <c r="T102" s="22">
        <f t="shared" si="23"/>
        <v>10.061581110451872</v>
      </c>
    </row>
    <row r="103" spans="1:20" x14ac:dyDescent="0.45">
      <c r="A103" t="s">
        <v>657</v>
      </c>
      <c r="B103" s="2">
        <v>37437</v>
      </c>
      <c r="C103" s="2"/>
      <c r="D103" s="27">
        <v>77.691560535758981</v>
      </c>
      <c r="E103" s="28">
        <v>1.0249805643481149</v>
      </c>
      <c r="F103" s="28">
        <v>0.67960111400935619</v>
      </c>
      <c r="G103" s="28">
        <v>16.65284597088591</v>
      </c>
      <c r="H103" s="29">
        <v>46.455065993580988</v>
      </c>
      <c r="I103" s="29">
        <v>4.9153123420900595</v>
      </c>
      <c r="J103" s="29">
        <v>1.5201747486628276</v>
      </c>
      <c r="K103" s="29">
        <v>6.443579802181735</v>
      </c>
      <c r="L103" s="3"/>
      <c r="M103" s="21">
        <f t="shared" si="16"/>
        <v>1.3192946019874947</v>
      </c>
      <c r="N103" s="21">
        <f t="shared" si="17"/>
        <v>0.87474251942275916</v>
      </c>
      <c r="O103" s="21">
        <f t="shared" si="18"/>
        <v>21.434562333473956</v>
      </c>
      <c r="P103" s="22">
        <f t="shared" si="19"/>
        <v>59.794224331739585</v>
      </c>
      <c r="Q103" s="22">
        <f t="shared" si="20"/>
        <v>6.3267004912685412</v>
      </c>
      <c r="R103" s="34">
        <f t="shared" si="21"/>
        <v>1.9566793847101822</v>
      </c>
      <c r="S103" s="34">
        <f t="shared" si="22"/>
        <v>8.2937963373974934</v>
      </c>
      <c r="T103" s="22">
        <f t="shared" si="23"/>
        <v>10.250475722107677</v>
      </c>
    </row>
    <row r="104" spans="1:20" x14ac:dyDescent="0.45">
      <c r="A104" t="s">
        <v>658</v>
      </c>
      <c r="B104" s="2">
        <v>37529</v>
      </c>
      <c r="C104" s="2"/>
      <c r="D104" s="27">
        <v>85.542110744645981</v>
      </c>
      <c r="E104" s="28">
        <v>1.1327509313871924</v>
      </c>
      <c r="F104" s="28">
        <v>0.76957271448967257</v>
      </c>
      <c r="G104" s="28">
        <v>18.408412132494682</v>
      </c>
      <c r="H104" s="29">
        <v>51.05646801804621</v>
      </c>
      <c r="I104" s="29">
        <v>5.4604935483089907</v>
      </c>
      <c r="J104" s="29">
        <v>1.5968973698267717</v>
      </c>
      <c r="K104" s="29">
        <v>7.1175160300924611</v>
      </c>
      <c r="L104" s="3"/>
      <c r="M104" s="21">
        <f t="shared" si="16"/>
        <v>1.3242026897940329</v>
      </c>
      <c r="N104" s="21">
        <f t="shared" si="17"/>
        <v>0.89964195153769877</v>
      </c>
      <c r="O104" s="21">
        <f t="shared" si="18"/>
        <v>21.519707629668059</v>
      </c>
      <c r="P104" s="22">
        <f t="shared" si="19"/>
        <v>59.685770638108544</v>
      </c>
      <c r="Q104" s="22">
        <f t="shared" si="20"/>
        <v>6.3833981892371758</v>
      </c>
      <c r="R104" s="34">
        <f t="shared" si="21"/>
        <v>1.8667967810540851</v>
      </c>
      <c r="S104" s="34">
        <f t="shared" si="22"/>
        <v>8.3204821206003974</v>
      </c>
      <c r="T104" s="22">
        <f t="shared" si="23"/>
        <v>10.187278901654482</v>
      </c>
    </row>
    <row r="105" spans="1:20" x14ac:dyDescent="0.45">
      <c r="A105" t="s">
        <v>659</v>
      </c>
      <c r="B105" s="2">
        <v>37621</v>
      </c>
      <c r="C105" s="2"/>
      <c r="D105" s="27">
        <v>88.174670776963652</v>
      </c>
      <c r="E105" s="28">
        <v>1.1738883660990678</v>
      </c>
      <c r="F105" s="28">
        <v>0.7814749820591711</v>
      </c>
      <c r="G105" s="28">
        <v>19.158939203563474</v>
      </c>
      <c r="H105" s="29">
        <v>52.106988699584747</v>
      </c>
      <c r="I105" s="29">
        <v>5.8623511482082709</v>
      </c>
      <c r="J105" s="29">
        <v>1.6333153918207737</v>
      </c>
      <c r="K105" s="29">
        <v>7.457712985628139</v>
      </c>
      <c r="L105" s="3"/>
      <c r="M105" s="21">
        <f t="shared" si="16"/>
        <v>1.3313215187028014</v>
      </c>
      <c r="N105" s="21">
        <f t="shared" si="17"/>
        <v>0.88628057828069351</v>
      </c>
      <c r="O105" s="21">
        <f t="shared" si="18"/>
        <v>21.728393238944648</v>
      </c>
      <c r="P105" s="22">
        <f t="shared" si="19"/>
        <v>59.095189401260704</v>
      </c>
      <c r="Q105" s="22">
        <f t="shared" si="20"/>
        <v>6.6485659618021025</v>
      </c>
      <c r="R105" s="34">
        <f t="shared" si="21"/>
        <v>1.8523634706300378</v>
      </c>
      <c r="S105" s="34">
        <f t="shared" si="22"/>
        <v>8.4578858303789968</v>
      </c>
      <c r="T105" s="22">
        <f t="shared" si="23"/>
        <v>10.310249301009035</v>
      </c>
    </row>
    <row r="106" spans="1:20" x14ac:dyDescent="0.45">
      <c r="A106" t="s">
        <v>660</v>
      </c>
      <c r="B106" s="2">
        <v>37711</v>
      </c>
      <c r="C106" s="2"/>
      <c r="D106" s="27">
        <v>97.07779426278708</v>
      </c>
      <c r="E106" s="28">
        <v>1.2682808245966237</v>
      </c>
      <c r="F106" s="28">
        <v>0.7825328758960618</v>
      </c>
      <c r="G106" s="28">
        <v>20.603329693755253</v>
      </c>
      <c r="H106" s="29">
        <v>57.57591576731712</v>
      </c>
      <c r="I106" s="29">
        <v>6.2407007041818128</v>
      </c>
      <c r="J106" s="29">
        <v>1.8462417664587931</v>
      </c>
      <c r="K106" s="29">
        <v>8.7607926305814221</v>
      </c>
      <c r="L106" s="3"/>
      <c r="M106" s="21">
        <f t="shared" si="16"/>
        <v>1.3064582217055944</v>
      </c>
      <c r="N106" s="21">
        <f t="shared" si="17"/>
        <v>0.80608843849270562</v>
      </c>
      <c r="O106" s="21">
        <f t="shared" si="18"/>
        <v>21.223524751687883</v>
      </c>
      <c r="P106" s="22">
        <f t="shared" si="19"/>
        <v>59.309048175796626</v>
      </c>
      <c r="Q106" s="22">
        <f t="shared" si="20"/>
        <v>6.4285563465609838</v>
      </c>
      <c r="R106" s="34">
        <f t="shared" si="21"/>
        <v>1.901816765079215</v>
      </c>
      <c r="S106" s="34">
        <f t="shared" si="22"/>
        <v>9.0245073006770049</v>
      </c>
      <c r="T106" s="22">
        <f t="shared" si="23"/>
        <v>10.926324065756219</v>
      </c>
    </row>
    <row r="107" spans="1:20" x14ac:dyDescent="0.45">
      <c r="A107" t="s">
        <v>661</v>
      </c>
      <c r="B107" s="2">
        <v>37802</v>
      </c>
      <c r="C107" s="2"/>
      <c r="D107" s="27">
        <v>104.1048259109152</v>
      </c>
      <c r="E107" s="28">
        <v>1.3631547773374408</v>
      </c>
      <c r="F107" s="28">
        <v>0.81250592549128298</v>
      </c>
      <c r="G107" s="28">
        <v>22.189588494897784</v>
      </c>
      <c r="H107" s="29">
        <v>61.689859237748614</v>
      </c>
      <c r="I107" s="29">
        <v>6.7426055241434986</v>
      </c>
      <c r="J107" s="29">
        <v>1.9490389723554116</v>
      </c>
      <c r="K107" s="29">
        <v>9.3580729789411574</v>
      </c>
      <c r="L107" s="3"/>
      <c r="M107" s="21">
        <f t="shared" si="16"/>
        <v>1.3094059429136575</v>
      </c>
      <c r="N107" s="21">
        <f t="shared" si="17"/>
        <v>0.78046903050062477</v>
      </c>
      <c r="O107" s="21">
        <f t="shared" si="18"/>
        <v>21.314658855379008</v>
      </c>
      <c r="P107" s="22">
        <f t="shared" si="19"/>
        <v>59.257444309582723</v>
      </c>
      <c r="Q107" s="22">
        <f t="shared" si="20"/>
        <v>6.4767463613197869</v>
      </c>
      <c r="R107" s="34">
        <f t="shared" si="21"/>
        <v>1.8721888781825038</v>
      </c>
      <c r="S107" s="34">
        <f t="shared" si="22"/>
        <v>8.989086622121695</v>
      </c>
      <c r="T107" s="22">
        <f t="shared" si="23"/>
        <v>10.861275500304199</v>
      </c>
    </row>
    <row r="108" spans="1:20" x14ac:dyDescent="0.45">
      <c r="A108" t="s">
        <v>662</v>
      </c>
      <c r="B108" s="2">
        <v>37894</v>
      </c>
      <c r="C108" s="2"/>
      <c r="D108" s="27">
        <v>111.35651800767221</v>
      </c>
      <c r="E108" s="28">
        <v>1.4279479759890727</v>
      </c>
      <c r="F108" s="28">
        <v>0.75908250382048337</v>
      </c>
      <c r="G108" s="28">
        <v>23.738987000491836</v>
      </c>
      <c r="H108" s="29">
        <v>65.849118221672143</v>
      </c>
      <c r="I108" s="29">
        <v>7.0657291541665632</v>
      </c>
      <c r="J108" s="29">
        <v>2.0327354660388588</v>
      </c>
      <c r="K108" s="29">
        <v>10.482917685493245</v>
      </c>
      <c r="L108" s="3"/>
      <c r="M108" s="21">
        <f t="shared" si="16"/>
        <v>1.282320964715052</v>
      </c>
      <c r="N108" s="21">
        <f t="shared" si="17"/>
        <v>0.68166867768636974</v>
      </c>
      <c r="O108" s="21">
        <f t="shared" si="18"/>
        <v>21.318004033545904</v>
      </c>
      <c r="P108" s="22">
        <f t="shared" si="19"/>
        <v>59.133600259605181</v>
      </c>
      <c r="Q108" s="22">
        <f t="shared" si="20"/>
        <v>6.3451419643704652</v>
      </c>
      <c r="R108" s="34">
        <f t="shared" si="21"/>
        <v>1.8254301610784993</v>
      </c>
      <c r="S108" s="34">
        <f t="shared" si="22"/>
        <v>9.4138339389985184</v>
      </c>
      <c r="T108" s="22">
        <f t="shared" si="23"/>
        <v>11.239264100077017</v>
      </c>
    </row>
    <row r="109" spans="1:20" x14ac:dyDescent="0.45">
      <c r="A109" t="s">
        <v>663</v>
      </c>
      <c r="B109" s="2">
        <v>37986</v>
      </c>
      <c r="C109" s="2"/>
      <c r="D109" s="27">
        <v>123.76698815742219</v>
      </c>
      <c r="E109" s="28">
        <v>1.5618008098773886</v>
      </c>
      <c r="F109" s="28">
        <v>0.91182357734971775</v>
      </c>
      <c r="G109" s="28">
        <v>25.685288661252319</v>
      </c>
      <c r="H109" s="29">
        <v>73.345468078163876</v>
      </c>
      <c r="I109" s="29">
        <v>7.6196385752008107</v>
      </c>
      <c r="J109" s="29">
        <v>2.4123098658000139</v>
      </c>
      <c r="K109" s="29">
        <v>12.230658589778058</v>
      </c>
      <c r="L109" s="3"/>
      <c r="M109" s="21">
        <f t="shared" si="16"/>
        <v>1.2618880309916702</v>
      </c>
      <c r="N109" s="21">
        <f t="shared" si="17"/>
        <v>0.73672599691118568</v>
      </c>
      <c r="O109" s="21">
        <f t="shared" si="18"/>
        <v>20.752939894265335</v>
      </c>
      <c r="P109" s="22">
        <f t="shared" si="19"/>
        <v>59.260929889377302</v>
      </c>
      <c r="Q109" s="22">
        <f t="shared" si="20"/>
        <v>6.1564385533153727</v>
      </c>
      <c r="R109" s="34">
        <f t="shared" si="21"/>
        <v>1.9490737406744838</v>
      </c>
      <c r="S109" s="34">
        <f t="shared" si="22"/>
        <v>9.8820038944646456</v>
      </c>
      <c r="T109" s="22">
        <f t="shared" si="23"/>
        <v>11.831077635139129</v>
      </c>
    </row>
    <row r="110" spans="1:20" x14ac:dyDescent="0.45">
      <c r="A110" t="s">
        <v>664</v>
      </c>
      <c r="B110" s="2">
        <v>38077</v>
      </c>
      <c r="C110" s="2"/>
      <c r="D110" s="27">
        <v>129.89224817271153</v>
      </c>
      <c r="E110" s="28">
        <v>1.724825056467191</v>
      </c>
      <c r="F110" s="28">
        <v>1.001262595542318</v>
      </c>
      <c r="G110" s="28">
        <v>27.587427573909558</v>
      </c>
      <c r="H110" s="29">
        <v>76.023343061519597</v>
      </c>
      <c r="I110" s="29">
        <v>8.352131428424709</v>
      </c>
      <c r="J110" s="29">
        <v>2.6514143066450453</v>
      </c>
      <c r="K110" s="29">
        <v>12.551844150203113</v>
      </c>
      <c r="L110" s="3"/>
      <c r="M110" s="21">
        <f t="shared" ref="M110:M141" si="24">100*E110/$D110</f>
        <v>1.327889139445622</v>
      </c>
      <c r="N110" s="21">
        <f t="shared" ref="N110:N141" si="25">100*F110/$D110</f>
        <v>0.7708409159344034</v>
      </c>
      <c r="O110" s="21">
        <f t="shared" ref="O110:O141" si="26">100*G110/$D110</f>
        <v>21.238702048815007</v>
      </c>
      <c r="P110" s="22">
        <f t="shared" ref="P110:P141" si="27">100*H110/$D110</f>
        <v>58.52800619821052</v>
      </c>
      <c r="Q110" s="22">
        <f t="shared" ref="Q110:Q141" si="28">100*I110/$D110</f>
        <v>6.4300460927578049</v>
      </c>
      <c r="R110" s="34">
        <f t="shared" ref="R110:R141" si="29">100*J110/$D110</f>
        <v>2.041241370400785</v>
      </c>
      <c r="S110" s="34">
        <f t="shared" ref="S110:S141" si="30">100*K110/$D110</f>
        <v>9.6632742344358551</v>
      </c>
      <c r="T110" s="22">
        <f t="shared" ref="T110:T141" si="31">SUM(R110:S110)</f>
        <v>11.70451560483664</v>
      </c>
    </row>
    <row r="111" spans="1:20" x14ac:dyDescent="0.45">
      <c r="A111" t="s">
        <v>665</v>
      </c>
      <c r="B111" s="2">
        <v>38168</v>
      </c>
      <c r="C111" s="2"/>
      <c r="D111" s="27">
        <v>142.70526802039308</v>
      </c>
      <c r="E111" s="28">
        <v>1.9460030599942522</v>
      </c>
      <c r="F111" s="28">
        <v>1.1609969548823578</v>
      </c>
      <c r="G111" s="28">
        <v>30.250818337049843</v>
      </c>
      <c r="H111" s="29">
        <v>83.888380771014639</v>
      </c>
      <c r="I111" s="29">
        <v>9.3668425172217002</v>
      </c>
      <c r="J111" s="29">
        <v>3.0948771567756332</v>
      </c>
      <c r="K111" s="29">
        <v>12.997349223454663</v>
      </c>
      <c r="L111" s="3"/>
      <c r="M111" s="21">
        <f t="shared" si="24"/>
        <v>1.3636518728349689</v>
      </c>
      <c r="N111" s="21">
        <f t="shared" si="25"/>
        <v>0.81356278642526869</v>
      </c>
      <c r="O111" s="21">
        <f t="shared" si="26"/>
        <v>21.198109051395981</v>
      </c>
      <c r="P111" s="22">
        <f t="shared" si="27"/>
        <v>58.784361596957091</v>
      </c>
      <c r="Q111" s="22">
        <f t="shared" si="28"/>
        <v>6.5637678602608744</v>
      </c>
      <c r="R111" s="34">
        <f t="shared" si="29"/>
        <v>2.1687196273184282</v>
      </c>
      <c r="S111" s="34">
        <f t="shared" si="30"/>
        <v>9.1078272048073909</v>
      </c>
      <c r="T111" s="22">
        <f t="shared" si="31"/>
        <v>11.276546832125819</v>
      </c>
    </row>
    <row r="112" spans="1:20" x14ac:dyDescent="0.45">
      <c r="A112" t="s">
        <v>666</v>
      </c>
      <c r="B112" s="2">
        <v>38260</v>
      </c>
      <c r="C112" s="2"/>
      <c r="D112" s="27">
        <v>150.15150925768802</v>
      </c>
      <c r="E112" s="28">
        <v>2.0984670746642213</v>
      </c>
      <c r="F112" s="28">
        <v>1.2771714076121283</v>
      </c>
      <c r="G112" s="28">
        <v>31.56759819127937</v>
      </c>
      <c r="H112" s="29">
        <v>88.543617296121951</v>
      </c>
      <c r="I112" s="29">
        <v>9.9303886813830822</v>
      </c>
      <c r="J112" s="29">
        <v>3.2383239247999129</v>
      </c>
      <c r="K112" s="29">
        <v>13.495942681827346</v>
      </c>
      <c r="L112" s="3"/>
      <c r="M112" s="21">
        <f t="shared" si="24"/>
        <v>1.3975664214356049</v>
      </c>
      <c r="N112" s="21">
        <f t="shared" si="25"/>
        <v>0.85058845823538398</v>
      </c>
      <c r="O112" s="21">
        <f t="shared" si="26"/>
        <v>21.023830094909989</v>
      </c>
      <c r="P112" s="22">
        <f t="shared" si="27"/>
        <v>58.969515347437884</v>
      </c>
      <c r="Q112" s="22">
        <f t="shared" si="28"/>
        <v>6.6135789979577773</v>
      </c>
      <c r="R112" s="34">
        <f t="shared" si="29"/>
        <v>2.1567042121716837</v>
      </c>
      <c r="S112" s="34">
        <f t="shared" si="30"/>
        <v>8.9882164678516752</v>
      </c>
      <c r="T112" s="22">
        <f t="shared" si="31"/>
        <v>11.144920680023359</v>
      </c>
    </row>
    <row r="113" spans="1:20" x14ac:dyDescent="0.45">
      <c r="A113" t="s">
        <v>667</v>
      </c>
      <c r="B113" s="2">
        <v>38352</v>
      </c>
      <c r="C113" s="2"/>
      <c r="D113" s="27">
        <v>167.59890763809844</v>
      </c>
      <c r="E113" s="28">
        <v>2.3565507469406564</v>
      </c>
      <c r="F113" s="28">
        <v>1.4933563679170661</v>
      </c>
      <c r="G113" s="28">
        <v>35.077753942669261</v>
      </c>
      <c r="H113" s="29">
        <v>97.137188479260317</v>
      </c>
      <c r="I113" s="29">
        <v>11.56171587261839</v>
      </c>
      <c r="J113" s="29">
        <v>3.7797965283389861</v>
      </c>
      <c r="K113" s="29">
        <v>16.192545700353751</v>
      </c>
      <c r="L113" s="3"/>
      <c r="M113" s="21">
        <f t="shared" si="24"/>
        <v>1.4060656958631437</v>
      </c>
      <c r="N113" s="21">
        <f t="shared" si="25"/>
        <v>0.89102989331035332</v>
      </c>
      <c r="O113" s="21">
        <f t="shared" si="26"/>
        <v>20.929583871998588</v>
      </c>
      <c r="P113" s="22">
        <f t="shared" si="27"/>
        <v>57.958127441386239</v>
      </c>
      <c r="Q113" s="22">
        <f t="shared" si="28"/>
        <v>6.8984434538105495</v>
      </c>
      <c r="R113" s="34">
        <f t="shared" si="29"/>
        <v>2.2552632243288953</v>
      </c>
      <c r="S113" s="34">
        <f t="shared" si="30"/>
        <v>9.6614864193022196</v>
      </c>
      <c r="T113" s="22">
        <f t="shared" si="31"/>
        <v>11.916749643631114</v>
      </c>
    </row>
    <row r="114" spans="1:20" x14ac:dyDescent="0.45">
      <c r="A114" t="s">
        <v>668</v>
      </c>
      <c r="B114" s="2">
        <v>38442</v>
      </c>
      <c r="C114" s="2"/>
      <c r="D114" s="27">
        <v>175.12859866050323</v>
      </c>
      <c r="E114" s="28">
        <v>2.5780285775280172</v>
      </c>
      <c r="F114" s="28">
        <v>1.3516315652750956</v>
      </c>
      <c r="G114" s="28">
        <v>37.676090047694352</v>
      </c>
      <c r="H114" s="29">
        <v>100.96431394489768</v>
      </c>
      <c r="I114" s="29">
        <v>12.068112536943847</v>
      </c>
      <c r="J114" s="29">
        <v>3.8169463510097286</v>
      </c>
      <c r="K114" s="29">
        <v>16.673475637154507</v>
      </c>
      <c r="L114" s="3"/>
      <c r="M114" s="21">
        <f t="shared" si="24"/>
        <v>1.4720774318109362</v>
      </c>
      <c r="N114" s="21">
        <f t="shared" si="25"/>
        <v>0.77179374220615471</v>
      </c>
      <c r="O114" s="21">
        <f t="shared" si="26"/>
        <v>21.513385212846703</v>
      </c>
      <c r="P114" s="22">
        <f t="shared" si="27"/>
        <v>57.651528486573888</v>
      </c>
      <c r="Q114" s="22">
        <f t="shared" si="28"/>
        <v>6.891000458662135</v>
      </c>
      <c r="R114" s="34">
        <f t="shared" si="29"/>
        <v>2.179510588335773</v>
      </c>
      <c r="S114" s="34">
        <f t="shared" si="30"/>
        <v>9.5207040795644051</v>
      </c>
      <c r="T114" s="22">
        <f t="shared" si="31"/>
        <v>11.700214667900179</v>
      </c>
    </row>
    <row r="115" spans="1:20" x14ac:dyDescent="0.45">
      <c r="A115" t="s">
        <v>669</v>
      </c>
      <c r="B115" s="2">
        <v>38533</v>
      </c>
      <c r="C115" s="2"/>
      <c r="D115" s="27">
        <v>187.04354731083507</v>
      </c>
      <c r="E115" s="28">
        <v>2.7927985485370348</v>
      </c>
      <c r="F115" s="28">
        <v>1.2717471996662622</v>
      </c>
      <c r="G115" s="28">
        <v>40.088112254548832</v>
      </c>
      <c r="H115" s="29">
        <v>107.02504506182908</v>
      </c>
      <c r="I115" s="29">
        <v>13.016284480110116</v>
      </c>
      <c r="J115" s="29">
        <v>4.0479048600120748</v>
      </c>
      <c r="K115" s="29">
        <v>18.801654906131684</v>
      </c>
      <c r="L115" s="3"/>
      <c r="M115" s="21">
        <f t="shared" si="24"/>
        <v>1.4931274500990248</v>
      </c>
      <c r="N115" s="21">
        <f t="shared" si="25"/>
        <v>0.67992038108261021</v>
      </c>
      <c r="O115" s="21">
        <f t="shared" si="26"/>
        <v>21.432502126325215</v>
      </c>
      <c r="P115" s="22">
        <f t="shared" si="27"/>
        <v>57.21931956517664</v>
      </c>
      <c r="Q115" s="22">
        <f t="shared" si="28"/>
        <v>6.9589593799134004</v>
      </c>
      <c r="R115" s="34">
        <f t="shared" si="29"/>
        <v>2.1641510323182302</v>
      </c>
      <c r="S115" s="34">
        <f t="shared" si="30"/>
        <v>10.052020065084887</v>
      </c>
      <c r="T115" s="22">
        <f t="shared" si="31"/>
        <v>12.216171097403118</v>
      </c>
    </row>
    <row r="116" spans="1:20" x14ac:dyDescent="0.45">
      <c r="A116" t="s">
        <v>670</v>
      </c>
      <c r="B116" s="2">
        <v>38625</v>
      </c>
      <c r="C116" s="2"/>
      <c r="D116" s="27">
        <v>193.29270400326834</v>
      </c>
      <c r="E116" s="28">
        <v>2.9985229557384674</v>
      </c>
      <c r="F116" s="28">
        <v>1.3592747824095601</v>
      </c>
      <c r="G116" s="28">
        <v>41.16492794031771</v>
      </c>
      <c r="H116" s="29">
        <v>109.86880290582531</v>
      </c>
      <c r="I116" s="29">
        <v>13.585279452378407</v>
      </c>
      <c r="J116" s="29">
        <v>4.4915664463673304</v>
      </c>
      <c r="K116" s="29">
        <v>19.824329520231576</v>
      </c>
      <c r="L116" s="3"/>
      <c r="M116" s="21">
        <f t="shared" si="24"/>
        <v>1.5512861549537669</v>
      </c>
      <c r="N116" s="21">
        <f t="shared" si="25"/>
        <v>0.70322094639773702</v>
      </c>
      <c r="O116" s="21">
        <f t="shared" si="26"/>
        <v>21.296679640645756</v>
      </c>
      <c r="P116" s="22">
        <f t="shared" si="27"/>
        <v>56.840636314947282</v>
      </c>
      <c r="Q116" s="22">
        <f t="shared" si="28"/>
        <v>7.0283457011128032</v>
      </c>
      <c r="R116" s="34">
        <f t="shared" si="29"/>
        <v>2.3237123561018547</v>
      </c>
      <c r="S116" s="34">
        <f t="shared" si="30"/>
        <v>10.256118885840808</v>
      </c>
      <c r="T116" s="22">
        <f t="shared" si="31"/>
        <v>12.579831241942662</v>
      </c>
    </row>
    <row r="117" spans="1:20" x14ac:dyDescent="0.45">
      <c r="A117" t="s">
        <v>671</v>
      </c>
      <c r="B117" s="2">
        <v>38717</v>
      </c>
      <c r="C117" s="2"/>
      <c r="D117" s="27">
        <v>203.80273570449847</v>
      </c>
      <c r="E117" s="28">
        <v>3.2324518559615849</v>
      </c>
      <c r="F117" s="28">
        <v>1.5462382031008148</v>
      </c>
      <c r="G117" s="28">
        <v>43.740201050435203</v>
      </c>
      <c r="H117" s="29">
        <v>116.27496426881618</v>
      </c>
      <c r="I117" s="29">
        <v>13.280845050334484</v>
      </c>
      <c r="J117" s="29">
        <v>4.7561976616168584</v>
      </c>
      <c r="K117" s="29">
        <v>20.971837614233365</v>
      </c>
      <c r="L117" s="3"/>
      <c r="M117" s="21">
        <f t="shared" si="24"/>
        <v>1.5860689233575562</v>
      </c>
      <c r="N117" s="21">
        <f t="shared" si="25"/>
        <v>0.75869354636277586</v>
      </c>
      <c r="O117" s="21">
        <f t="shared" si="26"/>
        <v>21.462028416466318</v>
      </c>
      <c r="P117" s="22">
        <f t="shared" si="27"/>
        <v>57.052700429599625</v>
      </c>
      <c r="Q117" s="22">
        <f t="shared" si="28"/>
        <v>6.5165195179670699</v>
      </c>
      <c r="R117" s="34">
        <f t="shared" si="29"/>
        <v>2.3337261127412217</v>
      </c>
      <c r="S117" s="34">
        <f t="shared" si="30"/>
        <v>10.290263053505448</v>
      </c>
      <c r="T117" s="22">
        <f t="shared" si="31"/>
        <v>12.62398916624667</v>
      </c>
    </row>
    <row r="118" spans="1:20" x14ac:dyDescent="0.45">
      <c r="A118" t="s">
        <v>672</v>
      </c>
      <c r="B118" s="2">
        <v>38807</v>
      </c>
      <c r="C118" s="2"/>
      <c r="D118" s="27">
        <v>221.9178637067744</v>
      </c>
      <c r="E118" s="28">
        <v>3.5849009923544597</v>
      </c>
      <c r="F118" s="28">
        <v>1.8580981959978145</v>
      </c>
      <c r="G118" s="28">
        <v>48.848344564691772</v>
      </c>
      <c r="H118" s="29">
        <v>123.11150452525342</v>
      </c>
      <c r="I118" s="29">
        <v>15.167849568849906</v>
      </c>
      <c r="J118" s="29">
        <v>5.6928839174026287</v>
      </c>
      <c r="K118" s="29">
        <v>23.654281942224383</v>
      </c>
      <c r="L118" s="3"/>
      <c r="M118" s="21">
        <f t="shared" si="24"/>
        <v>1.6154179444928682</v>
      </c>
      <c r="N118" s="21">
        <f t="shared" si="25"/>
        <v>0.83729095304061041</v>
      </c>
      <c r="O118" s="21">
        <f t="shared" si="26"/>
        <v>22.011902849441768</v>
      </c>
      <c r="P118" s="22">
        <f t="shared" si="27"/>
        <v>55.476157921168401</v>
      </c>
      <c r="Q118" s="22">
        <f t="shared" si="28"/>
        <v>6.8348934671124821</v>
      </c>
      <c r="R118" s="34">
        <f t="shared" si="29"/>
        <v>2.5653112472841655</v>
      </c>
      <c r="S118" s="34">
        <f t="shared" si="30"/>
        <v>10.659025617459699</v>
      </c>
      <c r="T118" s="22">
        <f t="shared" si="31"/>
        <v>13.224336864743865</v>
      </c>
    </row>
    <row r="119" spans="1:20" x14ac:dyDescent="0.45">
      <c r="A119" t="s">
        <v>673</v>
      </c>
      <c r="B119" s="2">
        <v>38898</v>
      </c>
      <c r="C119" s="2"/>
      <c r="D119" s="27">
        <v>232.62153271300721</v>
      </c>
      <c r="E119" s="28">
        <v>3.7212389198931288</v>
      </c>
      <c r="F119" s="28">
        <v>2.1202300571829236</v>
      </c>
      <c r="G119" s="28">
        <v>49.01927829773372</v>
      </c>
      <c r="H119" s="29">
        <v>128.79006013490488</v>
      </c>
      <c r="I119" s="29">
        <v>16.235968006060862</v>
      </c>
      <c r="J119" s="29">
        <v>6.0994118954827696</v>
      </c>
      <c r="K119" s="29">
        <v>26.635345401748939</v>
      </c>
      <c r="L119" s="3"/>
      <c r="M119" s="21">
        <f t="shared" si="24"/>
        <v>1.5996966731726177</v>
      </c>
      <c r="N119" s="21">
        <f t="shared" si="25"/>
        <v>0.91145047169761395</v>
      </c>
      <c r="O119" s="21">
        <f t="shared" si="26"/>
        <v>21.072545488817841</v>
      </c>
      <c r="P119" s="22">
        <f t="shared" si="27"/>
        <v>55.364633975564665</v>
      </c>
      <c r="Q119" s="22">
        <f t="shared" si="28"/>
        <v>6.9795636786950874</v>
      </c>
      <c r="R119" s="34">
        <f t="shared" si="29"/>
        <v>2.6220323735068041</v>
      </c>
      <c r="S119" s="34">
        <f t="shared" si="30"/>
        <v>11.45007733854537</v>
      </c>
      <c r="T119" s="22">
        <f t="shared" si="31"/>
        <v>14.072109712052175</v>
      </c>
    </row>
    <row r="120" spans="1:20" x14ac:dyDescent="0.45">
      <c r="A120" t="s">
        <v>674</v>
      </c>
      <c r="B120" s="2">
        <v>38990</v>
      </c>
      <c r="C120" s="2"/>
      <c r="D120" s="27">
        <v>247.39752814744821</v>
      </c>
      <c r="E120" s="28">
        <v>3.983735955544311</v>
      </c>
      <c r="F120" s="28">
        <v>2.3664289822948525</v>
      </c>
      <c r="G120" s="28">
        <v>51.41127329893196</v>
      </c>
      <c r="H120" s="29">
        <v>136.74619514200947</v>
      </c>
      <c r="I120" s="29">
        <v>17.81244387204773</v>
      </c>
      <c r="J120" s="29">
        <v>6.4627895923832517</v>
      </c>
      <c r="K120" s="29">
        <v>28.614661304236659</v>
      </c>
      <c r="L120" s="3"/>
      <c r="M120" s="21">
        <f t="shared" si="24"/>
        <v>1.6102569760397993</v>
      </c>
      <c r="N120" s="21">
        <f t="shared" si="25"/>
        <v>0.95652895160879192</v>
      </c>
      <c r="O120" s="21">
        <f t="shared" si="26"/>
        <v>20.780835477180268</v>
      </c>
      <c r="P120" s="22">
        <f t="shared" si="27"/>
        <v>55.273872849897323</v>
      </c>
      <c r="Q120" s="22">
        <f t="shared" si="28"/>
        <v>7.1999279885414067</v>
      </c>
      <c r="R120" s="34">
        <f t="shared" si="29"/>
        <v>2.6123096866721509</v>
      </c>
      <c r="S120" s="34">
        <f t="shared" si="30"/>
        <v>11.566268070060266</v>
      </c>
      <c r="T120" s="22">
        <f t="shared" si="31"/>
        <v>14.178577756732416</v>
      </c>
    </row>
    <row r="121" spans="1:20" x14ac:dyDescent="0.45">
      <c r="A121" t="s">
        <v>675</v>
      </c>
      <c r="B121" s="2">
        <v>39082</v>
      </c>
      <c r="C121" s="2"/>
      <c r="D121" s="27">
        <v>262.72636299304753</v>
      </c>
      <c r="E121" s="28">
        <v>4.164292383926993</v>
      </c>
      <c r="F121" s="28">
        <v>2.4019550206910654</v>
      </c>
      <c r="G121" s="28">
        <v>53.954317692625175</v>
      </c>
      <c r="H121" s="29">
        <v>144.62918324080346</v>
      </c>
      <c r="I121" s="29">
        <v>18.933034882303016</v>
      </c>
      <c r="J121" s="29">
        <v>7.2938029949432988</v>
      </c>
      <c r="K121" s="29">
        <v>31.349776777754496</v>
      </c>
      <c r="L121" s="3"/>
      <c r="M121" s="21">
        <f t="shared" si="24"/>
        <v>1.5850302712245103</v>
      </c>
      <c r="N121" s="21">
        <f t="shared" si="25"/>
        <v>0.91424210091722991</v>
      </c>
      <c r="O121" s="21">
        <f t="shared" si="26"/>
        <v>20.536316598746868</v>
      </c>
      <c r="P121" s="22">
        <f t="shared" si="27"/>
        <v>55.049360708666583</v>
      </c>
      <c r="Q121" s="22">
        <f t="shared" si="28"/>
        <v>7.2063704101152712</v>
      </c>
      <c r="R121" s="34">
        <f t="shared" si="29"/>
        <v>2.776197604172792</v>
      </c>
      <c r="S121" s="34">
        <f t="shared" si="30"/>
        <v>11.932482306156729</v>
      </c>
      <c r="T121" s="22">
        <f t="shared" si="31"/>
        <v>14.70867991032952</v>
      </c>
    </row>
    <row r="122" spans="1:20" x14ac:dyDescent="0.45">
      <c r="A122" t="s">
        <v>676</v>
      </c>
      <c r="B122" s="2">
        <v>39172</v>
      </c>
      <c r="C122" s="2"/>
      <c r="D122" s="27">
        <v>284.8132375575093</v>
      </c>
      <c r="E122" s="28">
        <v>4.5129093874687891</v>
      </c>
      <c r="F122" s="28">
        <v>2.7286723995057951</v>
      </c>
      <c r="G122" s="28">
        <v>59.056179959976163</v>
      </c>
      <c r="H122" s="29">
        <v>155.55433406743305</v>
      </c>
      <c r="I122" s="29">
        <v>21.370382858917676</v>
      </c>
      <c r="J122" s="29">
        <v>8.0405556175260333</v>
      </c>
      <c r="K122" s="29">
        <v>33.550203266681777</v>
      </c>
      <c r="L122" s="3"/>
      <c r="M122" s="21">
        <f t="shared" si="24"/>
        <v>1.5845153217492376</v>
      </c>
      <c r="N122" s="21">
        <f t="shared" si="25"/>
        <v>0.95805673321445373</v>
      </c>
      <c r="O122" s="21">
        <f t="shared" si="26"/>
        <v>20.735054475145866</v>
      </c>
      <c r="P122" s="22">
        <f t="shared" si="27"/>
        <v>54.616258500282527</v>
      </c>
      <c r="Q122" s="22">
        <f t="shared" si="28"/>
        <v>7.5032969121045792</v>
      </c>
      <c r="R122" s="34">
        <f t="shared" si="29"/>
        <v>2.8230975801826941</v>
      </c>
      <c r="S122" s="34">
        <f t="shared" si="30"/>
        <v>11.779720477320632</v>
      </c>
      <c r="T122" s="22">
        <f t="shared" si="31"/>
        <v>14.602818057503326</v>
      </c>
    </row>
    <row r="123" spans="1:20" x14ac:dyDescent="0.45">
      <c r="A123" t="s">
        <v>677</v>
      </c>
      <c r="B123" s="2">
        <v>39263</v>
      </c>
      <c r="C123" s="2"/>
      <c r="D123" s="27">
        <v>297.26271821585954</v>
      </c>
      <c r="E123" s="28">
        <v>4.9765796442049623</v>
      </c>
      <c r="F123" s="28">
        <v>3.0080051113808635</v>
      </c>
      <c r="G123" s="28">
        <v>56.935451882241622</v>
      </c>
      <c r="H123" s="29">
        <v>161.63671546083063</v>
      </c>
      <c r="I123" s="29">
        <v>22.630061332438348</v>
      </c>
      <c r="J123" s="29">
        <v>8.8166899174045028</v>
      </c>
      <c r="K123" s="29">
        <v>39.259214867358658</v>
      </c>
      <c r="L123" s="3"/>
      <c r="M123" s="21">
        <f t="shared" si="24"/>
        <v>1.6741351468740799</v>
      </c>
      <c r="N123" s="21">
        <f t="shared" si="25"/>
        <v>1.0119012331699726</v>
      </c>
      <c r="O123" s="21">
        <f t="shared" si="26"/>
        <v>19.153243374736796</v>
      </c>
      <c r="P123" s="22">
        <f t="shared" si="27"/>
        <v>54.375037822084686</v>
      </c>
      <c r="Q123" s="22">
        <f t="shared" si="28"/>
        <v>7.612815178526815</v>
      </c>
      <c r="R123" s="34">
        <f t="shared" si="29"/>
        <v>2.9659588563010444</v>
      </c>
      <c r="S123" s="34">
        <f t="shared" si="30"/>
        <v>13.206908388306632</v>
      </c>
      <c r="T123" s="22">
        <f t="shared" si="31"/>
        <v>16.172867244607676</v>
      </c>
    </row>
    <row r="124" spans="1:20" x14ac:dyDescent="0.45">
      <c r="A124" t="s">
        <v>678</v>
      </c>
      <c r="B124" s="2">
        <v>39355</v>
      </c>
      <c r="C124" s="2"/>
      <c r="D124" s="27">
        <v>310.10149789799453</v>
      </c>
      <c r="E124" s="28">
        <v>4.9261459246556809</v>
      </c>
      <c r="F124" s="28">
        <v>2.8604626899988177</v>
      </c>
      <c r="G124" s="28">
        <v>57.472298850122641</v>
      </c>
      <c r="H124" s="29">
        <v>168.11688714627169</v>
      </c>
      <c r="I124" s="29">
        <v>24.183319973775951</v>
      </c>
      <c r="J124" s="29">
        <v>9.984035173215327</v>
      </c>
      <c r="K124" s="29">
        <v>42.558348139954425</v>
      </c>
      <c r="L124" s="3"/>
      <c r="M124" s="21">
        <f t="shared" si="24"/>
        <v>1.58855921627186</v>
      </c>
      <c r="N124" s="21">
        <f t="shared" si="25"/>
        <v>0.92242788551113175</v>
      </c>
      <c r="O124" s="21">
        <f t="shared" si="26"/>
        <v>18.533383179280129</v>
      </c>
      <c r="P124" s="22">
        <f t="shared" si="27"/>
        <v>54.213503735339074</v>
      </c>
      <c r="Q124" s="22">
        <f t="shared" si="28"/>
        <v>7.7985176265516998</v>
      </c>
      <c r="R124" s="34">
        <f t="shared" si="29"/>
        <v>3.2196023691892961</v>
      </c>
      <c r="S124" s="34">
        <f t="shared" si="30"/>
        <v>13.724005987856808</v>
      </c>
      <c r="T124" s="22">
        <f t="shared" si="31"/>
        <v>16.943608357046102</v>
      </c>
    </row>
    <row r="125" spans="1:20" x14ac:dyDescent="0.45">
      <c r="A125" t="s">
        <v>679</v>
      </c>
      <c r="B125" s="2">
        <v>39447</v>
      </c>
      <c r="C125" s="2"/>
      <c r="D125" s="27">
        <v>321.417501865644</v>
      </c>
      <c r="E125" s="28">
        <v>4.8774519743386548</v>
      </c>
      <c r="F125" s="28">
        <v>3.0747550799044561</v>
      </c>
      <c r="G125" s="28">
        <v>59.624880101222416</v>
      </c>
      <c r="H125" s="29">
        <v>173.07523300711506</v>
      </c>
      <c r="I125" s="29">
        <v>26.845091550595722</v>
      </c>
      <c r="J125" s="29">
        <v>11.102026864180038</v>
      </c>
      <c r="K125" s="29">
        <v>42.818063288287654</v>
      </c>
      <c r="L125" s="3"/>
      <c r="M125" s="21">
        <f t="shared" si="24"/>
        <v>1.5174817631360606</v>
      </c>
      <c r="N125" s="21">
        <f t="shared" si="25"/>
        <v>0.95662341411319207</v>
      </c>
      <c r="O125" s="21">
        <f t="shared" si="26"/>
        <v>18.5506015556509</v>
      </c>
      <c r="P125" s="22">
        <f t="shared" si="27"/>
        <v>53.847482480733852</v>
      </c>
      <c r="Q125" s="22">
        <f t="shared" si="28"/>
        <v>8.3520938949420565</v>
      </c>
      <c r="R125" s="34">
        <f t="shared" si="29"/>
        <v>3.4540828672176058</v>
      </c>
      <c r="S125" s="34">
        <f t="shared" si="30"/>
        <v>13.321634024206334</v>
      </c>
      <c r="T125" s="22">
        <f t="shared" si="31"/>
        <v>16.77571689142394</v>
      </c>
    </row>
    <row r="126" spans="1:20" x14ac:dyDescent="0.45">
      <c r="A126" t="s">
        <v>680</v>
      </c>
      <c r="B126" s="2">
        <v>39538</v>
      </c>
      <c r="C126" s="2"/>
      <c r="D126" s="27">
        <v>346.96906098342021</v>
      </c>
      <c r="E126" s="28">
        <v>5.0582388543421324</v>
      </c>
      <c r="F126" s="28">
        <v>3.3468636568913599</v>
      </c>
      <c r="G126" s="28">
        <v>62.527689459918534</v>
      </c>
      <c r="H126" s="29">
        <v>184.49014878692572</v>
      </c>
      <c r="I126" s="29">
        <v>30.617425327608409</v>
      </c>
      <c r="J126" s="29">
        <v>12.980195938654207</v>
      </c>
      <c r="K126" s="29">
        <v>47.948498959079821</v>
      </c>
      <c r="L126" s="3"/>
      <c r="M126" s="21">
        <f t="shared" si="24"/>
        <v>1.4578357044300958</v>
      </c>
      <c r="N126" s="21">
        <f t="shared" si="25"/>
        <v>0.96460002727773142</v>
      </c>
      <c r="O126" s="21">
        <f t="shared" si="26"/>
        <v>18.021113837267006</v>
      </c>
      <c r="P126" s="22">
        <f t="shared" si="27"/>
        <v>53.171930737577064</v>
      </c>
      <c r="Q126" s="22">
        <f t="shared" si="28"/>
        <v>8.8242522952418092</v>
      </c>
      <c r="R126" s="34">
        <f t="shared" si="29"/>
        <v>3.7410240272905666</v>
      </c>
      <c r="S126" s="34">
        <f t="shared" si="30"/>
        <v>13.819243370915721</v>
      </c>
      <c r="T126" s="22">
        <f t="shared" si="31"/>
        <v>17.560267398206289</v>
      </c>
    </row>
    <row r="127" spans="1:20" x14ac:dyDescent="0.45">
      <c r="A127" t="s">
        <v>681</v>
      </c>
      <c r="B127" s="2">
        <v>39629</v>
      </c>
      <c r="C127" s="2"/>
      <c r="D127" s="27">
        <v>364.07447458022085</v>
      </c>
      <c r="E127" s="28">
        <v>5.2642741625663625</v>
      </c>
      <c r="F127" s="28">
        <v>3.6009551866892431</v>
      </c>
      <c r="G127" s="28">
        <v>63.966834803628572</v>
      </c>
      <c r="H127" s="29">
        <v>193.80563995778624</v>
      </c>
      <c r="I127" s="29">
        <v>31.64655599234235</v>
      </c>
      <c r="J127" s="29">
        <v>13.811140175115254</v>
      </c>
      <c r="K127" s="29">
        <v>51.979074302092783</v>
      </c>
      <c r="L127" s="3"/>
      <c r="M127" s="21">
        <f t="shared" si="24"/>
        <v>1.4459333268656334</v>
      </c>
      <c r="N127" s="21">
        <f t="shared" si="25"/>
        <v>0.98907103851242439</v>
      </c>
      <c r="O127" s="21">
        <f t="shared" si="26"/>
        <v>17.569711493062666</v>
      </c>
      <c r="P127" s="22">
        <f t="shared" si="27"/>
        <v>53.232416301979093</v>
      </c>
      <c r="Q127" s="22">
        <f t="shared" si="28"/>
        <v>8.6923303340150238</v>
      </c>
      <c r="R127" s="34">
        <f t="shared" si="29"/>
        <v>3.7934931283055611</v>
      </c>
      <c r="S127" s="34">
        <f t="shared" si="30"/>
        <v>14.277044377259582</v>
      </c>
      <c r="T127" s="22">
        <f t="shared" si="31"/>
        <v>18.070537505565142</v>
      </c>
    </row>
    <row r="128" spans="1:20" x14ac:dyDescent="0.45">
      <c r="A128" t="s">
        <v>682</v>
      </c>
      <c r="B128" s="2">
        <v>39721</v>
      </c>
      <c r="C128" s="2"/>
      <c r="D128" s="27">
        <v>380.08822073928616</v>
      </c>
      <c r="E128" s="28">
        <v>5.6047364942826974</v>
      </c>
      <c r="F128" s="28">
        <v>3.6014871377849986</v>
      </c>
      <c r="G128" s="28">
        <v>65.946363356329499</v>
      </c>
      <c r="H128" s="29">
        <v>201.20516372511366</v>
      </c>
      <c r="I128" s="29">
        <v>31.89053106209764</v>
      </c>
      <c r="J128" s="29">
        <v>15.816400337775972</v>
      </c>
      <c r="K128" s="29">
        <v>56.023538625901686</v>
      </c>
      <c r="L128" s="3"/>
      <c r="M128" s="21">
        <f t="shared" si="24"/>
        <v>1.4745883162022937</v>
      </c>
      <c r="N128" s="21">
        <f t="shared" si="25"/>
        <v>0.94753979241450004</v>
      </c>
      <c r="O128" s="21">
        <f t="shared" si="26"/>
        <v>17.350278108608915</v>
      </c>
      <c r="P128" s="22">
        <f t="shared" si="27"/>
        <v>52.936437581191527</v>
      </c>
      <c r="Q128" s="22">
        <f t="shared" si="28"/>
        <v>8.3902971263011867</v>
      </c>
      <c r="R128" s="34">
        <f t="shared" si="29"/>
        <v>4.1612445413363419</v>
      </c>
      <c r="S128" s="34">
        <f t="shared" si="30"/>
        <v>14.739614533945238</v>
      </c>
      <c r="T128" s="22">
        <f t="shared" si="31"/>
        <v>18.900859075281581</v>
      </c>
    </row>
    <row r="129" spans="1:23" x14ac:dyDescent="0.45">
      <c r="A129" t="s">
        <v>683</v>
      </c>
      <c r="B129" s="2">
        <v>39813</v>
      </c>
      <c r="C129" s="2"/>
      <c r="D129" s="27">
        <v>335.71274189982353</v>
      </c>
      <c r="E129" s="28">
        <v>5.7740715744832647</v>
      </c>
      <c r="F129" s="28">
        <v>3.264458603417324</v>
      </c>
      <c r="G129" s="28">
        <v>60.016036999559475</v>
      </c>
      <c r="H129" s="29">
        <v>173.21556395997226</v>
      </c>
      <c r="I129" s="29">
        <v>27.73887790311673</v>
      </c>
      <c r="J129" s="29">
        <v>12.851614363470006</v>
      </c>
      <c r="K129" s="29">
        <v>52.852118495804476</v>
      </c>
      <c r="L129" s="3"/>
      <c r="M129" s="21">
        <f t="shared" si="24"/>
        <v>1.7199441230044952</v>
      </c>
      <c r="N129" s="21">
        <f t="shared" si="25"/>
        <v>0.97239639608062189</v>
      </c>
      <c r="O129" s="21">
        <f t="shared" si="26"/>
        <v>17.877199614147568</v>
      </c>
      <c r="P129" s="22">
        <f t="shared" si="27"/>
        <v>51.596362705726449</v>
      </c>
      <c r="Q129" s="22">
        <f t="shared" si="28"/>
        <v>8.262682478520281</v>
      </c>
      <c r="R129" s="34">
        <f t="shared" si="29"/>
        <v>3.8281580528465371</v>
      </c>
      <c r="S129" s="34">
        <f t="shared" si="30"/>
        <v>15.743256629674043</v>
      </c>
      <c r="T129" s="22">
        <f t="shared" si="31"/>
        <v>19.571414682520579</v>
      </c>
    </row>
    <row r="130" spans="1:23" x14ac:dyDescent="0.45">
      <c r="A130" t="s">
        <v>684</v>
      </c>
      <c r="B130" s="2">
        <v>39903</v>
      </c>
      <c r="C130" s="2" t="s">
        <v>940</v>
      </c>
      <c r="D130" s="27">
        <v>279.48451037101239</v>
      </c>
      <c r="E130" s="28">
        <v>4.5394149484323751</v>
      </c>
      <c r="F130" s="28">
        <v>2.7614305596465001</v>
      </c>
      <c r="G130" s="28">
        <v>53.5164964575944</v>
      </c>
      <c r="H130" s="29">
        <v>143.55628808966068</v>
      </c>
      <c r="I130" s="29">
        <v>24.648174940023431</v>
      </c>
      <c r="J130" s="29">
        <v>9.4583684368110035</v>
      </c>
      <c r="K130" s="29">
        <v>41.00433693884402</v>
      </c>
      <c r="L130" s="3"/>
      <c r="M130" s="21">
        <f t="shared" si="24"/>
        <v>1.6242098506304896</v>
      </c>
      <c r="N130" s="21">
        <f t="shared" si="25"/>
        <v>0.98804422326687569</v>
      </c>
      <c r="O130" s="21">
        <f t="shared" si="26"/>
        <v>19.14828710419475</v>
      </c>
      <c r="P130" s="22">
        <f t="shared" si="27"/>
        <v>51.364667007517305</v>
      </c>
      <c r="Q130" s="22">
        <f t="shared" si="28"/>
        <v>8.8191559909002724</v>
      </c>
      <c r="R130" s="34">
        <f t="shared" si="29"/>
        <v>3.3842191913444974</v>
      </c>
      <c r="S130" s="34">
        <f t="shared" si="30"/>
        <v>14.671416632145819</v>
      </c>
      <c r="T130" s="22">
        <f t="shared" si="31"/>
        <v>18.055635823490316</v>
      </c>
      <c r="W130">
        <v>300</v>
      </c>
    </row>
    <row r="131" spans="1:23" x14ac:dyDescent="0.45">
      <c r="A131" t="s">
        <v>685</v>
      </c>
      <c r="B131" s="2">
        <v>39994</v>
      </c>
      <c r="C131" s="2" t="s">
        <v>940</v>
      </c>
      <c r="D131" s="27">
        <v>278.41918803312205</v>
      </c>
      <c r="E131" s="28">
        <v>4.0184073433594465</v>
      </c>
      <c r="F131" s="28">
        <v>2.7711147427231473</v>
      </c>
      <c r="G131" s="28">
        <v>52.090828355980825</v>
      </c>
      <c r="H131" s="29">
        <v>143.99727168880599</v>
      </c>
      <c r="I131" s="29">
        <v>26.268888415162383</v>
      </c>
      <c r="J131" s="29">
        <v>9.2718064947311145</v>
      </c>
      <c r="K131" s="29">
        <v>40.000870992359182</v>
      </c>
      <c r="L131" s="3"/>
      <c r="M131" s="21">
        <f t="shared" si="24"/>
        <v>1.4432939668229325</v>
      </c>
      <c r="N131" s="21">
        <f t="shared" si="25"/>
        <v>0.99530307601984769</v>
      </c>
      <c r="O131" s="21">
        <f t="shared" si="26"/>
        <v>18.70949654151849</v>
      </c>
      <c r="P131" s="22">
        <f t="shared" si="27"/>
        <v>51.71959328883446</v>
      </c>
      <c r="Q131" s="22">
        <f t="shared" si="28"/>
        <v>9.4350136571899323</v>
      </c>
      <c r="R131" s="34">
        <f t="shared" si="29"/>
        <v>3.3301607407992644</v>
      </c>
      <c r="S131" s="34">
        <f t="shared" si="30"/>
        <v>14.367138728815089</v>
      </c>
      <c r="T131" s="22">
        <f t="shared" si="31"/>
        <v>17.697299469614354</v>
      </c>
      <c r="W131">
        <v>300</v>
      </c>
    </row>
    <row r="132" spans="1:23" x14ac:dyDescent="0.45">
      <c r="A132" t="s">
        <v>686</v>
      </c>
      <c r="B132" s="2">
        <v>40086</v>
      </c>
      <c r="C132" s="2" t="s">
        <v>940</v>
      </c>
      <c r="D132" s="27">
        <v>302.80094504934732</v>
      </c>
      <c r="E132" s="28">
        <v>4.2987372275923699</v>
      </c>
      <c r="F132" s="28">
        <v>3.0806415333091186</v>
      </c>
      <c r="G132" s="28">
        <v>54.85981559050775</v>
      </c>
      <c r="H132" s="29">
        <v>158.5557659870517</v>
      </c>
      <c r="I132" s="29">
        <v>30.082960615400328</v>
      </c>
      <c r="J132" s="29">
        <v>10.919630023657787</v>
      </c>
      <c r="K132" s="29">
        <v>41.003394071828232</v>
      </c>
      <c r="L132" s="3"/>
      <c r="M132" s="21">
        <f t="shared" si="24"/>
        <v>1.4196577975976288</v>
      </c>
      <c r="N132" s="21">
        <f t="shared" si="25"/>
        <v>1.0173817432462331</v>
      </c>
      <c r="O132" s="21">
        <f t="shared" si="26"/>
        <v>18.117451906092061</v>
      </c>
      <c r="P132" s="22">
        <f t="shared" si="27"/>
        <v>52.363035379962888</v>
      </c>
      <c r="Q132" s="22">
        <f t="shared" si="28"/>
        <v>9.934896540860441</v>
      </c>
      <c r="R132" s="34">
        <f t="shared" si="29"/>
        <v>3.6062073788700428</v>
      </c>
      <c r="S132" s="34">
        <f t="shared" si="30"/>
        <v>13.541369253370702</v>
      </c>
      <c r="T132" s="22">
        <f t="shared" si="31"/>
        <v>17.147576632240746</v>
      </c>
      <c r="W132">
        <v>0</v>
      </c>
    </row>
    <row r="133" spans="1:23" x14ac:dyDescent="0.45">
      <c r="A133" t="s">
        <v>687</v>
      </c>
      <c r="B133" s="2">
        <v>40178</v>
      </c>
      <c r="C133" s="2" t="s">
        <v>940</v>
      </c>
      <c r="D133" s="27">
        <v>336.41084761176114</v>
      </c>
      <c r="E133" s="28">
        <v>4.8246553200852542</v>
      </c>
      <c r="F133" s="28">
        <v>3.6203066958165087</v>
      </c>
      <c r="G133" s="28">
        <v>60.377401286659797</v>
      </c>
      <c r="H133" s="29">
        <v>174.74841913188334</v>
      </c>
      <c r="I133" s="29">
        <v>33.963633038151769</v>
      </c>
      <c r="J133" s="29">
        <v>13.400569107827806</v>
      </c>
      <c r="K133" s="29">
        <v>45.475863031336637</v>
      </c>
      <c r="L133" s="3"/>
      <c r="M133" s="21">
        <f t="shared" si="24"/>
        <v>1.4341556921651957</v>
      </c>
      <c r="N133" s="21">
        <f t="shared" si="25"/>
        <v>1.0761563491539268</v>
      </c>
      <c r="O133" s="21">
        <f t="shared" si="26"/>
        <v>17.947519146689064</v>
      </c>
      <c r="P133" s="22">
        <f t="shared" si="27"/>
        <v>51.944941838960496</v>
      </c>
      <c r="Q133" s="22">
        <f t="shared" si="28"/>
        <v>10.09587927359224</v>
      </c>
      <c r="R133" s="34">
        <f t="shared" si="29"/>
        <v>3.9833938777422802</v>
      </c>
      <c r="S133" s="34">
        <f t="shared" si="30"/>
        <v>13.517953821696793</v>
      </c>
      <c r="T133" s="22">
        <f t="shared" si="31"/>
        <v>17.501347699439073</v>
      </c>
      <c r="W133">
        <v>0</v>
      </c>
    </row>
    <row r="134" spans="1:23" x14ac:dyDescent="0.45">
      <c r="A134" t="s">
        <v>688</v>
      </c>
      <c r="B134" s="2">
        <v>40268</v>
      </c>
      <c r="C134" s="2" t="s">
        <v>941</v>
      </c>
      <c r="D134" s="27">
        <v>360.02993869346881</v>
      </c>
      <c r="E134" s="28">
        <v>5.1729152007289407</v>
      </c>
      <c r="F134" s="28">
        <v>3.9867284736278847</v>
      </c>
      <c r="G134" s="28">
        <v>64.003800638098525</v>
      </c>
      <c r="H134" s="29">
        <v>184.58802211143379</v>
      </c>
      <c r="I134" s="29">
        <v>36.371033879683324</v>
      </c>
      <c r="J134" s="29">
        <v>15.509211252155625</v>
      </c>
      <c r="K134" s="29">
        <v>50.398227137740726</v>
      </c>
      <c r="L134" s="3"/>
      <c r="M134" s="21">
        <f t="shared" si="24"/>
        <v>1.4368014003227618</v>
      </c>
      <c r="N134" s="21">
        <f t="shared" si="25"/>
        <v>1.1073324868747108</v>
      </c>
      <c r="O134" s="21">
        <f t="shared" si="26"/>
        <v>17.777355091736322</v>
      </c>
      <c r="P134" s="22">
        <f t="shared" si="27"/>
        <v>51.270186802046176</v>
      </c>
      <c r="Q134" s="22">
        <f t="shared" si="28"/>
        <v>10.1022248348768</v>
      </c>
      <c r="R134" s="34">
        <f t="shared" si="29"/>
        <v>4.3077559906372791</v>
      </c>
      <c r="S134" s="34">
        <f t="shared" si="30"/>
        <v>13.998343393505953</v>
      </c>
      <c r="T134" s="22">
        <f t="shared" si="31"/>
        <v>18.306099384143231</v>
      </c>
      <c r="W134">
        <v>0</v>
      </c>
    </row>
    <row r="135" spans="1:23" x14ac:dyDescent="0.45">
      <c r="A135" t="s">
        <v>689</v>
      </c>
      <c r="B135" s="2">
        <v>40359</v>
      </c>
      <c r="C135" s="2" t="s">
        <v>941</v>
      </c>
      <c r="D135" s="27">
        <v>391.05190680637031</v>
      </c>
      <c r="E135" s="28">
        <v>5.5096491473335689</v>
      </c>
      <c r="F135" s="28">
        <v>4.3123160197494697</v>
      </c>
      <c r="G135" s="28">
        <v>70.503693022421459</v>
      </c>
      <c r="H135" s="29">
        <v>199.67828752500634</v>
      </c>
      <c r="I135" s="29">
        <v>39.566017249468288</v>
      </c>
      <c r="J135" s="29">
        <v>17.628306058120554</v>
      </c>
      <c r="K135" s="29">
        <v>53.853637784270568</v>
      </c>
      <c r="L135" s="3"/>
      <c r="M135" s="21">
        <f t="shared" si="24"/>
        <v>1.4089303878683492</v>
      </c>
      <c r="N135" s="21">
        <f t="shared" si="25"/>
        <v>1.1027477285476366</v>
      </c>
      <c r="O135" s="21">
        <f t="shared" si="26"/>
        <v>18.029241590511262</v>
      </c>
      <c r="P135" s="22">
        <f t="shared" si="27"/>
        <v>51.061837073173315</v>
      </c>
      <c r="Q135" s="22">
        <f t="shared" si="28"/>
        <v>10.117842813399049</v>
      </c>
      <c r="R135" s="34">
        <f t="shared" si="29"/>
        <v>4.507919729144608</v>
      </c>
      <c r="S135" s="34">
        <f t="shared" si="30"/>
        <v>13.771480677355767</v>
      </c>
      <c r="T135" s="22">
        <f t="shared" si="31"/>
        <v>18.279400406500375</v>
      </c>
      <c r="W135">
        <v>0</v>
      </c>
    </row>
    <row r="136" spans="1:23" x14ac:dyDescent="0.45">
      <c r="A136" t="s">
        <v>690</v>
      </c>
      <c r="B136" s="2">
        <v>40451</v>
      </c>
      <c r="C136" s="2" t="s">
        <v>941</v>
      </c>
      <c r="D136" s="27">
        <v>401.94592481231507</v>
      </c>
      <c r="E136" s="28">
        <v>5.7393504781734332</v>
      </c>
      <c r="F136" s="28">
        <v>4.7207850849666659</v>
      </c>
      <c r="G136" s="28">
        <v>74.040190997482242</v>
      </c>
      <c r="H136" s="29">
        <v>204.55671385189473</v>
      </c>
      <c r="I136" s="29">
        <v>40.2165928160288</v>
      </c>
      <c r="J136" s="29">
        <v>18.792238825367654</v>
      </c>
      <c r="K136" s="29">
        <v>53.880052758401526</v>
      </c>
      <c r="L136" s="3"/>
      <c r="M136" s="21">
        <f t="shared" si="24"/>
        <v>1.4278911972682318</v>
      </c>
      <c r="N136" s="21">
        <f t="shared" si="25"/>
        <v>1.1744826339938619</v>
      </c>
      <c r="O136" s="21">
        <f t="shared" si="26"/>
        <v>18.420435791718656</v>
      </c>
      <c r="P136" s="22">
        <f t="shared" si="27"/>
        <v>50.891600393115212</v>
      </c>
      <c r="Q136" s="22">
        <f t="shared" si="28"/>
        <v>10.005473456362958</v>
      </c>
      <c r="R136" s="34">
        <f t="shared" si="29"/>
        <v>4.6753151768219858</v>
      </c>
      <c r="S136" s="34">
        <f t="shared" si="30"/>
        <v>13.404801350719085</v>
      </c>
      <c r="T136" s="22">
        <f t="shared" si="31"/>
        <v>18.080116527541072</v>
      </c>
      <c r="W136">
        <v>0</v>
      </c>
    </row>
    <row r="137" spans="1:23" x14ac:dyDescent="0.45">
      <c r="A137" t="s">
        <v>691</v>
      </c>
      <c r="B137" s="2">
        <v>40543</v>
      </c>
      <c r="C137" s="2" t="s">
        <v>941</v>
      </c>
      <c r="D137" s="27">
        <v>419.42287204422246</v>
      </c>
      <c r="E137" s="28">
        <v>5.7096997045281501</v>
      </c>
      <c r="F137" s="28">
        <v>4.7462034855375537</v>
      </c>
      <c r="G137" s="28">
        <v>73.663136408205474</v>
      </c>
      <c r="H137" s="29">
        <v>214.08112499357259</v>
      </c>
      <c r="I137" s="29">
        <v>44.031092577335741</v>
      </c>
      <c r="J137" s="29">
        <v>20.153982997997684</v>
      </c>
      <c r="K137" s="29">
        <v>57.037631877045229</v>
      </c>
      <c r="L137" s="3"/>
      <c r="M137" s="21">
        <f t="shared" si="24"/>
        <v>1.3613229237355802</v>
      </c>
      <c r="N137" s="21">
        <f t="shared" si="25"/>
        <v>1.1316034012177407</v>
      </c>
      <c r="O137" s="21">
        <f t="shared" si="26"/>
        <v>17.562975535687691</v>
      </c>
      <c r="P137" s="22">
        <f t="shared" si="27"/>
        <v>51.041833734570545</v>
      </c>
      <c r="Q137" s="22">
        <f t="shared" si="28"/>
        <v>10.498018947496325</v>
      </c>
      <c r="R137" s="34">
        <f t="shared" si="29"/>
        <v>4.8051702330321939</v>
      </c>
      <c r="S137" s="34">
        <f t="shared" si="30"/>
        <v>13.599075224259918</v>
      </c>
      <c r="T137" s="22">
        <f t="shared" si="31"/>
        <v>18.404245457292113</v>
      </c>
      <c r="W137">
        <v>0</v>
      </c>
    </row>
    <row r="138" spans="1:23" x14ac:dyDescent="0.45">
      <c r="A138" t="s">
        <v>692</v>
      </c>
      <c r="B138" s="2">
        <v>40633</v>
      </c>
      <c r="C138" s="2" t="s">
        <v>942</v>
      </c>
      <c r="D138" s="27">
        <v>454.80024510305486</v>
      </c>
      <c r="E138" s="28">
        <v>6.022619995227382</v>
      </c>
      <c r="F138" s="28">
        <v>5.6592480925656847</v>
      </c>
      <c r="G138" s="28">
        <v>77.667630698716593</v>
      </c>
      <c r="H138" s="29">
        <v>233.53741079489842</v>
      </c>
      <c r="I138" s="29">
        <v>47.85039391114271</v>
      </c>
      <c r="J138" s="29">
        <v>21.944300194901249</v>
      </c>
      <c r="K138" s="29">
        <v>62.118641415602895</v>
      </c>
      <c r="L138" s="3"/>
      <c r="M138" s="21">
        <f t="shared" si="24"/>
        <v>1.3242341137838864</v>
      </c>
      <c r="N138" s="21">
        <f t="shared" si="25"/>
        <v>1.2443370806195002</v>
      </c>
      <c r="O138" s="21">
        <f t="shared" si="26"/>
        <v>17.077306253675744</v>
      </c>
      <c r="P138" s="22">
        <f t="shared" si="27"/>
        <v>51.349446995566225</v>
      </c>
      <c r="Q138" s="22">
        <f t="shared" si="28"/>
        <v>10.521189121237196</v>
      </c>
      <c r="R138" s="34">
        <f t="shared" si="29"/>
        <v>4.8250414178929937</v>
      </c>
      <c r="S138" s="34">
        <f t="shared" si="30"/>
        <v>13.658445017224475</v>
      </c>
      <c r="T138" s="22">
        <f t="shared" si="31"/>
        <v>18.48348643511747</v>
      </c>
      <c r="W138">
        <v>0</v>
      </c>
    </row>
    <row r="139" spans="1:23" x14ac:dyDescent="0.45">
      <c r="A139" t="s">
        <v>693</v>
      </c>
      <c r="B139" s="2">
        <v>40724</v>
      </c>
      <c r="C139" s="2" t="s">
        <v>942</v>
      </c>
      <c r="D139" s="27">
        <v>475.93769565941602</v>
      </c>
      <c r="E139" s="28">
        <v>6.2840001692069478</v>
      </c>
      <c r="F139" s="28">
        <v>5.9012460832147093</v>
      </c>
      <c r="G139" s="28">
        <v>79.673553718091568</v>
      </c>
      <c r="H139" s="29">
        <v>244.29454574257454</v>
      </c>
      <c r="I139" s="29">
        <v>49.516314849924939</v>
      </c>
      <c r="J139" s="29">
        <v>24.197808870619184</v>
      </c>
      <c r="K139" s="29">
        <v>66.070226225784154</v>
      </c>
      <c r="L139" s="3"/>
      <c r="M139" s="21">
        <f t="shared" si="24"/>
        <v>1.3203409241414272</v>
      </c>
      <c r="N139" s="21">
        <f t="shared" si="25"/>
        <v>1.2399198754447218</v>
      </c>
      <c r="O139" s="21">
        <f t="shared" si="26"/>
        <v>16.740332704200522</v>
      </c>
      <c r="P139" s="22">
        <f t="shared" si="27"/>
        <v>51.329102101085361</v>
      </c>
      <c r="Q139" s="22">
        <f t="shared" si="28"/>
        <v>10.403948941535221</v>
      </c>
      <c r="R139" s="34">
        <f t="shared" si="29"/>
        <v>5.0842387756432901</v>
      </c>
      <c r="S139" s="34">
        <f t="shared" si="30"/>
        <v>13.882116677949464</v>
      </c>
      <c r="T139" s="22">
        <f t="shared" si="31"/>
        <v>18.966355453592755</v>
      </c>
      <c r="W139">
        <v>0</v>
      </c>
    </row>
    <row r="140" spans="1:23" x14ac:dyDescent="0.45">
      <c r="A140" t="s">
        <v>694</v>
      </c>
      <c r="B140" s="2">
        <v>40816</v>
      </c>
      <c r="C140" s="2" t="s">
        <v>942</v>
      </c>
      <c r="D140" s="27">
        <v>487.32827404104495</v>
      </c>
      <c r="E140" s="28">
        <v>6.5015831266727258</v>
      </c>
      <c r="F140" s="28">
        <v>5.9319417147971736</v>
      </c>
      <c r="G140" s="28">
        <v>82.797969046939883</v>
      </c>
      <c r="H140" s="29">
        <v>245.60510203898525</v>
      </c>
      <c r="I140" s="29">
        <v>52.755756036437255</v>
      </c>
      <c r="J140" s="29">
        <v>24.892957004572583</v>
      </c>
      <c r="K140" s="29">
        <v>68.842965072640069</v>
      </c>
      <c r="L140" s="3"/>
      <c r="M140" s="21">
        <f t="shared" si="24"/>
        <v>1.3341280350429929</v>
      </c>
      <c r="N140" s="21">
        <f t="shared" si="25"/>
        <v>1.2172373389313258</v>
      </c>
      <c r="O140" s="21">
        <f t="shared" si="26"/>
        <v>16.99018371340512</v>
      </c>
      <c r="P140" s="22">
        <f t="shared" si="27"/>
        <v>50.3982869703758</v>
      </c>
      <c r="Q140" s="22">
        <f t="shared" si="28"/>
        <v>10.825506921437915</v>
      </c>
      <c r="R140" s="34">
        <f t="shared" si="29"/>
        <v>5.1080469430090947</v>
      </c>
      <c r="S140" s="34">
        <f t="shared" si="30"/>
        <v>14.126610077797746</v>
      </c>
      <c r="T140" s="22">
        <f t="shared" si="31"/>
        <v>19.234657020806843</v>
      </c>
      <c r="W140">
        <v>0</v>
      </c>
    </row>
    <row r="141" spans="1:23" x14ac:dyDescent="0.45">
      <c r="A141" t="s">
        <v>695</v>
      </c>
      <c r="B141" s="2">
        <v>40908</v>
      </c>
      <c r="C141" s="2" t="s">
        <v>942</v>
      </c>
      <c r="D141" s="27">
        <v>477.93760970627864</v>
      </c>
      <c r="E141" s="28">
        <v>6.3763936029879345</v>
      </c>
      <c r="F141" s="28">
        <v>6.4526824675278327</v>
      </c>
      <c r="G141" s="28">
        <v>83.954889288097917</v>
      </c>
      <c r="H141" s="29">
        <v>234.39012178110346</v>
      </c>
      <c r="I141" s="29">
        <v>52.553852999782372</v>
      </c>
      <c r="J141" s="29">
        <v>24.952177505377403</v>
      </c>
      <c r="K141" s="29">
        <v>69.257492061401734</v>
      </c>
      <c r="L141" s="3"/>
      <c r="M141" s="21">
        <f t="shared" si="24"/>
        <v>1.3341476949065822</v>
      </c>
      <c r="N141" s="21">
        <f t="shared" si="25"/>
        <v>1.3501097918394398</v>
      </c>
      <c r="O141" s="21">
        <f t="shared" si="26"/>
        <v>17.56607715799835</v>
      </c>
      <c r="P141" s="22">
        <f t="shared" si="27"/>
        <v>49.041991469378239</v>
      </c>
      <c r="Q141" s="22">
        <f t="shared" si="28"/>
        <v>10.995965149526498</v>
      </c>
      <c r="R141" s="34">
        <f t="shared" si="29"/>
        <v>5.220802255070911</v>
      </c>
      <c r="S141" s="34">
        <f t="shared" si="30"/>
        <v>14.490906481279978</v>
      </c>
      <c r="T141" s="22">
        <f t="shared" si="31"/>
        <v>19.711708736350889</v>
      </c>
      <c r="W141">
        <v>0</v>
      </c>
    </row>
    <row r="142" spans="1:23" x14ac:dyDescent="0.45">
      <c r="A142" t="s">
        <v>696</v>
      </c>
      <c r="B142" s="2">
        <v>40999</v>
      </c>
      <c r="C142" s="2" t="s">
        <v>943</v>
      </c>
      <c r="D142" s="27">
        <v>488.03912846759988</v>
      </c>
      <c r="E142" s="28">
        <v>6.8351036487469594</v>
      </c>
      <c r="F142" s="28">
        <v>6.5691458159720115</v>
      </c>
      <c r="G142" s="28">
        <v>87.361123689854892</v>
      </c>
      <c r="H142" s="29">
        <v>241.15699288593626</v>
      </c>
      <c r="I142" s="29">
        <v>53.534618570732718</v>
      </c>
      <c r="J142" s="29">
        <v>25.329195458986163</v>
      </c>
      <c r="K142" s="29">
        <v>67.252948397370872</v>
      </c>
      <c r="L142" s="3"/>
      <c r="M142" s="21">
        <f t="shared" ref="M142:M173" si="32">100*E142/$D142</f>
        <v>1.4005236978044335</v>
      </c>
      <c r="N142" s="21">
        <f t="shared" ref="N142:N173" si="33">100*F142/$D142</f>
        <v>1.3460285114020578</v>
      </c>
      <c r="O142" s="21">
        <f t="shared" ref="O142:O173" si="34">100*G142/$D142</f>
        <v>17.900434328731215</v>
      </c>
      <c r="P142" s="22">
        <f t="shared" ref="P142:P173" si="35">100*H142/$D142</f>
        <v>49.413454540652943</v>
      </c>
      <c r="Q142" s="22">
        <f t="shared" ref="Q142:Q173" si="36">100*I142/$D142</f>
        <v>10.969329188589189</v>
      </c>
      <c r="R142" s="34">
        <f t="shared" ref="R142:R173" si="37">100*J142/$D142</f>
        <v>5.189992765235365</v>
      </c>
      <c r="S142" s="34">
        <f t="shared" ref="S142:S173" si="38">100*K142/$D142</f>
        <v>13.7802369675848</v>
      </c>
      <c r="T142" s="22">
        <f t="shared" ref="T142:T173" si="39">SUM(R142:S142)</f>
        <v>18.970229732820165</v>
      </c>
      <c r="W142">
        <v>0</v>
      </c>
    </row>
    <row r="143" spans="1:23" x14ac:dyDescent="0.45">
      <c r="A143" t="s">
        <v>697</v>
      </c>
      <c r="B143" s="2">
        <v>41090</v>
      </c>
      <c r="C143" s="2" t="s">
        <v>943</v>
      </c>
      <c r="D143" s="27">
        <v>526.00305400625905</v>
      </c>
      <c r="E143" s="28">
        <v>7.1950335291451513</v>
      </c>
      <c r="F143" s="28">
        <v>6.8158558463921075</v>
      </c>
      <c r="G143" s="28">
        <v>91.206148117693587</v>
      </c>
      <c r="H143" s="29">
        <v>259.65420283219129</v>
      </c>
      <c r="I143" s="29">
        <v>57.652612822557295</v>
      </c>
      <c r="J143" s="29">
        <v>27.275714969731347</v>
      </c>
      <c r="K143" s="29">
        <v>76.203485888548343</v>
      </c>
      <c r="L143" s="3"/>
      <c r="M143" s="21">
        <f t="shared" si="32"/>
        <v>1.3678691548166442</v>
      </c>
      <c r="N143" s="21">
        <f t="shared" si="33"/>
        <v>1.2957825614280567</v>
      </c>
      <c r="O143" s="21">
        <f t="shared" si="34"/>
        <v>17.339471210866449</v>
      </c>
      <c r="P143" s="22">
        <f t="shared" si="35"/>
        <v>49.363630278295226</v>
      </c>
      <c r="Q143" s="22">
        <f t="shared" si="36"/>
        <v>10.960509142190507</v>
      </c>
      <c r="R143" s="34">
        <f t="shared" si="37"/>
        <v>5.1854670352174015</v>
      </c>
      <c r="S143" s="34">
        <f t="shared" si="38"/>
        <v>14.487270617185727</v>
      </c>
      <c r="T143" s="22">
        <f t="shared" si="39"/>
        <v>19.672737652403129</v>
      </c>
      <c r="W143">
        <v>0</v>
      </c>
    </row>
    <row r="144" spans="1:23" x14ac:dyDescent="0.45">
      <c r="A144" t="s">
        <v>698</v>
      </c>
      <c r="B144" s="2">
        <v>41182</v>
      </c>
      <c r="C144" s="2" t="s">
        <v>943</v>
      </c>
      <c r="D144" s="27">
        <v>511.83317884196805</v>
      </c>
      <c r="E144" s="28">
        <v>6.9244606263376607</v>
      </c>
      <c r="F144" s="28">
        <v>7.1082113529138091</v>
      </c>
      <c r="G144" s="28">
        <v>85.844063713688527</v>
      </c>
      <c r="H144" s="29">
        <v>252.4749082630517</v>
      </c>
      <c r="I144" s="29">
        <v>57.064963890975704</v>
      </c>
      <c r="J144" s="29">
        <v>27.011652469491722</v>
      </c>
      <c r="K144" s="29">
        <v>75.404918525508961</v>
      </c>
      <c r="L144" s="3"/>
      <c r="M144" s="21">
        <f t="shared" si="32"/>
        <v>1.3528745131381243</v>
      </c>
      <c r="N144" s="21">
        <f t="shared" si="33"/>
        <v>1.3887750241194343</v>
      </c>
      <c r="O144" s="21">
        <f t="shared" si="34"/>
        <v>16.771883352289176</v>
      </c>
      <c r="P144" s="22">
        <f t="shared" si="35"/>
        <v>49.327577558430427</v>
      </c>
      <c r="Q144" s="22">
        <f t="shared" si="36"/>
        <v>11.149133399301357</v>
      </c>
      <c r="R144" s="34">
        <f t="shared" si="37"/>
        <v>5.277432879714067</v>
      </c>
      <c r="S144" s="34">
        <f t="shared" si="38"/>
        <v>14.732323273007424</v>
      </c>
      <c r="T144" s="22">
        <f t="shared" si="39"/>
        <v>20.00975615272149</v>
      </c>
      <c r="W144">
        <v>0</v>
      </c>
    </row>
    <row r="145" spans="1:23" x14ac:dyDescent="0.45">
      <c r="A145" t="s">
        <v>699</v>
      </c>
      <c r="B145" s="2">
        <v>41274</v>
      </c>
      <c r="C145" s="2" t="s">
        <v>943</v>
      </c>
      <c r="D145" s="27">
        <v>520.22099522945348</v>
      </c>
      <c r="E145" s="28">
        <v>7.1321246698205893</v>
      </c>
      <c r="F145" s="28">
        <v>6.9709656281211592</v>
      </c>
      <c r="G145" s="28">
        <v>88.174526445627833</v>
      </c>
      <c r="H145" s="29">
        <v>256.13549819112637</v>
      </c>
      <c r="I145" s="29">
        <v>61.436009905169755</v>
      </c>
      <c r="J145" s="29">
        <v>26.21419189484407</v>
      </c>
      <c r="K145" s="29">
        <v>74.157678494743678</v>
      </c>
      <c r="L145" s="3"/>
      <c r="M145" s="21">
        <f t="shared" si="32"/>
        <v>1.370979782673867</v>
      </c>
      <c r="N145" s="21">
        <f t="shared" si="33"/>
        <v>1.3400008250429187</v>
      </c>
      <c r="O145" s="21">
        <f t="shared" si="34"/>
        <v>16.949436346131467</v>
      </c>
      <c r="P145" s="22">
        <f t="shared" si="35"/>
        <v>49.235901768661392</v>
      </c>
      <c r="Q145" s="22">
        <f t="shared" si="36"/>
        <v>11.809598318513121</v>
      </c>
      <c r="R145" s="34">
        <f t="shared" si="37"/>
        <v>5.0390491993276427</v>
      </c>
      <c r="S145" s="34">
        <f t="shared" si="38"/>
        <v>14.25503375964959</v>
      </c>
      <c r="T145" s="22">
        <f t="shared" si="39"/>
        <v>19.294082958977235</v>
      </c>
      <c r="W145">
        <v>0</v>
      </c>
    </row>
    <row r="146" spans="1:23" x14ac:dyDescent="0.45">
      <c r="A146" t="s">
        <v>700</v>
      </c>
      <c r="B146" s="2">
        <v>41364</v>
      </c>
      <c r="C146" s="2" t="s">
        <v>944</v>
      </c>
      <c r="D146" s="27">
        <v>576.99540594936775</v>
      </c>
      <c r="E146" s="28">
        <v>7.1401839811962668</v>
      </c>
      <c r="F146" s="28">
        <v>7.2949153765988841</v>
      </c>
      <c r="G146" s="28">
        <v>93.059222477025642</v>
      </c>
      <c r="H146" s="29">
        <v>297.12325822919087</v>
      </c>
      <c r="I146" s="29">
        <v>64.543907975442096</v>
      </c>
      <c r="J146" s="29">
        <v>27.303534938175691</v>
      </c>
      <c r="K146" s="29">
        <v>80.530382971738348</v>
      </c>
      <c r="L146" s="3"/>
      <c r="M146" s="21">
        <f t="shared" si="32"/>
        <v>1.237476747227833</v>
      </c>
      <c r="N146" s="21">
        <f t="shared" si="33"/>
        <v>1.2642934937404033</v>
      </c>
      <c r="O146" s="21">
        <f t="shared" si="34"/>
        <v>16.128243226461969</v>
      </c>
      <c r="P146" s="22">
        <f t="shared" si="35"/>
        <v>51.494908826928146</v>
      </c>
      <c r="Q146" s="22">
        <f t="shared" si="36"/>
        <v>11.186208297316309</v>
      </c>
      <c r="R146" s="34">
        <f t="shared" si="37"/>
        <v>4.7320194678589207</v>
      </c>
      <c r="S146" s="34">
        <f t="shared" si="38"/>
        <v>13.956849940466427</v>
      </c>
      <c r="T146" s="22">
        <f t="shared" si="39"/>
        <v>18.688869408325345</v>
      </c>
      <c r="W146">
        <v>0</v>
      </c>
    </row>
    <row r="147" spans="1:23" x14ac:dyDescent="0.45">
      <c r="A147" t="s">
        <v>701</v>
      </c>
      <c r="B147" s="2">
        <v>41455</v>
      </c>
      <c r="C147" s="2" t="s">
        <v>944</v>
      </c>
      <c r="D147" s="27">
        <v>546.48565814955339</v>
      </c>
      <c r="E147" s="28">
        <v>7.1640586481431425</v>
      </c>
      <c r="F147" s="28">
        <v>7.1773141001700829</v>
      </c>
      <c r="G147" s="28">
        <v>89.178163705071768</v>
      </c>
      <c r="H147" s="29">
        <v>270.18594291909142</v>
      </c>
      <c r="I147" s="29">
        <v>66.83040969541122</v>
      </c>
      <c r="J147" s="29">
        <v>25.40087439512449</v>
      </c>
      <c r="K147" s="29">
        <v>80.548894686541217</v>
      </c>
      <c r="L147" s="3"/>
      <c r="M147" s="21">
        <f t="shared" si="32"/>
        <v>1.3109326002078903</v>
      </c>
      <c r="N147" s="21">
        <f t="shared" si="33"/>
        <v>1.3133581811594242</v>
      </c>
      <c r="O147" s="21">
        <f t="shared" si="34"/>
        <v>16.318481990366692</v>
      </c>
      <c r="P147" s="22">
        <f t="shared" si="35"/>
        <v>49.440628292783359</v>
      </c>
      <c r="Q147" s="22">
        <f t="shared" si="36"/>
        <v>12.229124167998229</v>
      </c>
      <c r="R147" s="34">
        <f t="shared" si="37"/>
        <v>4.648040441012486</v>
      </c>
      <c r="S147" s="34">
        <f t="shared" si="38"/>
        <v>14.739434326471912</v>
      </c>
      <c r="T147" s="22">
        <f t="shared" si="39"/>
        <v>19.387474767484399</v>
      </c>
      <c r="W147">
        <v>0</v>
      </c>
    </row>
    <row r="148" spans="1:23" x14ac:dyDescent="0.45">
      <c r="A148" t="s">
        <v>702</v>
      </c>
      <c r="B148" s="2">
        <v>41547</v>
      </c>
      <c r="C148" s="2" t="s">
        <v>944</v>
      </c>
      <c r="D148" s="27">
        <v>533.79250001448952</v>
      </c>
      <c r="E148" s="28">
        <v>7.1269706887017685</v>
      </c>
      <c r="F148" s="28">
        <v>7.1069488029695211</v>
      </c>
      <c r="G148" s="28">
        <v>90.538137485386017</v>
      </c>
      <c r="H148" s="29">
        <v>257.57385859406389</v>
      </c>
      <c r="I148" s="29">
        <v>67.653718780662444</v>
      </c>
      <c r="J148" s="29">
        <v>25.008952053875287</v>
      </c>
      <c r="K148" s="29">
        <v>78.783913608830588</v>
      </c>
      <c r="L148" s="3"/>
      <c r="M148" s="21">
        <f t="shared" si="32"/>
        <v>1.3351575169205845</v>
      </c>
      <c r="N148" s="21">
        <f t="shared" si="33"/>
        <v>1.3314066426142379</v>
      </c>
      <c r="O148" s="21">
        <f t="shared" si="34"/>
        <v>16.961298160414096</v>
      </c>
      <c r="P148" s="22">
        <f t="shared" si="35"/>
        <v>48.253555189904723</v>
      </c>
      <c r="Q148" s="22">
        <f t="shared" si="36"/>
        <v>12.674160610878952</v>
      </c>
      <c r="R148" s="34">
        <f t="shared" si="37"/>
        <v>4.6851448930429767</v>
      </c>
      <c r="S148" s="34">
        <f t="shared" si="38"/>
        <v>14.75927698622443</v>
      </c>
      <c r="T148" s="22">
        <f t="shared" si="39"/>
        <v>19.444421879267406</v>
      </c>
      <c r="W148">
        <v>0</v>
      </c>
    </row>
    <row r="149" spans="1:23" x14ac:dyDescent="0.45">
      <c r="A149" t="s">
        <v>703</v>
      </c>
      <c r="B149" s="2">
        <v>41639</v>
      </c>
      <c r="C149" s="2" t="s">
        <v>944</v>
      </c>
      <c r="D149" s="27">
        <v>555.87157173750813</v>
      </c>
      <c r="E149" s="28">
        <v>7.7306692413018681</v>
      </c>
      <c r="F149" s="28">
        <v>7.428033697169564</v>
      </c>
      <c r="G149" s="28">
        <v>96.065559688945626</v>
      </c>
      <c r="H149" s="29">
        <v>266.08617521339704</v>
      </c>
      <c r="I149" s="29">
        <v>68.195550822618131</v>
      </c>
      <c r="J149" s="29">
        <v>25.934728762322607</v>
      </c>
      <c r="K149" s="29">
        <v>84.430854311753336</v>
      </c>
      <c r="L149" s="3"/>
      <c r="M149" s="21">
        <f t="shared" si="32"/>
        <v>1.390729376056745</v>
      </c>
      <c r="N149" s="21">
        <f t="shared" si="33"/>
        <v>1.3362859471211104</v>
      </c>
      <c r="O149" s="21">
        <f t="shared" si="34"/>
        <v>17.28197025594779</v>
      </c>
      <c r="P149" s="22">
        <f t="shared" si="35"/>
        <v>47.868282664947543</v>
      </c>
      <c r="Q149" s="22">
        <f t="shared" si="36"/>
        <v>12.268220626835944</v>
      </c>
      <c r="R149" s="34">
        <f t="shared" si="37"/>
        <v>4.6655972496052414</v>
      </c>
      <c r="S149" s="34">
        <f t="shared" si="38"/>
        <v>15.188913879485638</v>
      </c>
      <c r="T149" s="22">
        <f t="shared" si="39"/>
        <v>19.854511129090881</v>
      </c>
      <c r="W149">
        <v>0</v>
      </c>
    </row>
    <row r="150" spans="1:23" x14ac:dyDescent="0.45">
      <c r="A150" t="s">
        <v>704</v>
      </c>
      <c r="B150" s="2">
        <v>41729</v>
      </c>
      <c r="C150" s="2" t="s">
        <v>945</v>
      </c>
      <c r="D150" s="27">
        <v>557.21344475382273</v>
      </c>
      <c r="E150" s="28">
        <v>7.1740573002917438</v>
      </c>
      <c r="F150" s="28">
        <v>7.5072511660958279</v>
      </c>
      <c r="G150" s="28">
        <v>94.357103891066686</v>
      </c>
      <c r="H150" s="29">
        <v>268.02652311282594</v>
      </c>
      <c r="I150" s="29">
        <v>69.457343519536295</v>
      </c>
      <c r="J150" s="29">
        <v>25.491791984366365</v>
      </c>
      <c r="K150" s="29">
        <v>85.19937377963987</v>
      </c>
      <c r="L150" s="3"/>
      <c r="M150" s="21">
        <f t="shared" si="32"/>
        <v>1.2874881910757281</v>
      </c>
      <c r="N150" s="21">
        <f t="shared" si="33"/>
        <v>1.3472846423173683</v>
      </c>
      <c r="O150" s="21">
        <f t="shared" si="34"/>
        <v>16.933745009105753</v>
      </c>
      <c r="P150" s="22">
        <f t="shared" si="35"/>
        <v>48.101230441638073</v>
      </c>
      <c r="Q150" s="22">
        <f t="shared" si="36"/>
        <v>12.465123405308821</v>
      </c>
      <c r="R150" s="34">
        <f t="shared" si="37"/>
        <v>4.5748702269071515</v>
      </c>
      <c r="S150" s="34">
        <f t="shared" si="38"/>
        <v>15.290258083647103</v>
      </c>
      <c r="T150" s="22">
        <f t="shared" si="39"/>
        <v>19.865128310554255</v>
      </c>
      <c r="W150">
        <v>0</v>
      </c>
    </row>
    <row r="151" spans="1:23" x14ac:dyDescent="0.45">
      <c r="A151" t="s">
        <v>705</v>
      </c>
      <c r="B151" s="2">
        <v>41820</v>
      </c>
      <c r="C151" s="2" t="s">
        <v>945</v>
      </c>
      <c r="D151" s="27">
        <v>574.28189990720477</v>
      </c>
      <c r="E151" s="28">
        <v>7.2218769854079126</v>
      </c>
      <c r="F151" s="28">
        <v>7.9628325501022488</v>
      </c>
      <c r="G151" s="28">
        <v>97.274675564787373</v>
      </c>
      <c r="H151" s="29">
        <v>274.2189876902205</v>
      </c>
      <c r="I151" s="29">
        <v>72.660495217939825</v>
      </c>
      <c r="J151" s="29">
        <v>24.62099176622084</v>
      </c>
      <c r="K151" s="29">
        <v>90.322040132526226</v>
      </c>
      <c r="L151" s="3"/>
      <c r="M151" s="21">
        <f t="shared" si="32"/>
        <v>1.2575491211850589</v>
      </c>
      <c r="N151" s="21">
        <f t="shared" si="33"/>
        <v>1.3865720914047475</v>
      </c>
      <c r="O151" s="21">
        <f t="shared" si="34"/>
        <v>16.938488846767672</v>
      </c>
      <c r="P151" s="22">
        <f t="shared" si="35"/>
        <v>47.749892123455417</v>
      </c>
      <c r="Q151" s="22">
        <f t="shared" si="36"/>
        <v>12.65240907465143</v>
      </c>
      <c r="R151" s="34">
        <f t="shared" si="37"/>
        <v>4.2872658480441785</v>
      </c>
      <c r="S151" s="34">
        <f t="shared" si="38"/>
        <v>15.727822894491519</v>
      </c>
      <c r="T151" s="22">
        <f t="shared" si="39"/>
        <v>20.015088742535696</v>
      </c>
      <c r="W151">
        <v>0</v>
      </c>
    </row>
    <row r="152" spans="1:23" x14ac:dyDescent="0.45">
      <c r="A152" t="s">
        <v>706</v>
      </c>
      <c r="B152" s="2">
        <v>41912</v>
      </c>
      <c r="C152" s="2" t="s">
        <v>945</v>
      </c>
      <c r="D152" s="27">
        <v>605.08886709759395</v>
      </c>
      <c r="E152" s="28">
        <v>7.6718315388820022</v>
      </c>
      <c r="F152" s="28">
        <v>8.3832879331885657</v>
      </c>
      <c r="G152" s="28">
        <v>101.08365940131127</v>
      </c>
      <c r="H152" s="29">
        <v>289.01756831270814</v>
      </c>
      <c r="I152" s="29">
        <v>76.521133823418779</v>
      </c>
      <c r="J152" s="29">
        <v>25.364180667670841</v>
      </c>
      <c r="K152" s="29">
        <v>97.047205420414386</v>
      </c>
      <c r="L152" s="3"/>
      <c r="M152" s="21">
        <f t="shared" si="32"/>
        <v>1.26788509193388</v>
      </c>
      <c r="N152" s="21">
        <f t="shared" si="33"/>
        <v>1.3854639192752554</v>
      </c>
      <c r="O152" s="21">
        <f t="shared" si="34"/>
        <v>16.705589029620608</v>
      </c>
      <c r="P152" s="22">
        <f t="shared" si="35"/>
        <v>47.764482876544626</v>
      </c>
      <c r="Q152" s="22">
        <f t="shared" si="36"/>
        <v>12.646263711719685</v>
      </c>
      <c r="R152" s="34">
        <f t="shared" si="37"/>
        <v>4.1918108309171531</v>
      </c>
      <c r="S152" s="34">
        <f t="shared" si="38"/>
        <v>16.0385045399888</v>
      </c>
      <c r="T152" s="22">
        <f t="shared" si="39"/>
        <v>20.230315370905952</v>
      </c>
      <c r="W152">
        <v>0</v>
      </c>
    </row>
    <row r="153" spans="1:23" x14ac:dyDescent="0.45">
      <c r="A153" t="s">
        <v>707</v>
      </c>
      <c r="B153" s="2">
        <v>42004</v>
      </c>
      <c r="C153" s="2" t="s">
        <v>945</v>
      </c>
      <c r="D153" s="27">
        <v>599.68222187897686</v>
      </c>
      <c r="E153" s="28">
        <v>7.8285530697987165</v>
      </c>
      <c r="F153" s="28">
        <v>8.2828450739907602</v>
      </c>
      <c r="G153" s="28">
        <v>102.94815155942894</v>
      </c>
      <c r="H153" s="29">
        <v>281.69245683255161</v>
      </c>
      <c r="I153" s="29">
        <v>80.642691281046396</v>
      </c>
      <c r="J153" s="29">
        <v>26.501218207189169</v>
      </c>
      <c r="K153" s="29">
        <v>91.786305854971175</v>
      </c>
      <c r="L153" s="3"/>
      <c r="M153" s="21">
        <f t="shared" si="32"/>
        <v>1.3054502508461245</v>
      </c>
      <c r="N153" s="21">
        <f t="shared" si="33"/>
        <v>1.3812057072557904</v>
      </c>
      <c r="O153" s="21">
        <f t="shared" si="34"/>
        <v>17.167117483800464</v>
      </c>
      <c r="P153" s="22">
        <f t="shared" si="35"/>
        <v>46.973621454030791</v>
      </c>
      <c r="Q153" s="22">
        <f t="shared" si="36"/>
        <v>13.44757078646915</v>
      </c>
      <c r="R153" s="34">
        <f t="shared" si="37"/>
        <v>4.4192102484134397</v>
      </c>
      <c r="S153" s="34">
        <f t="shared" si="38"/>
        <v>15.305824069184224</v>
      </c>
      <c r="T153" s="22">
        <f t="shared" si="39"/>
        <v>19.725034317597665</v>
      </c>
      <c r="W153">
        <v>0</v>
      </c>
    </row>
    <row r="154" spans="1:23" x14ac:dyDescent="0.45">
      <c r="A154" t="s">
        <v>708</v>
      </c>
      <c r="B154" s="2">
        <v>42094</v>
      </c>
      <c r="C154" s="2" t="s">
        <v>946</v>
      </c>
      <c r="D154" s="27">
        <v>583.66153830936094</v>
      </c>
      <c r="E154" s="28">
        <v>8.133423024059983</v>
      </c>
      <c r="F154" s="28">
        <v>8.6079851207669549</v>
      </c>
      <c r="G154" s="28">
        <v>105.1688973802887</v>
      </c>
      <c r="H154" s="29">
        <v>263.81798587486048</v>
      </c>
      <c r="I154" s="29">
        <v>82.949117223648088</v>
      </c>
      <c r="J154" s="29">
        <v>27.364283557791328</v>
      </c>
      <c r="K154" s="29">
        <v>87.619846127945436</v>
      </c>
      <c r="L154" s="3"/>
      <c r="M154" s="21">
        <f t="shared" si="32"/>
        <v>1.3935170454471486</v>
      </c>
      <c r="N154" s="21">
        <f t="shared" si="33"/>
        <v>1.4748248009798486</v>
      </c>
      <c r="O154" s="21">
        <f t="shared" si="34"/>
        <v>18.01881578233197</v>
      </c>
      <c r="P154" s="22">
        <f t="shared" si="35"/>
        <v>45.200508952335277</v>
      </c>
      <c r="Q154" s="22">
        <f t="shared" si="36"/>
        <v>14.211852551380927</v>
      </c>
      <c r="R154" s="34">
        <f t="shared" si="37"/>
        <v>4.6883821807164043</v>
      </c>
      <c r="S154" s="34">
        <f t="shared" si="38"/>
        <v>15.012098686808427</v>
      </c>
      <c r="T154" s="22">
        <f t="shared" si="39"/>
        <v>19.700480867524831</v>
      </c>
      <c r="W154">
        <v>0</v>
      </c>
    </row>
    <row r="155" spans="1:23" x14ac:dyDescent="0.45">
      <c r="A155" t="s">
        <v>709</v>
      </c>
      <c r="B155" s="2">
        <v>42185</v>
      </c>
      <c r="C155" s="2" t="s">
        <v>946</v>
      </c>
      <c r="D155" s="27">
        <v>561.3664302214579</v>
      </c>
      <c r="E155" s="28">
        <v>7.206904904679396</v>
      </c>
      <c r="F155" s="28">
        <v>8.6194860837698393</v>
      </c>
      <c r="G155" s="28">
        <v>104.93211727381835</v>
      </c>
      <c r="H155" s="29">
        <v>260.59139436357361</v>
      </c>
      <c r="I155" s="29">
        <v>73.739481816413374</v>
      </c>
      <c r="J155" s="29">
        <v>23.514146261280679</v>
      </c>
      <c r="K155" s="29">
        <v>82.762899517922634</v>
      </c>
      <c r="L155" s="3"/>
      <c r="M155" s="21">
        <f t="shared" si="32"/>
        <v>1.2838147271892064</v>
      </c>
      <c r="N155" s="21">
        <f t="shared" si="33"/>
        <v>1.5354473690864396</v>
      </c>
      <c r="O155" s="21">
        <f t="shared" si="34"/>
        <v>18.69226794206822</v>
      </c>
      <c r="P155" s="22">
        <f t="shared" si="35"/>
        <v>46.420908044104245</v>
      </c>
      <c r="Q155" s="22">
        <f t="shared" si="36"/>
        <v>13.135712762040882</v>
      </c>
      <c r="R155" s="34">
        <f t="shared" si="37"/>
        <v>4.1887339526170804</v>
      </c>
      <c r="S155" s="34">
        <f t="shared" si="38"/>
        <v>14.743115202893916</v>
      </c>
      <c r="T155" s="22">
        <f t="shared" si="39"/>
        <v>18.931849155510996</v>
      </c>
      <c r="W155">
        <v>0</v>
      </c>
    </row>
    <row r="156" spans="1:23" x14ac:dyDescent="0.45">
      <c r="A156" t="s">
        <v>710</v>
      </c>
      <c r="B156" s="2">
        <v>42277</v>
      </c>
      <c r="C156" s="2" t="s">
        <v>946</v>
      </c>
      <c r="D156" s="27">
        <v>569.81131789699725</v>
      </c>
      <c r="E156" s="28">
        <v>7.2413481378946649</v>
      </c>
      <c r="F156" s="28">
        <v>8.3945270154196407</v>
      </c>
      <c r="G156" s="28">
        <v>102.27482234713148</v>
      </c>
      <c r="H156" s="29">
        <v>265.79878184964633</v>
      </c>
      <c r="I156" s="29">
        <v>77.588171305622168</v>
      </c>
      <c r="J156" s="29">
        <v>24.290697691047548</v>
      </c>
      <c r="K156" s="29">
        <v>84.222969550235419</v>
      </c>
      <c r="L156" s="3"/>
      <c r="M156" s="21">
        <f t="shared" si="32"/>
        <v>1.2708326266000314</v>
      </c>
      <c r="N156" s="21">
        <f t="shared" si="33"/>
        <v>1.4732117021475326</v>
      </c>
      <c r="O156" s="21">
        <f t="shared" si="34"/>
        <v>17.948892753586783</v>
      </c>
      <c r="P156" s="22">
        <f t="shared" si="35"/>
        <v>46.646806320139433</v>
      </c>
      <c r="Q156" s="22">
        <f t="shared" si="36"/>
        <v>13.616467217951524</v>
      </c>
      <c r="R156" s="34">
        <f t="shared" si="37"/>
        <v>4.2629370333845298</v>
      </c>
      <c r="S156" s="34">
        <f t="shared" si="38"/>
        <v>14.780852346190164</v>
      </c>
      <c r="T156" s="22">
        <f t="shared" si="39"/>
        <v>19.043789379574694</v>
      </c>
      <c r="W156">
        <v>0</v>
      </c>
    </row>
    <row r="157" spans="1:23" x14ac:dyDescent="0.45">
      <c r="A157" t="s">
        <v>711</v>
      </c>
      <c r="B157" s="2">
        <v>42369</v>
      </c>
      <c r="C157" s="2" t="s">
        <v>946</v>
      </c>
      <c r="D157" s="27">
        <v>567.14405344447187</v>
      </c>
      <c r="E157" s="28">
        <v>6.9385854393469657</v>
      </c>
      <c r="F157" s="28">
        <v>8.2227043145701959</v>
      </c>
      <c r="G157" s="28">
        <v>98.782615535589983</v>
      </c>
      <c r="H157" s="29">
        <v>274.05114483520714</v>
      </c>
      <c r="I157" s="29">
        <v>76.769317636990294</v>
      </c>
      <c r="J157" s="29">
        <v>21.439095551368379</v>
      </c>
      <c r="K157" s="29">
        <v>80.940590131398963</v>
      </c>
      <c r="L157" s="3"/>
      <c r="M157" s="21">
        <f t="shared" si="32"/>
        <v>1.2234255824788105</v>
      </c>
      <c r="N157" s="21">
        <f t="shared" si="33"/>
        <v>1.4498440501369496</v>
      </c>
      <c r="O157" s="21">
        <f t="shared" si="34"/>
        <v>17.417552901356764</v>
      </c>
      <c r="P157" s="22">
        <f t="shared" si="35"/>
        <v>48.321258623941304</v>
      </c>
      <c r="Q157" s="22">
        <f t="shared" si="36"/>
        <v>13.536123172012884</v>
      </c>
      <c r="R157" s="34">
        <f t="shared" si="37"/>
        <v>3.7801851965406255</v>
      </c>
      <c r="S157" s="34">
        <f t="shared" si="38"/>
        <v>14.27161047353267</v>
      </c>
      <c r="T157" s="22">
        <f t="shared" si="39"/>
        <v>18.051795670073297</v>
      </c>
      <c r="W157">
        <v>0</v>
      </c>
    </row>
    <row r="158" spans="1:23" x14ac:dyDescent="0.45">
      <c r="A158" t="s">
        <v>712</v>
      </c>
      <c r="B158" s="2">
        <v>42460</v>
      </c>
      <c r="C158" s="2" t="s">
        <v>947</v>
      </c>
      <c r="D158" s="27">
        <v>527.9083435479323</v>
      </c>
      <c r="E158" s="28">
        <v>6.829472212067591</v>
      </c>
      <c r="F158" s="28">
        <v>8.0383849442250259</v>
      </c>
      <c r="G158" s="28">
        <v>96.283796797513673</v>
      </c>
      <c r="H158" s="29">
        <v>244.89597935449524</v>
      </c>
      <c r="I158" s="29">
        <v>74.785060195270489</v>
      </c>
      <c r="J158" s="29">
        <v>19.333654793053046</v>
      </c>
      <c r="K158" s="29">
        <v>77.741995251307259</v>
      </c>
      <c r="L158" s="3"/>
      <c r="M158" s="21">
        <f t="shared" si="32"/>
        <v>1.2936852193258617</v>
      </c>
      <c r="N158" s="21">
        <f t="shared" si="33"/>
        <v>1.5226857166532295</v>
      </c>
      <c r="O158" s="21">
        <f t="shared" si="34"/>
        <v>18.238733669260796</v>
      </c>
      <c r="P158" s="22">
        <f t="shared" si="35"/>
        <v>46.389867170617947</v>
      </c>
      <c r="Q158" s="22">
        <f t="shared" si="36"/>
        <v>14.166296310579197</v>
      </c>
      <c r="R158" s="34">
        <f t="shared" si="37"/>
        <v>3.6623127914813143</v>
      </c>
      <c r="S158" s="34">
        <f t="shared" si="38"/>
        <v>14.726419122081664</v>
      </c>
      <c r="T158" s="22">
        <f t="shared" si="39"/>
        <v>18.388731913562978</v>
      </c>
      <c r="W158">
        <v>0</v>
      </c>
    </row>
    <row r="159" spans="1:23" x14ac:dyDescent="0.45">
      <c r="A159" t="s">
        <v>713</v>
      </c>
      <c r="B159" s="2">
        <v>42551</v>
      </c>
      <c r="C159" s="2" t="s">
        <v>947</v>
      </c>
      <c r="D159" s="27">
        <v>536.91446878566944</v>
      </c>
      <c r="E159" s="28">
        <v>6.9068483176353501</v>
      </c>
      <c r="F159" s="28">
        <v>7.9729458520069239</v>
      </c>
      <c r="G159" s="28">
        <v>93.877376223225184</v>
      </c>
      <c r="H159" s="29">
        <v>250.44693941807733</v>
      </c>
      <c r="I159" s="29">
        <v>75.745567502919783</v>
      </c>
      <c r="J159" s="29">
        <v>19.401892013476591</v>
      </c>
      <c r="K159" s="29">
        <v>82.562899458328275</v>
      </c>
      <c r="L159" s="3"/>
      <c r="M159" s="21">
        <f t="shared" si="32"/>
        <v>1.2863963851181837</v>
      </c>
      <c r="N159" s="21">
        <f t="shared" si="33"/>
        <v>1.4849564158774122</v>
      </c>
      <c r="O159" s="21">
        <f t="shared" si="34"/>
        <v>17.484605403826439</v>
      </c>
      <c r="P159" s="22">
        <f t="shared" si="35"/>
        <v>46.645593288724186</v>
      </c>
      <c r="Q159" s="22">
        <f t="shared" si="36"/>
        <v>14.10756682982157</v>
      </c>
      <c r="R159" s="34">
        <f t="shared" si="37"/>
        <v>3.6135908308370843</v>
      </c>
      <c r="S159" s="34">
        <f t="shared" si="38"/>
        <v>15.377290845795127</v>
      </c>
      <c r="T159" s="22">
        <f t="shared" si="39"/>
        <v>18.99088167663221</v>
      </c>
      <c r="W159">
        <v>0</v>
      </c>
    </row>
    <row r="160" spans="1:23" x14ac:dyDescent="0.45">
      <c r="A160" t="s">
        <v>714</v>
      </c>
      <c r="B160" s="2">
        <v>42643</v>
      </c>
      <c r="C160" s="2" t="s">
        <v>947</v>
      </c>
      <c r="D160" s="27">
        <v>532.4887188698134</v>
      </c>
      <c r="E160" s="28">
        <v>6.9047488753506689</v>
      </c>
      <c r="F160" s="28">
        <v>8.29404121684167</v>
      </c>
      <c r="G160" s="28">
        <v>97.978450354344361</v>
      </c>
      <c r="H160" s="29">
        <v>244.93516709322748</v>
      </c>
      <c r="I160" s="29">
        <v>75.964694266237345</v>
      </c>
      <c r="J160" s="29">
        <v>20.304384954384584</v>
      </c>
      <c r="K160" s="29">
        <v>78.107232109427258</v>
      </c>
      <c r="L160" s="3"/>
      <c r="M160" s="21">
        <f t="shared" si="32"/>
        <v>1.2966939262123205</v>
      </c>
      <c r="N160" s="21">
        <f t="shared" si="33"/>
        <v>1.5575994237860005</v>
      </c>
      <c r="O160" s="21">
        <f t="shared" si="34"/>
        <v>18.400098796890912</v>
      </c>
      <c r="P160" s="22">
        <f t="shared" si="35"/>
        <v>45.998188959400458</v>
      </c>
      <c r="Q160" s="22">
        <f t="shared" si="36"/>
        <v>14.265972512519976</v>
      </c>
      <c r="R160" s="34">
        <f t="shared" si="37"/>
        <v>3.8131108199775294</v>
      </c>
      <c r="S160" s="34">
        <f t="shared" si="38"/>
        <v>14.668335561212794</v>
      </c>
      <c r="T160" s="22">
        <f t="shared" si="39"/>
        <v>18.481446381190324</v>
      </c>
      <c r="W160">
        <v>0</v>
      </c>
    </row>
    <row r="161" spans="1:23" x14ac:dyDescent="0.45">
      <c r="A161" t="s">
        <v>715</v>
      </c>
      <c r="B161" s="2">
        <v>42735</v>
      </c>
      <c r="C161" s="2" t="s">
        <v>947</v>
      </c>
      <c r="D161" s="27">
        <v>538.54787951123683</v>
      </c>
      <c r="E161" s="28">
        <v>7.1815381153135673</v>
      </c>
      <c r="F161" s="28">
        <v>8.2035683740950063</v>
      </c>
      <c r="G161" s="28">
        <v>100.75976569638325</v>
      </c>
      <c r="H161" s="29">
        <v>246.8994215303602</v>
      </c>
      <c r="I161" s="29">
        <v>76.701614001385892</v>
      </c>
      <c r="J161" s="29">
        <v>21.110365440417549</v>
      </c>
      <c r="K161" s="29">
        <v>77.691606353281415</v>
      </c>
      <c r="L161" s="3"/>
      <c r="M161" s="21">
        <f t="shared" si="32"/>
        <v>1.3335003977420217</v>
      </c>
      <c r="N161" s="21">
        <f t="shared" si="33"/>
        <v>1.5232755872217372</v>
      </c>
      <c r="O161" s="21">
        <f t="shared" si="34"/>
        <v>18.709527885956685</v>
      </c>
      <c r="P161" s="22">
        <f t="shared" si="35"/>
        <v>45.845398510237494</v>
      </c>
      <c r="Q161" s="22">
        <f t="shared" si="36"/>
        <v>14.242301737590539</v>
      </c>
      <c r="R161" s="34">
        <f t="shared" si="37"/>
        <v>3.919867897275247</v>
      </c>
      <c r="S161" s="34">
        <f t="shared" si="38"/>
        <v>14.426127983976283</v>
      </c>
      <c r="T161" s="22">
        <f t="shared" si="39"/>
        <v>18.345995881251529</v>
      </c>
      <c r="W161">
        <v>0</v>
      </c>
    </row>
    <row r="162" spans="1:23" x14ac:dyDescent="0.45">
      <c r="A162" t="s">
        <v>716</v>
      </c>
      <c r="B162" s="2">
        <v>42825</v>
      </c>
      <c r="C162" s="2" t="s">
        <v>948</v>
      </c>
      <c r="D162" s="27">
        <v>549.94833293994361</v>
      </c>
      <c r="E162" s="28">
        <v>7.4410640727379782</v>
      </c>
      <c r="F162" s="28">
        <v>8.432638322298029</v>
      </c>
      <c r="G162" s="28">
        <v>104.58085163388048</v>
      </c>
      <c r="H162" s="29">
        <v>249.11594570442949</v>
      </c>
      <c r="I162" s="29">
        <v>79.70711089254803</v>
      </c>
      <c r="J162" s="29">
        <v>21.818153248877564</v>
      </c>
      <c r="K162" s="29">
        <v>78.85256906517202</v>
      </c>
      <c r="L162" s="3"/>
      <c r="M162" s="21">
        <f t="shared" si="32"/>
        <v>1.3530478459602076</v>
      </c>
      <c r="N162" s="21">
        <f t="shared" si="33"/>
        <v>1.5333510108519421</v>
      </c>
      <c r="O162" s="21">
        <f t="shared" si="34"/>
        <v>19.016486707906996</v>
      </c>
      <c r="P162" s="22">
        <f t="shared" si="35"/>
        <v>45.298063614938513</v>
      </c>
      <c r="Q162" s="22">
        <f t="shared" si="36"/>
        <v>14.493563507401765</v>
      </c>
      <c r="R162" s="34">
        <f t="shared" si="37"/>
        <v>3.9673096438425222</v>
      </c>
      <c r="S162" s="34">
        <f t="shared" si="38"/>
        <v>14.338177669098055</v>
      </c>
      <c r="T162" s="22">
        <f t="shared" si="39"/>
        <v>18.305487312940578</v>
      </c>
      <c r="W162">
        <v>0</v>
      </c>
    </row>
    <row r="163" spans="1:23" x14ac:dyDescent="0.45">
      <c r="A163" t="s">
        <v>717</v>
      </c>
      <c r="B163" s="2">
        <v>42916</v>
      </c>
      <c r="C163" s="2" t="s">
        <v>948</v>
      </c>
      <c r="D163" s="27">
        <v>569.55126204997248</v>
      </c>
      <c r="E163" s="28">
        <v>7.9784296442966038</v>
      </c>
      <c r="F163" s="28">
        <v>8.7342910392780961</v>
      </c>
      <c r="G163" s="28">
        <v>107.2995837379241</v>
      </c>
      <c r="H163" s="29">
        <v>253.83570634571592</v>
      </c>
      <c r="I163" s="29">
        <v>81.912205220260148</v>
      </c>
      <c r="J163" s="29">
        <v>23.750523577693759</v>
      </c>
      <c r="K163" s="29">
        <v>86.040522484803773</v>
      </c>
      <c r="L163" s="3"/>
      <c r="M163" s="21">
        <f t="shared" si="32"/>
        <v>1.4008273136960543</v>
      </c>
      <c r="N163" s="21">
        <f t="shared" si="33"/>
        <v>1.5335390545604213</v>
      </c>
      <c r="O163" s="21">
        <f t="shared" si="34"/>
        <v>18.839319809725858</v>
      </c>
      <c r="P163" s="22">
        <f t="shared" si="35"/>
        <v>44.567666382142853</v>
      </c>
      <c r="Q163" s="22">
        <f t="shared" si="36"/>
        <v>14.381884595503392</v>
      </c>
      <c r="R163" s="34">
        <f t="shared" si="37"/>
        <v>4.1700414273877744</v>
      </c>
      <c r="S163" s="34">
        <f t="shared" si="38"/>
        <v>15.106721416983634</v>
      </c>
      <c r="T163" s="22">
        <f t="shared" si="39"/>
        <v>19.276762844371408</v>
      </c>
      <c r="W163">
        <v>0</v>
      </c>
    </row>
    <row r="164" spans="1:23" x14ac:dyDescent="0.45">
      <c r="A164" t="s">
        <v>718</v>
      </c>
      <c r="B164" s="2">
        <v>43008</v>
      </c>
      <c r="C164" s="2" t="s">
        <v>948</v>
      </c>
      <c r="D164" s="27">
        <v>563.92486299808877</v>
      </c>
      <c r="E164" s="28">
        <v>8.0159898126106626</v>
      </c>
      <c r="F164" s="28">
        <v>9.1383147771815647</v>
      </c>
      <c r="G164" s="28">
        <v>107.68547455888937</v>
      </c>
      <c r="H164" s="29">
        <v>252.34786709233404</v>
      </c>
      <c r="I164" s="29">
        <v>82.348238350762799</v>
      </c>
      <c r="J164" s="29">
        <v>23.434677139125704</v>
      </c>
      <c r="K164" s="29">
        <v>80.954301267184633</v>
      </c>
      <c r="L164" s="3"/>
      <c r="M164" s="21">
        <f t="shared" si="32"/>
        <v>1.421464159248788</v>
      </c>
      <c r="N164" s="21">
        <f t="shared" si="33"/>
        <v>1.620484461103205</v>
      </c>
      <c r="O164" s="21">
        <f t="shared" si="34"/>
        <v>19.095713210157633</v>
      </c>
      <c r="P164" s="22">
        <f t="shared" si="35"/>
        <v>44.748491093429465</v>
      </c>
      <c r="Q164" s="22">
        <f t="shared" si="36"/>
        <v>14.60269687577898</v>
      </c>
      <c r="R164" s="34">
        <f t="shared" si="37"/>
        <v>4.1556382200522206</v>
      </c>
      <c r="S164" s="34">
        <f t="shared" si="38"/>
        <v>14.355511980229714</v>
      </c>
      <c r="T164" s="22">
        <f t="shared" si="39"/>
        <v>18.511150200281936</v>
      </c>
      <c r="W164">
        <v>0</v>
      </c>
    </row>
    <row r="165" spans="1:23" x14ac:dyDescent="0.45">
      <c r="A165" t="s">
        <v>719</v>
      </c>
      <c r="B165" s="2">
        <v>43100</v>
      </c>
      <c r="C165" s="2" t="s">
        <v>948</v>
      </c>
      <c r="D165" s="27">
        <v>594.04694277759222</v>
      </c>
      <c r="E165" s="28">
        <v>8.2380933231170683</v>
      </c>
      <c r="F165" s="28">
        <v>9.618419299370851</v>
      </c>
      <c r="G165" s="28">
        <v>113.10862184946228</v>
      </c>
      <c r="H165" s="29">
        <v>267.41170412984434</v>
      </c>
      <c r="I165" s="29">
        <v>87.003924750226531</v>
      </c>
      <c r="J165" s="29">
        <v>24.291920298474832</v>
      </c>
      <c r="K165" s="29">
        <v>84.374259127096309</v>
      </c>
      <c r="L165" s="3"/>
      <c r="M165" s="21">
        <f t="shared" si="32"/>
        <v>1.3867748034520839</v>
      </c>
      <c r="N165" s="21">
        <f t="shared" si="33"/>
        <v>1.619134550949441</v>
      </c>
      <c r="O165" s="21">
        <f t="shared" si="34"/>
        <v>19.040350804702232</v>
      </c>
      <c r="P165" s="22">
        <f t="shared" si="35"/>
        <v>45.015247933017598</v>
      </c>
      <c r="Q165" s="22">
        <f t="shared" si="36"/>
        <v>14.645967933682355</v>
      </c>
      <c r="R165" s="34">
        <f t="shared" si="37"/>
        <v>4.0892257074656122</v>
      </c>
      <c r="S165" s="34">
        <f t="shared" si="38"/>
        <v>14.203298266730672</v>
      </c>
      <c r="T165" s="22">
        <f t="shared" si="39"/>
        <v>18.292523974196286</v>
      </c>
      <c r="W165">
        <v>0</v>
      </c>
    </row>
    <row r="166" spans="1:23" x14ac:dyDescent="0.45">
      <c r="A166" t="s">
        <v>720</v>
      </c>
      <c r="B166" s="2">
        <v>43190</v>
      </c>
      <c r="C166" s="2" t="s">
        <v>949</v>
      </c>
      <c r="D166" s="27">
        <v>619.65367487880417</v>
      </c>
      <c r="E166" s="28">
        <v>8.2147997680089233</v>
      </c>
      <c r="F166" s="28">
        <v>10.177315731657108</v>
      </c>
      <c r="G166" s="28">
        <v>119.33938638731331</v>
      </c>
      <c r="H166" s="29">
        <v>273.42218307122266</v>
      </c>
      <c r="I166" s="29">
        <v>92.920457016732456</v>
      </c>
      <c r="J166" s="29">
        <v>26.207719123693924</v>
      </c>
      <c r="K166" s="29">
        <v>89.371813780175742</v>
      </c>
      <c r="L166" s="3"/>
      <c r="M166" s="21">
        <f t="shared" si="32"/>
        <v>1.3257082304265566</v>
      </c>
      <c r="N166" s="21">
        <f t="shared" si="33"/>
        <v>1.6424199749396553</v>
      </c>
      <c r="O166" s="21">
        <f t="shared" si="34"/>
        <v>19.259046016414651</v>
      </c>
      <c r="P166" s="22">
        <f t="shared" si="35"/>
        <v>44.124999843614312</v>
      </c>
      <c r="Q166" s="22">
        <f t="shared" si="36"/>
        <v>14.995546832657199</v>
      </c>
      <c r="R166" s="34">
        <f t="shared" si="37"/>
        <v>4.2294139752854365</v>
      </c>
      <c r="S166" s="34">
        <f t="shared" si="38"/>
        <v>14.422865126662188</v>
      </c>
      <c r="T166" s="22">
        <f t="shared" si="39"/>
        <v>18.652279101947624</v>
      </c>
      <c r="W166">
        <v>0</v>
      </c>
    </row>
    <row r="167" spans="1:23" x14ac:dyDescent="0.45">
      <c r="A167" t="s">
        <v>721</v>
      </c>
      <c r="B167" s="2">
        <v>43281</v>
      </c>
      <c r="C167" s="2" t="s">
        <v>949</v>
      </c>
      <c r="D167" s="27">
        <v>631.10680454404144</v>
      </c>
      <c r="E167" s="28">
        <v>8.6797273106423951</v>
      </c>
      <c r="F167" s="28">
        <v>11.095489065623347</v>
      </c>
      <c r="G167" s="28">
        <v>119.27710609451304</v>
      </c>
      <c r="H167" s="29">
        <v>281.06115284929075</v>
      </c>
      <c r="I167" s="29">
        <v>95.823075512561076</v>
      </c>
      <c r="J167" s="29">
        <v>27.714350198862654</v>
      </c>
      <c r="K167" s="29">
        <v>87.455903512548062</v>
      </c>
      <c r="L167" s="3"/>
      <c r="M167" s="21">
        <f t="shared" si="32"/>
        <v>1.3753182897327936</v>
      </c>
      <c r="N167" s="21">
        <f t="shared" si="33"/>
        <v>1.7581000530709781</v>
      </c>
      <c r="O167" s="21">
        <f t="shared" si="34"/>
        <v>18.899670425941249</v>
      </c>
      <c r="P167" s="22">
        <f t="shared" si="35"/>
        <v>44.534641494215904</v>
      </c>
      <c r="Q167" s="22">
        <f t="shared" si="36"/>
        <v>15.183337403847327</v>
      </c>
      <c r="R167" s="34">
        <f t="shared" si="37"/>
        <v>4.3913882720509667</v>
      </c>
      <c r="S167" s="34">
        <f t="shared" si="38"/>
        <v>13.857544061140764</v>
      </c>
      <c r="T167" s="22">
        <f t="shared" si="39"/>
        <v>18.248932333191732</v>
      </c>
      <c r="W167">
        <v>0</v>
      </c>
    </row>
    <row r="168" spans="1:23" x14ac:dyDescent="0.45">
      <c r="A168" t="s">
        <v>722</v>
      </c>
      <c r="B168" s="2">
        <v>43373</v>
      </c>
      <c r="C168" s="2" t="s">
        <v>949</v>
      </c>
      <c r="D168" s="27">
        <v>629.89381922411087</v>
      </c>
      <c r="E168" s="28">
        <v>9.003519660862576</v>
      </c>
      <c r="F168" s="28">
        <v>11.196166034190377</v>
      </c>
      <c r="G168" s="28">
        <v>121.32786718736916</v>
      </c>
      <c r="H168" s="29">
        <v>281.25008562030371</v>
      </c>
      <c r="I168" s="29">
        <v>95.980354432125196</v>
      </c>
      <c r="J168" s="29">
        <v>25.118353320247497</v>
      </c>
      <c r="K168" s="29">
        <v>86.017472969012303</v>
      </c>
      <c r="L168" s="3"/>
      <c r="M168" s="21">
        <f t="shared" si="32"/>
        <v>1.4293710123958527</v>
      </c>
      <c r="N168" s="21">
        <f t="shared" si="33"/>
        <v>1.7774687879905795</v>
      </c>
      <c r="O168" s="21">
        <f t="shared" si="34"/>
        <v>19.261637991116995</v>
      </c>
      <c r="P168" s="22">
        <f t="shared" si="35"/>
        <v>44.650396151964358</v>
      </c>
      <c r="Q168" s="22">
        <f t="shared" si="36"/>
        <v>15.23754504375859</v>
      </c>
      <c r="R168" s="34">
        <f t="shared" si="37"/>
        <v>3.987712302239721</v>
      </c>
      <c r="S168" s="34">
        <f t="shared" si="38"/>
        <v>13.655868710533897</v>
      </c>
      <c r="T168" s="22">
        <f t="shared" si="39"/>
        <v>17.643581012773616</v>
      </c>
      <c r="W168">
        <v>0</v>
      </c>
    </row>
    <row r="169" spans="1:23" x14ac:dyDescent="0.45">
      <c r="A169" t="s">
        <v>723</v>
      </c>
      <c r="B169" s="2">
        <v>43465</v>
      </c>
      <c r="C169" s="2" t="s">
        <v>949</v>
      </c>
      <c r="D169" s="27">
        <v>621.39868470503268</v>
      </c>
      <c r="E169" s="28">
        <v>9.6360973551175189</v>
      </c>
      <c r="F169" s="28">
        <v>11.590850316832061</v>
      </c>
      <c r="G169" s="28">
        <v>120.58397937317375</v>
      </c>
      <c r="H169" s="29">
        <v>275.7279526815671</v>
      </c>
      <c r="I169" s="29">
        <v>93.144010783763662</v>
      </c>
      <c r="J169" s="29">
        <v>24.394372529165217</v>
      </c>
      <c r="K169" s="29">
        <v>86.321421665413283</v>
      </c>
      <c r="L169" s="3"/>
      <c r="M169" s="21">
        <f t="shared" si="32"/>
        <v>1.5507109352334096</v>
      </c>
      <c r="N169" s="21">
        <f t="shared" si="33"/>
        <v>1.8652840120403602</v>
      </c>
      <c r="O169" s="21">
        <f t="shared" si="34"/>
        <v>19.405251787813633</v>
      </c>
      <c r="P169" s="22">
        <f t="shared" si="35"/>
        <v>44.372149389477777</v>
      </c>
      <c r="Q169" s="22">
        <f t="shared" si="36"/>
        <v>14.989412284961229</v>
      </c>
      <c r="R169" s="34">
        <f t="shared" si="37"/>
        <v>3.9257200135119064</v>
      </c>
      <c r="S169" s="34">
        <f t="shared" si="38"/>
        <v>13.891471576961672</v>
      </c>
      <c r="T169" s="22">
        <f t="shared" si="39"/>
        <v>17.817191590473577</v>
      </c>
      <c r="W169">
        <v>0</v>
      </c>
    </row>
    <row r="170" spans="1:23" x14ac:dyDescent="0.45">
      <c r="A170" t="s">
        <v>724</v>
      </c>
      <c r="B170" s="2">
        <v>43555</v>
      </c>
      <c r="C170" s="2" t="s">
        <v>950</v>
      </c>
      <c r="D170" s="27">
        <v>623.20900631173151</v>
      </c>
      <c r="E170" s="28">
        <v>9.8599339819826497</v>
      </c>
      <c r="F170" s="28">
        <v>11.601846979738085</v>
      </c>
      <c r="G170" s="28">
        <v>108.56271820887704</v>
      </c>
      <c r="H170" s="29">
        <v>281.60179174613558</v>
      </c>
      <c r="I170" s="29">
        <v>97.836047276922727</v>
      </c>
      <c r="J170" s="29">
        <v>24.96297034256704</v>
      </c>
      <c r="K170" s="29">
        <v>88.783697775508486</v>
      </c>
      <c r="L170" s="3"/>
      <c r="M170" s="21">
        <f t="shared" si="32"/>
        <v>1.5821231532476718</v>
      </c>
      <c r="N170" s="21">
        <f t="shared" si="33"/>
        <v>1.8616301854172492</v>
      </c>
      <c r="O170" s="21">
        <f t="shared" si="34"/>
        <v>17.419953355836704</v>
      </c>
      <c r="P170" s="22">
        <f t="shared" si="35"/>
        <v>45.185770567198333</v>
      </c>
      <c r="Q170" s="22">
        <f t="shared" si="36"/>
        <v>15.698753754528504</v>
      </c>
      <c r="R170" s="34">
        <f t="shared" si="37"/>
        <v>4.0055535285509771</v>
      </c>
      <c r="S170" s="34">
        <f t="shared" si="38"/>
        <v>14.246215455220577</v>
      </c>
      <c r="T170" s="22">
        <f t="shared" si="39"/>
        <v>18.251768983771555</v>
      </c>
      <c r="W170">
        <v>0</v>
      </c>
    </row>
    <row r="171" spans="1:23" x14ac:dyDescent="0.45">
      <c r="A171" t="s">
        <v>725</v>
      </c>
      <c r="B171" s="2">
        <v>43646</v>
      </c>
      <c r="C171" s="2" t="s">
        <v>950</v>
      </c>
      <c r="D171" s="27">
        <v>622.1634860671212</v>
      </c>
      <c r="E171" s="28">
        <v>9.1035316111875133</v>
      </c>
      <c r="F171" s="28">
        <v>11.125153867371001</v>
      </c>
      <c r="G171" s="28">
        <v>109.33495092154095</v>
      </c>
      <c r="H171" s="29">
        <v>277.61273727868991</v>
      </c>
      <c r="I171" s="29">
        <v>99.914768005699258</v>
      </c>
      <c r="J171" s="29">
        <v>25.425957389519908</v>
      </c>
      <c r="K171" s="29">
        <v>89.646386993112557</v>
      </c>
      <c r="L171" s="3"/>
      <c r="M171" s="21">
        <f t="shared" si="32"/>
        <v>1.4632057031719461</v>
      </c>
      <c r="N171" s="21">
        <f t="shared" si="33"/>
        <v>1.7881399530043747</v>
      </c>
      <c r="O171" s="21">
        <f t="shared" si="34"/>
        <v>17.573347419129238</v>
      </c>
      <c r="P171" s="22">
        <f t="shared" si="35"/>
        <v>44.62054484000047</v>
      </c>
      <c r="Q171" s="22">
        <f t="shared" si="36"/>
        <v>16.059246523335847</v>
      </c>
      <c r="R171" s="34">
        <f t="shared" si="37"/>
        <v>4.0867003543144067</v>
      </c>
      <c r="S171" s="34">
        <f t="shared" si="38"/>
        <v>14.408815207043698</v>
      </c>
      <c r="T171" s="22">
        <f t="shared" si="39"/>
        <v>18.495515561358104</v>
      </c>
      <c r="W171">
        <v>0</v>
      </c>
    </row>
    <row r="172" spans="1:23" x14ac:dyDescent="0.45">
      <c r="A172" t="s">
        <v>726</v>
      </c>
      <c r="B172" s="2">
        <v>43738</v>
      </c>
      <c r="C172" s="2" t="s">
        <v>950</v>
      </c>
      <c r="D172" s="27">
        <v>624.8181747426363</v>
      </c>
      <c r="E172" s="28">
        <v>8.9949398590758456</v>
      </c>
      <c r="F172" s="28">
        <v>12.049125658308245</v>
      </c>
      <c r="G172" s="28">
        <v>102.86390278475899</v>
      </c>
      <c r="H172" s="29">
        <v>276.01298834697803</v>
      </c>
      <c r="I172" s="29">
        <v>104.69066902798077</v>
      </c>
      <c r="J172" s="29">
        <v>26.425045890748574</v>
      </c>
      <c r="K172" s="29">
        <v>93.781503174785797</v>
      </c>
      <c r="L172" s="3"/>
      <c r="M172" s="21">
        <f t="shared" si="32"/>
        <v>1.439609189150248</v>
      </c>
      <c r="N172" s="21">
        <f t="shared" si="33"/>
        <v>1.9284211223963359</v>
      </c>
      <c r="O172" s="21">
        <f t="shared" si="34"/>
        <v>16.463013872336351</v>
      </c>
      <c r="P172" s="22">
        <f t="shared" si="35"/>
        <v>44.174929524204103</v>
      </c>
      <c r="Q172" s="22">
        <f t="shared" si="36"/>
        <v>16.755381526970311</v>
      </c>
      <c r="R172" s="34">
        <f t="shared" si="37"/>
        <v>4.2292377140970805</v>
      </c>
      <c r="S172" s="34">
        <f t="shared" si="38"/>
        <v>15.009407050845562</v>
      </c>
      <c r="T172" s="22">
        <f t="shared" si="39"/>
        <v>19.238644764942642</v>
      </c>
      <c r="W172">
        <v>300</v>
      </c>
    </row>
    <row r="173" spans="1:23" x14ac:dyDescent="0.45">
      <c r="A173" t="s">
        <v>727</v>
      </c>
      <c r="B173" s="2">
        <v>43830</v>
      </c>
      <c r="C173" s="2" t="s">
        <v>950</v>
      </c>
      <c r="D173" s="27">
        <v>629.90788158224109</v>
      </c>
      <c r="E173" s="28">
        <v>9.0383181554394838</v>
      </c>
      <c r="F173" s="28">
        <v>11.621449261684266</v>
      </c>
      <c r="G173" s="28">
        <v>99.492118111143554</v>
      </c>
      <c r="H173" s="29">
        <v>276.42790892625271</v>
      </c>
      <c r="I173" s="29">
        <v>106.68074404089158</v>
      </c>
      <c r="J173" s="29">
        <v>26.949091782334811</v>
      </c>
      <c r="K173" s="29">
        <v>99.698251304494661</v>
      </c>
      <c r="L173" s="3"/>
      <c r="M173" s="21">
        <f t="shared" si="32"/>
        <v>1.4348634807896805</v>
      </c>
      <c r="N173" s="21">
        <f t="shared" si="33"/>
        <v>1.844944253196642</v>
      </c>
      <c r="O173" s="21">
        <f t="shared" si="34"/>
        <v>15.794709197991487</v>
      </c>
      <c r="P173" s="22">
        <f t="shared" si="35"/>
        <v>43.883862546997221</v>
      </c>
      <c r="Q173" s="22">
        <f t="shared" si="36"/>
        <v>16.935927801526212</v>
      </c>
      <c r="R173" s="34">
        <f t="shared" si="37"/>
        <v>4.2782591820636435</v>
      </c>
      <c r="S173" s="34">
        <f t="shared" si="38"/>
        <v>15.827433537435109</v>
      </c>
      <c r="T173" s="22">
        <f t="shared" si="39"/>
        <v>20.105692719498752</v>
      </c>
      <c r="W173">
        <v>300</v>
      </c>
    </row>
    <row r="174" spans="1:23" x14ac:dyDescent="0.45">
      <c r="A174" t="s">
        <v>728</v>
      </c>
      <c r="B174" s="2">
        <v>43921</v>
      </c>
      <c r="C174" s="2" t="s">
        <v>951</v>
      </c>
      <c r="D174" s="27">
        <v>536.23312521321782</v>
      </c>
      <c r="E174" s="28">
        <v>7.2374031757312638</v>
      </c>
      <c r="F174" s="28">
        <v>10.363399123297512</v>
      </c>
      <c r="G174" s="28">
        <v>80.746191844194115</v>
      </c>
      <c r="H174" s="29">
        <v>238.45361044322655</v>
      </c>
      <c r="I174" s="29">
        <v>95.568896137928732</v>
      </c>
      <c r="J174" s="29">
        <v>23.101720902309662</v>
      </c>
      <c r="K174" s="29">
        <v>80.761903586529996</v>
      </c>
      <c r="L174" s="3"/>
      <c r="M174" s="21">
        <f t="shared" ref="M174:M191" si="40">100*E174/$D174</f>
        <v>1.3496747655888504</v>
      </c>
      <c r="N174" s="21">
        <f t="shared" ref="N174:N191" si="41">100*F174/$D174</f>
        <v>1.9326294173223266</v>
      </c>
      <c r="O174" s="21">
        <f t="shared" ref="O174:O191" si="42">100*G174/$D174</f>
        <v>15.058038761049627</v>
      </c>
      <c r="P174" s="22">
        <f t="shared" ref="P174:P191" si="43">100*H174/$D174</f>
        <v>44.468273075896285</v>
      </c>
      <c r="Q174" s="22">
        <f t="shared" ref="Q174:Q191" si="44">100*I174/$D174</f>
        <v>17.822266406971497</v>
      </c>
      <c r="R174" s="34">
        <f t="shared" ref="R174:R191" si="45">100*J174/$D174</f>
        <v>4.3081487912787786</v>
      </c>
      <c r="S174" s="34">
        <f t="shared" ref="S174:S191" si="46">100*K174/$D174</f>
        <v>15.060968781892639</v>
      </c>
      <c r="T174" s="22">
        <f t="shared" ref="T174:T191" si="47">SUM(R174:S174)</f>
        <v>19.369117573171415</v>
      </c>
      <c r="W174">
        <v>300</v>
      </c>
    </row>
    <row r="175" spans="1:23" x14ac:dyDescent="0.45">
      <c r="A175" t="s">
        <v>729</v>
      </c>
      <c r="B175" s="2">
        <v>44012</v>
      </c>
      <c r="C175" s="2" t="s">
        <v>951</v>
      </c>
      <c r="D175" s="27">
        <v>623.70977125918455</v>
      </c>
      <c r="E175" s="28">
        <v>10.325186155405001</v>
      </c>
      <c r="F175" s="28">
        <v>10.425223316275183</v>
      </c>
      <c r="G175" s="28">
        <v>109.91062694876611</v>
      </c>
      <c r="H175" s="29">
        <v>293.45677610534659</v>
      </c>
      <c r="I175" s="29">
        <v>89.006923138254194</v>
      </c>
      <c r="J175" s="29">
        <v>22.960574345704188</v>
      </c>
      <c r="K175" s="29">
        <v>87.624461249433296</v>
      </c>
      <c r="L175" s="3"/>
      <c r="M175" s="21">
        <f t="shared" si="40"/>
        <v>1.655447233824775</v>
      </c>
      <c r="N175" s="21">
        <f t="shared" si="41"/>
        <v>1.6714862900461036</v>
      </c>
      <c r="O175" s="21">
        <f t="shared" si="42"/>
        <v>17.622078731726717</v>
      </c>
      <c r="P175" s="22">
        <f t="shared" si="43"/>
        <v>47.050213036248827</v>
      </c>
      <c r="Q175" s="22">
        <f t="shared" si="44"/>
        <v>14.270567376002688</v>
      </c>
      <c r="R175" s="34">
        <f t="shared" si="45"/>
        <v>3.6812914281188727</v>
      </c>
      <c r="S175" s="34">
        <f t="shared" si="46"/>
        <v>14.048915904032018</v>
      </c>
      <c r="T175" s="22">
        <f t="shared" si="47"/>
        <v>17.73020733215089</v>
      </c>
      <c r="W175">
        <v>300</v>
      </c>
    </row>
    <row r="176" spans="1:23" x14ac:dyDescent="0.45">
      <c r="A176" t="s">
        <v>730</v>
      </c>
      <c r="B176" s="2">
        <v>44104</v>
      </c>
      <c r="C176" s="2" t="s">
        <v>951</v>
      </c>
      <c r="D176" s="27">
        <v>680.59311942369823</v>
      </c>
      <c r="E176" s="28">
        <v>11.457421673400194</v>
      </c>
      <c r="F176" s="28">
        <v>11.067806870172321</v>
      </c>
      <c r="G176" s="28">
        <v>121.14785721947823</v>
      </c>
      <c r="H176" s="29">
        <v>297.72311112726146</v>
      </c>
      <c r="I176" s="29">
        <v>113.44443788339376</v>
      </c>
      <c r="J176" s="29">
        <v>26.020141827292509</v>
      </c>
      <c r="K176" s="29">
        <v>99.732342822699636</v>
      </c>
      <c r="L176" s="3"/>
      <c r="M176" s="21">
        <f t="shared" si="40"/>
        <v>1.6834465918641563</v>
      </c>
      <c r="N176" s="21">
        <f t="shared" si="41"/>
        <v>1.626200229521001</v>
      </c>
      <c r="O176" s="21">
        <f t="shared" si="42"/>
        <v>17.80033529020421</v>
      </c>
      <c r="P176" s="22">
        <f t="shared" si="43"/>
        <v>43.744654865062799</v>
      </c>
      <c r="Q176" s="22">
        <f t="shared" si="44"/>
        <v>16.668466760206808</v>
      </c>
      <c r="R176" s="34">
        <f t="shared" si="45"/>
        <v>3.8231567561725321</v>
      </c>
      <c r="S176" s="34">
        <f t="shared" si="46"/>
        <v>14.653739506968479</v>
      </c>
      <c r="T176" s="22">
        <f t="shared" si="47"/>
        <v>18.476896263141011</v>
      </c>
      <c r="W176">
        <v>0</v>
      </c>
    </row>
    <row r="177" spans="1:23" x14ac:dyDescent="0.45">
      <c r="A177" t="s">
        <v>731</v>
      </c>
      <c r="B177" s="2">
        <v>44196</v>
      </c>
      <c r="C177" s="2" t="s">
        <v>951</v>
      </c>
      <c r="D177" s="27">
        <v>740.28852832519397</v>
      </c>
      <c r="E177" s="28">
        <v>12.600170866799482</v>
      </c>
      <c r="F177" s="28">
        <v>12.989567439420082</v>
      </c>
      <c r="G177" s="28">
        <v>134.86429819730338</v>
      </c>
      <c r="H177" s="29">
        <v>319.49921057223548</v>
      </c>
      <c r="I177" s="29">
        <v>121.80905010555999</v>
      </c>
      <c r="J177" s="29">
        <v>31.835873394142286</v>
      </c>
      <c r="K177" s="29">
        <v>106.69035774973322</v>
      </c>
      <c r="L177" s="3"/>
      <c r="M177" s="21">
        <f t="shared" si="40"/>
        <v>1.7020621534289775</v>
      </c>
      <c r="N177" s="21">
        <f t="shared" si="41"/>
        <v>1.7546628027327777</v>
      </c>
      <c r="O177" s="21">
        <f t="shared" si="42"/>
        <v>18.217801983561223</v>
      </c>
      <c r="P177" s="22">
        <f t="shared" si="43"/>
        <v>43.15874126741646</v>
      </c>
      <c r="Q177" s="22">
        <f t="shared" si="44"/>
        <v>16.45426687634037</v>
      </c>
      <c r="R177" s="34">
        <f t="shared" si="45"/>
        <v>4.3004682871645716</v>
      </c>
      <c r="S177" s="34">
        <f t="shared" si="46"/>
        <v>14.411996629355613</v>
      </c>
      <c r="T177" s="22">
        <f t="shared" si="47"/>
        <v>18.712464916520183</v>
      </c>
      <c r="W177">
        <v>0</v>
      </c>
    </row>
    <row r="178" spans="1:23" x14ac:dyDescent="0.45">
      <c r="A178" t="s">
        <v>732</v>
      </c>
      <c r="B178" s="2">
        <v>44286</v>
      </c>
      <c r="C178" s="2" t="s">
        <v>952</v>
      </c>
      <c r="D178" s="27">
        <v>791.38884932721544</v>
      </c>
      <c r="E178" s="28">
        <v>12.501106688324615</v>
      </c>
      <c r="F178" s="28">
        <v>15.235994264999293</v>
      </c>
      <c r="G178" s="28">
        <v>139.63728531463028</v>
      </c>
      <c r="H178" s="29">
        <v>342.78572571238612</v>
      </c>
      <c r="I178" s="29">
        <v>133.66371758489436</v>
      </c>
      <c r="J178" s="29">
        <v>36.78343927676579</v>
      </c>
      <c r="K178" s="29">
        <v>110.78158048521507</v>
      </c>
      <c r="L178" s="3"/>
      <c r="M178" s="21">
        <f t="shared" si="40"/>
        <v>1.5796414997446828</v>
      </c>
      <c r="N178" s="21">
        <f t="shared" si="41"/>
        <v>1.9252222567896797</v>
      </c>
      <c r="O178" s="21">
        <f t="shared" si="42"/>
        <v>17.644585898997732</v>
      </c>
      <c r="P178" s="22">
        <f t="shared" si="43"/>
        <v>43.31444978076189</v>
      </c>
      <c r="Q178" s="22">
        <f t="shared" si="44"/>
        <v>16.889765088113901</v>
      </c>
      <c r="R178" s="34">
        <f t="shared" si="45"/>
        <v>4.6479602673245335</v>
      </c>
      <c r="S178" s="34">
        <f t="shared" si="46"/>
        <v>13.998375208267589</v>
      </c>
      <c r="T178" s="22">
        <f t="shared" si="47"/>
        <v>18.646335475592124</v>
      </c>
      <c r="W178">
        <v>0</v>
      </c>
    </row>
    <row r="179" spans="1:23" x14ac:dyDescent="0.45">
      <c r="A179" t="s">
        <v>733</v>
      </c>
      <c r="B179" s="2">
        <v>44377</v>
      </c>
      <c r="C179" s="2" t="s">
        <v>952</v>
      </c>
      <c r="D179" s="27">
        <v>814.49424713928124</v>
      </c>
      <c r="E179" s="28">
        <v>11.687403334206143</v>
      </c>
      <c r="F179" s="28">
        <v>16.001068910588724</v>
      </c>
      <c r="G179" s="28">
        <v>134.42668016495489</v>
      </c>
      <c r="H179" s="29">
        <v>356.88412956613826</v>
      </c>
      <c r="I179" s="29">
        <v>138.67611976231683</v>
      </c>
      <c r="J179" s="29">
        <v>38.148513364240337</v>
      </c>
      <c r="K179" s="29">
        <v>118.67033203683609</v>
      </c>
      <c r="L179" s="3"/>
      <c r="M179" s="21">
        <f t="shared" si="40"/>
        <v>1.4349276714053401</v>
      </c>
      <c r="N179" s="21">
        <f t="shared" si="41"/>
        <v>1.9645404454099831</v>
      </c>
      <c r="O179" s="21">
        <f t="shared" si="42"/>
        <v>16.504313030705479</v>
      </c>
      <c r="P179" s="22">
        <f t="shared" si="43"/>
        <v>43.81665442323375</v>
      </c>
      <c r="Q179" s="22">
        <f t="shared" si="44"/>
        <v>17.026040423168606</v>
      </c>
      <c r="R179" s="34">
        <f t="shared" si="45"/>
        <v>4.6837056858569577</v>
      </c>
      <c r="S179" s="34">
        <f t="shared" si="46"/>
        <v>14.569818320219891</v>
      </c>
      <c r="T179" s="22">
        <f t="shared" si="47"/>
        <v>19.253524006076848</v>
      </c>
      <c r="W179">
        <v>0</v>
      </c>
    </row>
    <row r="180" spans="1:23" x14ac:dyDescent="0.45">
      <c r="A180" t="s">
        <v>734</v>
      </c>
      <c r="B180" s="2">
        <v>44469</v>
      </c>
      <c r="C180" s="2" t="s">
        <v>952</v>
      </c>
      <c r="D180" s="27">
        <v>843.62491271696058</v>
      </c>
      <c r="E180" s="28">
        <v>13.220771048323385</v>
      </c>
      <c r="F180" s="28">
        <v>17.346210620184024</v>
      </c>
      <c r="G180" s="28">
        <v>145.6582460097946</v>
      </c>
      <c r="H180" s="29">
        <v>361.73739253431131</v>
      </c>
      <c r="I180" s="29">
        <v>140.09194333941355</v>
      </c>
      <c r="J180" s="29">
        <v>41.078492425271044</v>
      </c>
      <c r="K180" s="29">
        <v>124.49185673966269</v>
      </c>
      <c r="L180" s="3"/>
      <c r="M180" s="21">
        <f t="shared" si="40"/>
        <v>1.5671385291058855</v>
      </c>
      <c r="N180" s="21">
        <f t="shared" si="41"/>
        <v>2.0561520124292185</v>
      </c>
      <c r="O180" s="21">
        <f t="shared" si="42"/>
        <v>17.265759203422611</v>
      </c>
      <c r="P180" s="22">
        <f t="shared" si="43"/>
        <v>42.878936726667717</v>
      </c>
      <c r="Q180" s="22">
        <f t="shared" si="44"/>
        <v>16.605951439750207</v>
      </c>
      <c r="R180" s="34">
        <f t="shared" si="45"/>
        <v>4.8692839443271678</v>
      </c>
      <c r="S180" s="34">
        <f t="shared" si="46"/>
        <v>14.75677814429719</v>
      </c>
      <c r="T180" s="22">
        <f t="shared" si="47"/>
        <v>19.626062088624359</v>
      </c>
      <c r="W180">
        <v>0</v>
      </c>
    </row>
    <row r="181" spans="1:23" x14ac:dyDescent="0.45">
      <c r="A181" t="s">
        <v>735</v>
      </c>
      <c r="B181" s="2">
        <v>44561</v>
      </c>
      <c r="C181" s="2" t="s">
        <v>952</v>
      </c>
      <c r="D181" s="27">
        <v>912.98822107607805</v>
      </c>
      <c r="E181" s="28">
        <v>14.171547922171065</v>
      </c>
      <c r="F181" s="28">
        <v>18.770566971102717</v>
      </c>
      <c r="G181" s="28">
        <v>157.64920993830071</v>
      </c>
      <c r="H181" s="29">
        <v>392.56977739622027</v>
      </c>
      <c r="I181" s="29">
        <v>153.11482096444408</v>
      </c>
      <c r="J181" s="29">
        <v>43.294243637443266</v>
      </c>
      <c r="K181" s="29">
        <v>133.41805424639591</v>
      </c>
      <c r="L181" s="3"/>
      <c r="M181" s="21">
        <f t="shared" si="40"/>
        <v>1.552215855037868</v>
      </c>
      <c r="N181" s="21">
        <f t="shared" si="41"/>
        <v>2.0559484271307582</v>
      </c>
      <c r="O181" s="21">
        <f t="shared" si="42"/>
        <v>17.267387059220781</v>
      </c>
      <c r="P181" s="22">
        <f t="shared" si="43"/>
        <v>42.998339774145677</v>
      </c>
      <c r="Q181" s="22">
        <f t="shared" si="44"/>
        <v>16.770733447577001</v>
      </c>
      <c r="R181" s="34">
        <f t="shared" si="45"/>
        <v>4.7420374806605112</v>
      </c>
      <c r="S181" s="34">
        <f t="shared" si="46"/>
        <v>14.613337956227408</v>
      </c>
      <c r="T181" s="22">
        <f t="shared" si="47"/>
        <v>19.355375436887918</v>
      </c>
      <c r="W181">
        <v>0</v>
      </c>
    </row>
    <row r="182" spans="1:23" x14ac:dyDescent="0.45">
      <c r="A182" t="s">
        <v>736</v>
      </c>
      <c r="B182" s="2">
        <v>44651</v>
      </c>
      <c r="C182" s="2" t="s">
        <v>953</v>
      </c>
      <c r="D182" s="27">
        <v>907.65140553106312</v>
      </c>
      <c r="E182" s="28">
        <v>14.452826847131993</v>
      </c>
      <c r="F182" s="28">
        <v>19.372468049837522</v>
      </c>
      <c r="G182" s="28">
        <v>160.56930978497942</v>
      </c>
      <c r="H182" s="29">
        <v>381.40220674255113</v>
      </c>
      <c r="I182" s="29">
        <v>154.5805402256573</v>
      </c>
      <c r="J182" s="29">
        <v>43.176973695959916</v>
      </c>
      <c r="K182" s="29">
        <v>134.0970801849459</v>
      </c>
      <c r="L182" s="3"/>
      <c r="M182" s="21">
        <f t="shared" si="40"/>
        <v>1.592332338060525</v>
      </c>
      <c r="N182" s="21">
        <f t="shared" si="41"/>
        <v>2.1343511321400719</v>
      </c>
      <c r="O182" s="21">
        <f t="shared" si="42"/>
        <v>17.690636383803206</v>
      </c>
      <c r="P182" s="22">
        <f t="shared" si="43"/>
        <v>42.020780711444417</v>
      </c>
      <c r="Q182" s="22">
        <f t="shared" si="44"/>
        <v>17.030826954453165</v>
      </c>
      <c r="R182" s="34">
        <f t="shared" si="45"/>
        <v>4.7569995961937881</v>
      </c>
      <c r="S182" s="34">
        <f t="shared" si="46"/>
        <v>14.774072883904834</v>
      </c>
      <c r="T182" s="22">
        <f t="shared" si="47"/>
        <v>19.531072480098622</v>
      </c>
      <c r="W182">
        <v>0</v>
      </c>
    </row>
    <row r="183" spans="1:23" x14ac:dyDescent="0.45">
      <c r="A183" t="s">
        <v>737</v>
      </c>
      <c r="B183" s="2">
        <v>44742</v>
      </c>
      <c r="C183" s="2" t="s">
        <v>953</v>
      </c>
      <c r="D183" s="27">
        <v>919.35433071461409</v>
      </c>
      <c r="E183" s="28">
        <v>14.602848042307155</v>
      </c>
      <c r="F183" s="28">
        <v>19.357501733380492</v>
      </c>
      <c r="G183" s="28">
        <v>154.23188184219629</v>
      </c>
      <c r="H183" s="29">
        <v>383.81099175157624</v>
      </c>
      <c r="I183" s="29">
        <v>169.0742741139083</v>
      </c>
      <c r="J183" s="29">
        <v>45.318233840128542</v>
      </c>
      <c r="K183" s="29">
        <v>132.9585993911171</v>
      </c>
      <c r="L183" s="3"/>
      <c r="M183" s="21">
        <f t="shared" si="40"/>
        <v>1.5883808401659849</v>
      </c>
      <c r="N183" s="21">
        <f t="shared" si="41"/>
        <v>2.1055539835586465</v>
      </c>
      <c r="O183" s="21">
        <f t="shared" si="42"/>
        <v>16.776108698189507</v>
      </c>
      <c r="P183" s="22">
        <f t="shared" si="43"/>
        <v>41.747885328743699</v>
      </c>
      <c r="Q183" s="22">
        <f t="shared" si="44"/>
        <v>18.390545240863428</v>
      </c>
      <c r="R183" s="34">
        <f t="shared" si="45"/>
        <v>4.9293544747760834</v>
      </c>
      <c r="S183" s="34">
        <f t="shared" si="46"/>
        <v>14.462171433702649</v>
      </c>
      <c r="T183" s="22">
        <f t="shared" si="47"/>
        <v>19.391525908478734</v>
      </c>
      <c r="W183">
        <v>0</v>
      </c>
    </row>
    <row r="184" spans="1:23" x14ac:dyDescent="0.45">
      <c r="A184" t="s">
        <v>738</v>
      </c>
      <c r="B184" s="2">
        <v>44834</v>
      </c>
      <c r="C184" s="2" t="s">
        <v>953</v>
      </c>
      <c r="D184" s="27">
        <v>929.97748296982229</v>
      </c>
      <c r="E184" s="28">
        <v>13.142259264161382</v>
      </c>
      <c r="F184" s="28">
        <v>20.009132877969947</v>
      </c>
      <c r="G184" s="28">
        <v>143.40852116770569</v>
      </c>
      <c r="H184" s="29">
        <v>388.94627619714896</v>
      </c>
      <c r="I184" s="29">
        <v>169.4957314574396</v>
      </c>
      <c r="J184" s="29">
        <v>48.078102921175613</v>
      </c>
      <c r="K184" s="29">
        <v>146.89745908422117</v>
      </c>
      <c r="L184" s="3"/>
      <c r="M184" s="21">
        <f t="shared" si="40"/>
        <v>1.4131803731626316</v>
      </c>
      <c r="N184" s="21">
        <f t="shared" si="41"/>
        <v>2.1515717578528988</v>
      </c>
      <c r="O184" s="21">
        <f t="shared" si="42"/>
        <v>15.420644455792624</v>
      </c>
      <c r="P184" s="22">
        <f t="shared" si="43"/>
        <v>41.823192853559689</v>
      </c>
      <c r="Q184" s="22">
        <f t="shared" si="44"/>
        <v>18.225788748794873</v>
      </c>
      <c r="R184" s="34">
        <f t="shared" si="45"/>
        <v>5.1698136569545037</v>
      </c>
      <c r="S184" s="34">
        <f t="shared" si="46"/>
        <v>15.795808153882795</v>
      </c>
      <c r="T184" s="22">
        <f t="shared" si="47"/>
        <v>20.965621810837298</v>
      </c>
      <c r="W184">
        <v>0</v>
      </c>
    </row>
    <row r="185" spans="1:23" x14ac:dyDescent="0.45">
      <c r="A185" t="s">
        <v>739</v>
      </c>
      <c r="B185" s="2">
        <v>44926</v>
      </c>
      <c r="C185" s="2" t="s">
        <v>953</v>
      </c>
      <c r="D185" s="27">
        <v>852.86986229388458</v>
      </c>
      <c r="E185" s="28">
        <v>11.777025724271406</v>
      </c>
      <c r="F185" s="28">
        <v>18.780710781146198</v>
      </c>
      <c r="G185" s="28">
        <v>128.17545740366819</v>
      </c>
      <c r="H185" s="29">
        <v>357.48170393878991</v>
      </c>
      <c r="I185" s="29">
        <v>157.49776314897596</v>
      </c>
      <c r="J185" s="29">
        <v>37.369163038041997</v>
      </c>
      <c r="K185" s="29">
        <v>141.78803825899089</v>
      </c>
      <c r="L185" s="3"/>
      <c r="M185" s="21">
        <f t="shared" si="40"/>
        <v>1.3808701942633823</v>
      </c>
      <c r="N185" s="21">
        <f t="shared" si="41"/>
        <v>2.2020605500859731</v>
      </c>
      <c r="O185" s="21">
        <f t="shared" si="42"/>
        <v>15.028723967209558</v>
      </c>
      <c r="P185" s="22">
        <f t="shared" si="43"/>
        <v>41.915152562350443</v>
      </c>
      <c r="Q185" s="22">
        <f t="shared" si="44"/>
        <v>18.466798993854571</v>
      </c>
      <c r="R185" s="34">
        <f t="shared" si="45"/>
        <v>4.3815785608291566</v>
      </c>
      <c r="S185" s="34">
        <f t="shared" si="46"/>
        <v>16.624815171406905</v>
      </c>
      <c r="T185" s="22">
        <f t="shared" si="47"/>
        <v>21.006393732236063</v>
      </c>
      <c r="W185">
        <v>0</v>
      </c>
    </row>
    <row r="186" spans="1:23" x14ac:dyDescent="0.45">
      <c r="A186" t="s">
        <v>740</v>
      </c>
      <c r="B186" s="2">
        <v>45016</v>
      </c>
      <c r="C186" s="2" t="s">
        <v>954</v>
      </c>
      <c r="D186" s="27">
        <v>903.5543274210462</v>
      </c>
      <c r="E186" s="28">
        <v>11.862596098573588</v>
      </c>
      <c r="F186" s="28">
        <v>20.319249312252374</v>
      </c>
      <c r="G186" s="28">
        <v>132.09384328455809</v>
      </c>
      <c r="H186" s="29">
        <v>368.83754390614934</v>
      </c>
      <c r="I186" s="29">
        <v>166.61678858132598</v>
      </c>
      <c r="J186" s="29">
        <v>42.353313903249678</v>
      </c>
      <c r="K186" s="29">
        <v>161.47099233493719</v>
      </c>
      <c r="L186" s="3"/>
      <c r="M186" s="21">
        <f t="shared" si="40"/>
        <v>1.3128813330386222</v>
      </c>
      <c r="N186" s="21">
        <f t="shared" si="41"/>
        <v>2.2488132363051405</v>
      </c>
      <c r="O186" s="21">
        <f t="shared" si="42"/>
        <v>14.61935815874897</v>
      </c>
      <c r="P186" s="22">
        <f t="shared" si="43"/>
        <v>40.820737913889175</v>
      </c>
      <c r="Q186" s="22">
        <f t="shared" si="44"/>
        <v>18.440151690368076</v>
      </c>
      <c r="R186" s="34">
        <f t="shared" si="45"/>
        <v>4.6874119926065623</v>
      </c>
      <c r="S186" s="34">
        <f t="shared" si="46"/>
        <v>17.870645675043459</v>
      </c>
      <c r="T186" s="22">
        <f t="shared" si="47"/>
        <v>22.558057667650022</v>
      </c>
      <c r="W186">
        <v>0</v>
      </c>
    </row>
    <row r="187" spans="1:23" x14ac:dyDescent="0.45">
      <c r="A187" t="s">
        <v>741</v>
      </c>
      <c r="B187" s="2">
        <v>45107</v>
      </c>
      <c r="C187" s="2" t="s">
        <v>954</v>
      </c>
      <c r="D187" s="27">
        <v>870.31838846187941</v>
      </c>
      <c r="E187" s="28">
        <v>11.583043083606812</v>
      </c>
      <c r="F187" s="28">
        <v>20.970334837625696</v>
      </c>
      <c r="G187" s="28">
        <v>128.24465167823664</v>
      </c>
      <c r="H187" s="29">
        <v>349.70410914712846</v>
      </c>
      <c r="I187" s="29">
        <v>149.5468064190726</v>
      </c>
      <c r="J187" s="29">
        <v>42.483464193653894</v>
      </c>
      <c r="K187" s="29">
        <v>167.78597910255527</v>
      </c>
      <c r="L187" s="3"/>
      <c r="M187" s="21">
        <f t="shared" si="40"/>
        <v>1.3308972023534533</v>
      </c>
      <c r="N187" s="21">
        <f t="shared" si="41"/>
        <v>2.4095015244578177</v>
      </c>
      <c r="O187" s="21">
        <f t="shared" si="42"/>
        <v>14.735371948751357</v>
      </c>
      <c r="P187" s="22">
        <f t="shared" si="43"/>
        <v>40.181169763075246</v>
      </c>
      <c r="Q187" s="22">
        <f t="shared" si="44"/>
        <v>17.182999739137749</v>
      </c>
      <c r="R187" s="34">
        <f t="shared" si="45"/>
        <v>4.881370399255295</v>
      </c>
      <c r="S187" s="34">
        <f t="shared" si="46"/>
        <v>19.27868942296908</v>
      </c>
      <c r="T187" s="22">
        <f t="shared" si="47"/>
        <v>24.160059822224376</v>
      </c>
      <c r="W187">
        <v>0</v>
      </c>
    </row>
    <row r="188" spans="1:23" x14ac:dyDescent="0.45">
      <c r="A188" t="s">
        <v>742</v>
      </c>
      <c r="B188" s="2">
        <v>45199</v>
      </c>
      <c r="C188" s="2" t="s">
        <v>954</v>
      </c>
      <c r="D188" s="27">
        <v>831.0252196716599</v>
      </c>
      <c r="E188" s="28">
        <v>10.872959620977403</v>
      </c>
      <c r="F188" s="28">
        <v>20.305994800217686</v>
      </c>
      <c r="G188" s="28">
        <v>123.3427765553039</v>
      </c>
      <c r="H188" s="29">
        <v>330.99146205281448</v>
      </c>
      <c r="I188" s="29">
        <v>150.15313914300597</v>
      </c>
      <c r="J188" s="29">
        <v>41.739904334063006</v>
      </c>
      <c r="K188" s="29">
        <v>153.6189831652774</v>
      </c>
      <c r="L188" s="3"/>
      <c r="M188" s="21">
        <f t="shared" si="40"/>
        <v>1.3083790195047675</v>
      </c>
      <c r="N188" s="21">
        <f t="shared" si="41"/>
        <v>2.4434871914285146</v>
      </c>
      <c r="O188" s="21">
        <f t="shared" si="42"/>
        <v>14.842242285262646</v>
      </c>
      <c r="P188" s="22">
        <f t="shared" si="43"/>
        <v>39.829292086176395</v>
      </c>
      <c r="Q188" s="22">
        <f t="shared" si="44"/>
        <v>18.06842146166537</v>
      </c>
      <c r="R188" s="34">
        <f t="shared" si="45"/>
        <v>5.0227000752822573</v>
      </c>
      <c r="S188" s="34">
        <f t="shared" si="46"/>
        <v>18.48547788068004</v>
      </c>
      <c r="T188" s="22">
        <f t="shared" si="47"/>
        <v>23.508177955962296</v>
      </c>
      <c r="W188">
        <v>0</v>
      </c>
    </row>
    <row r="189" spans="1:23" x14ac:dyDescent="0.45">
      <c r="A189" t="s">
        <v>743</v>
      </c>
      <c r="B189" s="2">
        <v>45291</v>
      </c>
      <c r="C189" s="2" t="s">
        <v>954</v>
      </c>
      <c r="D189" s="27">
        <v>825.86864849786332</v>
      </c>
      <c r="E189" s="28">
        <v>11.35076454435166</v>
      </c>
      <c r="F189" s="28">
        <v>20.329629258676114</v>
      </c>
      <c r="G189" s="28">
        <v>124.73020691468983</v>
      </c>
      <c r="H189" s="29">
        <v>328.21423160940662</v>
      </c>
      <c r="I189" s="29">
        <v>151.28673352256399</v>
      </c>
      <c r="J189" s="29">
        <v>36.93870200711816</v>
      </c>
      <c r="K189" s="29">
        <v>153.01838064105689</v>
      </c>
      <c r="L189" s="3"/>
      <c r="M189" s="21">
        <f t="shared" si="40"/>
        <v>1.3744031287538367</v>
      </c>
      <c r="N189" s="21">
        <f t="shared" si="41"/>
        <v>2.4616056434219651</v>
      </c>
      <c r="O189" s="21">
        <f t="shared" si="42"/>
        <v>15.102910994569923</v>
      </c>
      <c r="P189" s="22">
        <f t="shared" si="43"/>
        <v>39.741698901681431</v>
      </c>
      <c r="Q189" s="22">
        <f t="shared" si="44"/>
        <v>18.318498201588458</v>
      </c>
      <c r="R189" s="34">
        <f t="shared" si="45"/>
        <v>4.472709077200637</v>
      </c>
      <c r="S189" s="34">
        <f t="shared" si="46"/>
        <v>18.528174052783744</v>
      </c>
      <c r="T189" s="22">
        <f t="shared" si="47"/>
        <v>23.000883129984381</v>
      </c>
      <c r="W189">
        <v>0</v>
      </c>
    </row>
    <row r="190" spans="1:23" x14ac:dyDescent="0.45">
      <c r="A190" t="s">
        <v>744</v>
      </c>
      <c r="B190" s="2">
        <v>45382</v>
      </c>
      <c r="C190" s="2" t="s">
        <v>955</v>
      </c>
      <c r="D190" s="27">
        <v>885.4079296902313</v>
      </c>
      <c r="E190" s="28">
        <v>11.928897214743033</v>
      </c>
      <c r="F190" s="28">
        <v>22.32125387405264</v>
      </c>
      <c r="G190" s="28">
        <v>125.64495517141009</v>
      </c>
      <c r="H190" s="29">
        <v>346.21765056863666</v>
      </c>
      <c r="I190" s="29">
        <v>166.06123988684155</v>
      </c>
      <c r="J190" s="29">
        <v>44.900327439583236</v>
      </c>
      <c r="K190" s="29">
        <v>168.33360553496414</v>
      </c>
      <c r="L190" s="3"/>
      <c r="M190" s="21">
        <f t="shared" si="40"/>
        <v>1.3472769798793733</v>
      </c>
      <c r="N190" s="21">
        <f t="shared" si="41"/>
        <v>2.5210135492983388</v>
      </c>
      <c r="O190" s="21">
        <f t="shared" si="42"/>
        <v>14.190629082728931</v>
      </c>
      <c r="P190" s="22">
        <f t="shared" si="43"/>
        <v>39.102614620784379</v>
      </c>
      <c r="Q190" s="22">
        <f t="shared" si="44"/>
        <v>18.755336869971302</v>
      </c>
      <c r="R190" s="34">
        <f t="shared" si="45"/>
        <v>5.0711458452029063</v>
      </c>
      <c r="S190" s="34">
        <f t="shared" si="46"/>
        <v>19.011983052134774</v>
      </c>
      <c r="T190" s="22">
        <f t="shared" si="47"/>
        <v>24.08312889733768</v>
      </c>
      <c r="W190">
        <v>0</v>
      </c>
    </row>
    <row r="191" spans="1:23" x14ac:dyDescent="0.45">
      <c r="A191" t="s">
        <v>745</v>
      </c>
      <c r="B191" s="2">
        <v>45473</v>
      </c>
      <c r="C191" s="2" t="s">
        <v>955</v>
      </c>
      <c r="D191" s="27">
        <v>909.37455213644273</v>
      </c>
      <c r="E191" s="28">
        <v>11.721556381546046</v>
      </c>
      <c r="F191" s="28">
        <v>23.88575605687841</v>
      </c>
      <c r="G191" s="28">
        <v>131.24421057964932</v>
      </c>
      <c r="H191" s="29">
        <v>358.0352402861094</v>
      </c>
      <c r="I191" s="29">
        <v>168.88975265490831</v>
      </c>
      <c r="J191" s="29">
        <v>47.408963960873727</v>
      </c>
      <c r="K191" s="29">
        <v>168.1890722164776</v>
      </c>
      <c r="L191" s="3"/>
      <c r="M191" s="21">
        <f t="shared" si="40"/>
        <v>1.2889690341573734</v>
      </c>
      <c r="N191" s="21">
        <f t="shared" si="41"/>
        <v>2.6266136434940162</v>
      </c>
      <c r="O191" s="21">
        <f t="shared" si="42"/>
        <v>14.432360161311992</v>
      </c>
      <c r="P191" s="22">
        <f t="shared" si="43"/>
        <v>39.371592205319345</v>
      </c>
      <c r="Q191" s="22">
        <f t="shared" si="44"/>
        <v>18.572078167145374</v>
      </c>
      <c r="R191" s="34">
        <f t="shared" si="45"/>
        <v>5.2133594292355427</v>
      </c>
      <c r="S191" s="34">
        <f t="shared" si="46"/>
        <v>18.495027359336362</v>
      </c>
      <c r="T191" s="22">
        <f t="shared" si="47"/>
        <v>23.708386788571904</v>
      </c>
      <c r="W191">
        <v>0</v>
      </c>
    </row>
    <row r="551" spans="13:19" x14ac:dyDescent="0.45">
      <c r="M551" s="21" t="s">
        <v>932</v>
      </c>
      <c r="N551" s="21" t="s">
        <v>930</v>
      </c>
      <c r="O551" s="21" t="s">
        <v>956</v>
      </c>
      <c r="P551" s="22" t="s">
        <v>957</v>
      </c>
      <c r="Q551" s="22" t="s">
        <v>958</v>
      </c>
      <c r="S551" s="34" t="s">
        <v>931</v>
      </c>
    </row>
    <row r="552" spans="13:19" x14ac:dyDescent="0.45">
      <c r="M552" s="21">
        <f>-O470+O545</f>
        <v>0</v>
      </c>
      <c r="N552" s="21">
        <f>-M470+M545</f>
        <v>0</v>
      </c>
      <c r="O552" s="21">
        <f>-P470+P545</f>
        <v>0</v>
      </c>
      <c r="P552" s="22">
        <f>-Q470+Q545</f>
        <v>0</v>
      </c>
      <c r="Q552" s="22">
        <f>-S470+S545</f>
        <v>0</v>
      </c>
      <c r="S552" s="34">
        <f>-N470+N545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95F38-2C3D-4066-B249-D9F65B3F2508}">
  <sheetPr>
    <tabColor rgb="FFC00000"/>
  </sheetPr>
  <dimension ref="A1:T552"/>
  <sheetViews>
    <sheetView workbookViewId="0">
      <pane xSplit="2" ySplit="13" topLeftCell="C189" activePane="bottomRight" state="frozen"/>
      <selection pane="topRight" activeCell="C1" sqref="C1"/>
      <selection pane="bottomLeft" activeCell="A14" sqref="A14"/>
      <selection pane="bottomRight" activeCell="N190" sqref="N190:N191"/>
    </sheetView>
  </sheetViews>
  <sheetFormatPr defaultRowHeight="14.25" x14ac:dyDescent="0.45"/>
  <cols>
    <col min="4" max="4" width="9.59765625" style="24" bestFit="1" customWidth="1"/>
    <col min="5" max="6" width="9.1328125" style="25"/>
    <col min="7" max="7" width="9.59765625" style="25" bestFit="1" customWidth="1"/>
    <col min="8" max="9" width="9.59765625" style="26" bestFit="1" customWidth="1"/>
    <col min="10" max="10" width="9.1328125" style="26"/>
    <col min="11" max="11" width="9.59765625" style="26" bestFit="1" customWidth="1"/>
    <col min="13" max="15" width="9.1328125" style="21"/>
    <col min="16" max="17" width="9.1328125" style="22"/>
    <col min="18" max="19" width="9.1328125" style="34"/>
    <col min="20" max="20" width="9" style="26"/>
  </cols>
  <sheetData>
    <row r="1" spans="1:20" x14ac:dyDescent="0.45">
      <c r="A1" s="1" t="s">
        <v>861</v>
      </c>
      <c r="B1" s="1" t="s">
        <v>1</v>
      </c>
      <c r="C1" s="1"/>
      <c r="D1" s="24" t="s">
        <v>959</v>
      </c>
      <c r="E1" s="25" t="s">
        <v>960</v>
      </c>
      <c r="F1" s="25" t="s">
        <v>961</v>
      </c>
      <c r="G1" s="25" t="s">
        <v>962</v>
      </c>
      <c r="H1" s="26" t="s">
        <v>963</v>
      </c>
      <c r="I1" s="26" t="s">
        <v>964</v>
      </c>
      <c r="J1" s="26" t="s">
        <v>965</v>
      </c>
      <c r="K1" s="26" t="s">
        <v>966</v>
      </c>
    </row>
    <row r="2" spans="1:20" x14ac:dyDescent="0.45">
      <c r="A2" t="s">
        <v>4</v>
      </c>
      <c r="D2" s="24" t="s">
        <v>967</v>
      </c>
      <c r="E2" s="25" t="s">
        <v>968</v>
      </c>
      <c r="F2" s="25" t="s">
        <v>969</v>
      </c>
      <c r="G2" s="25" t="s">
        <v>970</v>
      </c>
      <c r="H2" s="26" t="s">
        <v>971</v>
      </c>
      <c r="I2" s="26" t="s">
        <v>972</v>
      </c>
      <c r="J2" s="26" t="s">
        <v>973</v>
      </c>
      <c r="K2" s="26" t="s">
        <v>974</v>
      </c>
    </row>
    <row r="3" spans="1:20" x14ac:dyDescent="0.45">
      <c r="A3" t="s">
        <v>7</v>
      </c>
      <c r="D3" s="24" t="s">
        <v>975</v>
      </c>
      <c r="E3" s="25" t="s">
        <v>976</v>
      </c>
      <c r="F3" s="25" t="s">
        <v>976</v>
      </c>
      <c r="G3" s="25" t="s">
        <v>976</v>
      </c>
      <c r="H3" s="26" t="s">
        <v>977</v>
      </c>
      <c r="I3" s="26" t="s">
        <v>976</v>
      </c>
      <c r="J3" s="26" t="s">
        <v>978</v>
      </c>
      <c r="K3" s="26" t="s">
        <v>979</v>
      </c>
    </row>
    <row r="4" spans="1:20" x14ac:dyDescent="0.45">
      <c r="A4" t="s">
        <v>9</v>
      </c>
      <c r="D4" s="24" t="s">
        <v>884</v>
      </c>
      <c r="E4" s="25" t="s">
        <v>884</v>
      </c>
      <c r="F4" s="25" t="s">
        <v>884</v>
      </c>
      <c r="G4" s="25" t="s">
        <v>884</v>
      </c>
      <c r="H4" s="26" t="s">
        <v>980</v>
      </c>
      <c r="I4" s="26" t="s">
        <v>884</v>
      </c>
      <c r="J4" s="26" t="s">
        <v>981</v>
      </c>
      <c r="K4" s="26" t="s">
        <v>982</v>
      </c>
    </row>
    <row r="5" spans="1:20" x14ac:dyDescent="0.45">
      <c r="A5" t="s">
        <v>11</v>
      </c>
      <c r="D5" s="24" t="s">
        <v>889</v>
      </c>
      <c r="E5" s="25" t="s">
        <v>889</v>
      </c>
      <c r="F5" s="25" t="s">
        <v>889</v>
      </c>
      <c r="G5" s="25" t="s">
        <v>889</v>
      </c>
      <c r="H5" s="26" t="s">
        <v>983</v>
      </c>
      <c r="I5" s="26" t="s">
        <v>889</v>
      </c>
      <c r="J5" s="26" t="s">
        <v>984</v>
      </c>
      <c r="K5" s="26" t="s">
        <v>985</v>
      </c>
    </row>
    <row r="6" spans="1:20" x14ac:dyDescent="0.45">
      <c r="A6" t="s">
        <v>13</v>
      </c>
      <c r="D6" s="24" t="s">
        <v>757</v>
      </c>
      <c r="E6" s="25" t="s">
        <v>757</v>
      </c>
      <c r="F6" s="25" t="s">
        <v>757</v>
      </c>
      <c r="G6" s="25" t="s">
        <v>757</v>
      </c>
      <c r="H6" s="26" t="s">
        <v>986</v>
      </c>
      <c r="I6" s="26" t="s">
        <v>757</v>
      </c>
      <c r="J6" s="26" t="s">
        <v>987</v>
      </c>
      <c r="K6" s="26" t="s">
        <v>988</v>
      </c>
    </row>
    <row r="7" spans="1:20" x14ac:dyDescent="0.45">
      <c r="A7" t="s">
        <v>15</v>
      </c>
      <c r="D7" s="24" t="s">
        <v>898</v>
      </c>
      <c r="E7" s="25" t="s">
        <v>898</v>
      </c>
      <c r="F7" s="25" t="s">
        <v>898</v>
      </c>
      <c r="G7" s="25" t="s">
        <v>898</v>
      </c>
      <c r="H7" s="26" t="s">
        <v>989</v>
      </c>
      <c r="I7" s="26" t="s">
        <v>898</v>
      </c>
      <c r="J7" s="26" t="s">
        <v>990</v>
      </c>
      <c r="K7" s="26" t="s">
        <v>991</v>
      </c>
    </row>
    <row r="8" spans="1:20" x14ac:dyDescent="0.45">
      <c r="A8" t="s">
        <v>17</v>
      </c>
      <c r="D8" s="24" t="s">
        <v>590</v>
      </c>
      <c r="E8" s="25" t="s">
        <v>590</v>
      </c>
      <c r="F8" s="25" t="s">
        <v>590</v>
      </c>
      <c r="G8" s="25" t="s">
        <v>590</v>
      </c>
      <c r="H8" s="26" t="s">
        <v>992</v>
      </c>
      <c r="I8" s="26" t="s">
        <v>590</v>
      </c>
      <c r="J8" s="26" t="s">
        <v>993</v>
      </c>
      <c r="K8" s="26" t="s">
        <v>994</v>
      </c>
    </row>
    <row r="9" spans="1:20" x14ac:dyDescent="0.45">
      <c r="A9" t="s">
        <v>19</v>
      </c>
      <c r="D9" s="24" t="s">
        <v>761</v>
      </c>
      <c r="E9" s="25" t="s">
        <v>761</v>
      </c>
      <c r="F9" s="25" t="s">
        <v>761</v>
      </c>
      <c r="G9" s="25" t="s">
        <v>761</v>
      </c>
      <c r="H9" s="26" t="s">
        <v>995</v>
      </c>
      <c r="I9" s="26" t="s">
        <v>761</v>
      </c>
      <c r="J9" s="26" t="s">
        <v>996</v>
      </c>
      <c r="K9" s="26" t="s">
        <v>997</v>
      </c>
    </row>
    <row r="10" spans="1:20" x14ac:dyDescent="0.45">
      <c r="A10" t="s">
        <v>21</v>
      </c>
      <c r="D10" s="24" t="s">
        <v>857</v>
      </c>
      <c r="E10" s="25" t="s">
        <v>857</v>
      </c>
      <c r="F10" s="25" t="s">
        <v>857</v>
      </c>
      <c r="G10" s="25" t="s">
        <v>857</v>
      </c>
      <c r="H10" s="26" t="s">
        <v>998</v>
      </c>
      <c r="I10" s="26" t="s">
        <v>857</v>
      </c>
      <c r="J10" s="26" t="s">
        <v>999</v>
      </c>
      <c r="K10" s="26" t="s">
        <v>1000</v>
      </c>
    </row>
    <row r="11" spans="1:20" x14ac:dyDescent="0.45">
      <c r="A11" t="s">
        <v>24</v>
      </c>
      <c r="D11" s="24" t="s">
        <v>1001</v>
      </c>
      <c r="E11" s="25" t="s">
        <v>1001</v>
      </c>
      <c r="F11" s="25" t="s">
        <v>1001</v>
      </c>
      <c r="G11" s="25" t="s">
        <v>1001</v>
      </c>
      <c r="H11" s="26" t="s">
        <v>1002</v>
      </c>
      <c r="I11" s="26" t="s">
        <v>1001</v>
      </c>
      <c r="J11" s="26" t="s">
        <v>1003</v>
      </c>
      <c r="K11" s="26" t="s">
        <v>1004</v>
      </c>
    </row>
    <row r="12" spans="1:20" x14ac:dyDescent="0.45">
      <c r="A12" t="s">
        <v>26</v>
      </c>
      <c r="D12" s="24" t="s">
        <v>1005</v>
      </c>
      <c r="E12" s="25" t="s">
        <v>1005</v>
      </c>
      <c r="F12" s="25" t="s">
        <v>1005</v>
      </c>
      <c r="G12" s="25" t="s">
        <v>1005</v>
      </c>
      <c r="H12" s="26" t="s">
        <v>1006</v>
      </c>
      <c r="I12" s="26" t="s">
        <v>1005</v>
      </c>
      <c r="J12" s="26" t="s">
        <v>1007</v>
      </c>
      <c r="K12" s="26" t="s">
        <v>1008</v>
      </c>
    </row>
    <row r="13" spans="1:20" x14ac:dyDescent="0.45">
      <c r="A13" t="s">
        <v>32</v>
      </c>
      <c r="D13" s="24" t="s">
        <v>1009</v>
      </c>
      <c r="E13" s="25" t="s">
        <v>1009</v>
      </c>
      <c r="F13" s="25" t="s">
        <v>1009</v>
      </c>
      <c r="G13" s="25" t="s">
        <v>1009</v>
      </c>
      <c r="H13" s="26" t="s">
        <v>1010</v>
      </c>
      <c r="I13" s="26" t="s">
        <v>1009</v>
      </c>
      <c r="J13" s="26" t="s">
        <v>1011</v>
      </c>
      <c r="K13" s="26" t="s">
        <v>1012</v>
      </c>
      <c r="M13" s="30" t="s">
        <v>930</v>
      </c>
      <c r="N13" s="30" t="s">
        <v>931</v>
      </c>
      <c r="O13" s="30" t="s">
        <v>1013</v>
      </c>
      <c r="P13" s="31" t="s">
        <v>1016</v>
      </c>
      <c r="Q13" s="31" t="s">
        <v>1015</v>
      </c>
      <c r="R13" s="35" t="s">
        <v>935</v>
      </c>
      <c r="S13" s="35" t="s">
        <v>936</v>
      </c>
      <c r="T13" s="31" t="s">
        <v>937</v>
      </c>
    </row>
    <row r="14" spans="1:20" x14ac:dyDescent="0.45">
      <c r="A14" t="s">
        <v>792</v>
      </c>
      <c r="B14" s="2">
        <v>29311</v>
      </c>
      <c r="C14" s="2"/>
      <c r="D14" s="27">
        <v>4.2678960301234614</v>
      </c>
      <c r="E14" s="28" t="e">
        <v>#N/A</v>
      </c>
      <c r="F14" s="28" t="e">
        <v>#N/A</v>
      </c>
      <c r="G14" s="28" t="e">
        <v>#N/A</v>
      </c>
      <c r="H14" s="29" t="e">
        <v>#N/A</v>
      </c>
      <c r="I14" s="29" t="e">
        <v>#N/A</v>
      </c>
      <c r="J14" s="29" t="e">
        <v>#N/A</v>
      </c>
      <c r="K14" s="29" t="e">
        <v>#N/A</v>
      </c>
      <c r="M14" s="21" t="e">
        <f>100*E14/$D14</f>
        <v>#N/A</v>
      </c>
      <c r="N14" s="21" t="e">
        <f t="shared" ref="N14:Q29" si="0">100*F14/$D14</f>
        <v>#N/A</v>
      </c>
      <c r="O14" s="21" t="e">
        <f t="shared" si="0"/>
        <v>#N/A</v>
      </c>
      <c r="P14" s="22" t="e">
        <f t="shared" si="0"/>
        <v>#N/A</v>
      </c>
      <c r="Q14" s="22" t="e">
        <f>100*I14/$D14</f>
        <v>#N/A</v>
      </c>
      <c r="R14" s="34" t="e">
        <f t="shared" ref="R14:S29" si="1">100*J14/$D14</f>
        <v>#N/A</v>
      </c>
      <c r="S14" s="34" t="e">
        <f t="shared" si="1"/>
        <v>#N/A</v>
      </c>
      <c r="T14" s="22" t="e">
        <f>SUM(R14:S14)</f>
        <v>#N/A</v>
      </c>
    </row>
    <row r="15" spans="1:20" x14ac:dyDescent="0.45">
      <c r="A15" t="s">
        <v>793</v>
      </c>
      <c r="B15" s="2">
        <v>29402</v>
      </c>
      <c r="C15" s="2"/>
      <c r="D15" s="27">
        <v>4.1929877497295927</v>
      </c>
      <c r="E15" s="28" t="e">
        <v>#N/A</v>
      </c>
      <c r="F15" s="28" t="e">
        <v>#N/A</v>
      </c>
      <c r="G15" s="28" t="e">
        <v>#N/A</v>
      </c>
      <c r="H15" s="29" t="e">
        <v>#N/A</v>
      </c>
      <c r="I15" s="29" t="e">
        <v>#N/A</v>
      </c>
      <c r="J15" s="29" t="e">
        <v>#N/A</v>
      </c>
      <c r="K15" s="29" t="e">
        <v>#N/A</v>
      </c>
      <c r="M15" s="21" t="e">
        <f t="shared" ref="M15:S64" si="2">100*E15/$D15</f>
        <v>#N/A</v>
      </c>
      <c r="N15" s="21" t="e">
        <f t="shared" si="0"/>
        <v>#N/A</v>
      </c>
      <c r="O15" s="21" t="e">
        <f t="shared" si="0"/>
        <v>#N/A</v>
      </c>
      <c r="P15" s="22" t="e">
        <f t="shared" si="0"/>
        <v>#N/A</v>
      </c>
      <c r="Q15" s="22" t="e">
        <f t="shared" si="0"/>
        <v>#N/A</v>
      </c>
      <c r="R15" s="34" t="e">
        <f t="shared" si="1"/>
        <v>#N/A</v>
      </c>
      <c r="S15" s="34" t="e">
        <f t="shared" si="1"/>
        <v>#N/A</v>
      </c>
      <c r="T15" s="22" t="e">
        <f t="shared" ref="T15:T78" si="3">SUM(R15:S15)</f>
        <v>#N/A</v>
      </c>
    </row>
    <row r="16" spans="1:20" x14ac:dyDescent="0.45">
      <c r="A16" t="s">
        <v>794</v>
      </c>
      <c r="B16" s="2">
        <v>29494</v>
      </c>
      <c r="C16" s="2"/>
      <c r="D16" s="27">
        <v>4.2119376125161168</v>
      </c>
      <c r="E16" s="28" t="e">
        <v>#N/A</v>
      </c>
      <c r="F16" s="28" t="e">
        <v>#N/A</v>
      </c>
      <c r="G16" s="28" t="e">
        <v>#N/A</v>
      </c>
      <c r="H16" s="29" t="e">
        <v>#N/A</v>
      </c>
      <c r="I16" s="29" t="e">
        <v>#N/A</v>
      </c>
      <c r="J16" s="29" t="e">
        <v>#N/A</v>
      </c>
      <c r="K16" s="29" t="e">
        <v>#N/A</v>
      </c>
      <c r="M16" s="21" t="e">
        <f t="shared" si="2"/>
        <v>#N/A</v>
      </c>
      <c r="N16" s="21" t="e">
        <f t="shared" si="0"/>
        <v>#N/A</v>
      </c>
      <c r="O16" s="21" t="e">
        <f t="shared" si="0"/>
        <v>#N/A</v>
      </c>
      <c r="P16" s="22" t="e">
        <f t="shared" si="0"/>
        <v>#N/A</v>
      </c>
      <c r="Q16" s="22" t="e">
        <f t="shared" si="0"/>
        <v>#N/A</v>
      </c>
      <c r="R16" s="34" t="e">
        <f t="shared" si="1"/>
        <v>#N/A</v>
      </c>
      <c r="S16" s="34" t="e">
        <f t="shared" si="1"/>
        <v>#N/A</v>
      </c>
      <c r="T16" s="22" t="e">
        <f t="shared" si="3"/>
        <v>#N/A</v>
      </c>
    </row>
    <row r="17" spans="1:20" x14ac:dyDescent="0.45">
      <c r="A17" t="s">
        <v>795</v>
      </c>
      <c r="B17" s="2">
        <v>29586</v>
      </c>
      <c r="C17" s="2"/>
      <c r="D17" s="27">
        <v>4.0852913429073956</v>
      </c>
      <c r="E17" s="28" t="e">
        <v>#N/A</v>
      </c>
      <c r="F17" s="28" t="e">
        <v>#N/A</v>
      </c>
      <c r="G17" s="28" t="e">
        <v>#N/A</v>
      </c>
      <c r="H17" s="29" t="e">
        <v>#N/A</v>
      </c>
      <c r="I17" s="29" t="e">
        <v>#N/A</v>
      </c>
      <c r="J17" s="29" t="e">
        <v>#N/A</v>
      </c>
      <c r="K17" s="29" t="e">
        <v>#N/A</v>
      </c>
      <c r="M17" s="21" t="e">
        <f t="shared" si="2"/>
        <v>#N/A</v>
      </c>
      <c r="N17" s="21" t="e">
        <f t="shared" si="0"/>
        <v>#N/A</v>
      </c>
      <c r="O17" s="21" t="e">
        <f t="shared" si="0"/>
        <v>#N/A</v>
      </c>
      <c r="P17" s="22" t="e">
        <f t="shared" si="0"/>
        <v>#N/A</v>
      </c>
      <c r="Q17" s="22" t="e">
        <f t="shared" si="0"/>
        <v>#N/A</v>
      </c>
      <c r="R17" s="34" t="e">
        <f t="shared" si="1"/>
        <v>#N/A</v>
      </c>
      <c r="S17" s="34" t="e">
        <f t="shared" si="1"/>
        <v>#N/A</v>
      </c>
      <c r="T17" s="22" t="e">
        <f t="shared" si="3"/>
        <v>#N/A</v>
      </c>
    </row>
    <row r="18" spans="1:20" x14ac:dyDescent="0.45">
      <c r="A18" t="s">
        <v>796</v>
      </c>
      <c r="B18" s="2">
        <v>29676</v>
      </c>
      <c r="C18" s="2"/>
      <c r="D18" s="27">
        <v>4.6000932760292725</v>
      </c>
      <c r="E18" s="28">
        <v>4.2455344578479257E-2</v>
      </c>
      <c r="F18" s="28">
        <v>3.5616923075328525E-3</v>
      </c>
      <c r="G18" s="28">
        <v>0.31846128282854574</v>
      </c>
      <c r="H18" s="29">
        <v>3.2582222129995686</v>
      </c>
      <c r="I18" s="29">
        <v>0.24902774398047881</v>
      </c>
      <c r="J18" s="29">
        <v>0.1231783382510222</v>
      </c>
      <c r="K18" s="29">
        <v>0.60518666108364594</v>
      </c>
      <c r="L18" s="3"/>
      <c r="M18" s="21">
        <f t="shared" si="2"/>
        <v>0.92292355895717926</v>
      </c>
      <c r="N18" s="21">
        <f t="shared" si="0"/>
        <v>7.7426523633608774E-2</v>
      </c>
      <c r="O18" s="21">
        <f t="shared" si="0"/>
        <v>6.922930986813304</v>
      </c>
      <c r="P18" s="22">
        <f t="shared" si="0"/>
        <v>70.829481436341965</v>
      </c>
      <c r="Q18" s="22">
        <f t="shared" si="0"/>
        <v>5.4135368358320681</v>
      </c>
      <c r="R18" s="34">
        <f t="shared" si="1"/>
        <v>2.6777356644678254</v>
      </c>
      <c r="S18" s="34">
        <f t="shared" si="1"/>
        <v>13.155964993954067</v>
      </c>
      <c r="T18" s="22">
        <f t="shared" si="3"/>
        <v>15.833700658421892</v>
      </c>
    </row>
    <row r="19" spans="1:20" x14ac:dyDescent="0.45">
      <c r="A19" t="s">
        <v>797</v>
      </c>
      <c r="B19" s="2">
        <v>29767</v>
      </c>
      <c r="C19" s="2"/>
      <c r="D19" s="27">
        <v>5.1630344050199142</v>
      </c>
      <c r="E19" s="28">
        <v>4.6682447612430462E-2</v>
      </c>
      <c r="F19" s="28">
        <v>7.12311737364206E-3</v>
      </c>
      <c r="G19" s="28">
        <v>0.3412207593877411</v>
      </c>
      <c r="H19" s="29">
        <v>3.3950382095763576</v>
      </c>
      <c r="I19" s="29">
        <v>0.2612604228141816</v>
      </c>
      <c r="J19" s="29">
        <v>0.12899622452398141</v>
      </c>
      <c r="K19" s="29">
        <v>0.98271322373157965</v>
      </c>
      <c r="L19" s="3"/>
      <c r="M19" s="21">
        <f t="shared" si="2"/>
        <v>0.9041668900567863</v>
      </c>
      <c r="N19" s="21">
        <f t="shared" si="0"/>
        <v>0.13796377894976639</v>
      </c>
      <c r="O19" s="21">
        <f t="shared" si="0"/>
        <v>6.6089189538613002</v>
      </c>
      <c r="P19" s="22">
        <f t="shared" si="0"/>
        <v>65.756645089860925</v>
      </c>
      <c r="Q19" s="22">
        <f t="shared" si="0"/>
        <v>5.0602107659821787</v>
      </c>
      <c r="R19" s="34">
        <f t="shared" si="1"/>
        <v>2.4984575814284908</v>
      </c>
      <c r="S19" s="34">
        <f t="shared" si="1"/>
        <v>19.03363693986055</v>
      </c>
      <c r="T19" s="22">
        <f t="shared" si="3"/>
        <v>21.532094521289039</v>
      </c>
    </row>
    <row r="20" spans="1:20" x14ac:dyDescent="0.45">
      <c r="A20" t="s">
        <v>798</v>
      </c>
      <c r="B20" s="2">
        <v>29859</v>
      </c>
      <c r="C20" s="2"/>
      <c r="D20" s="27">
        <v>5.6023500974986851</v>
      </c>
      <c r="E20" s="28">
        <v>4.5286815697719952E-2</v>
      </c>
      <c r="F20" s="28">
        <v>1.9173823039552739E-2</v>
      </c>
      <c r="G20" s="28">
        <v>0.39663360504625267</v>
      </c>
      <c r="H20" s="29">
        <v>3.6313826970621972</v>
      </c>
      <c r="I20" s="29">
        <v>0.26079309017845459</v>
      </c>
      <c r="J20" s="29">
        <v>0.14512056801323064</v>
      </c>
      <c r="K20" s="29">
        <v>1.1039594984612768</v>
      </c>
      <c r="L20" s="3"/>
      <c r="M20" s="21">
        <f t="shared" si="2"/>
        <v>0.80835390344383207</v>
      </c>
      <c r="N20" s="21">
        <f t="shared" si="0"/>
        <v>0.34224607005751734</v>
      </c>
      <c r="O20" s="21">
        <f t="shared" si="0"/>
        <v>7.0797718483059464</v>
      </c>
      <c r="P20" s="22">
        <f t="shared" si="0"/>
        <v>64.818917666061651</v>
      </c>
      <c r="Q20" s="22">
        <f t="shared" si="0"/>
        <v>4.6550659212620875</v>
      </c>
      <c r="R20" s="34">
        <f t="shared" si="1"/>
        <v>2.5903516468566199</v>
      </c>
      <c r="S20" s="34">
        <f t="shared" si="1"/>
        <v>19.705292944012339</v>
      </c>
      <c r="T20" s="22">
        <f t="shared" si="3"/>
        <v>22.29564459086896</v>
      </c>
    </row>
    <row r="21" spans="1:20" x14ac:dyDescent="0.45">
      <c r="A21" t="s">
        <v>799</v>
      </c>
      <c r="B21" s="2">
        <v>29951</v>
      </c>
      <c r="C21" s="2"/>
      <c r="D21" s="27">
        <v>5.946187130177516</v>
      </c>
      <c r="E21" s="28">
        <v>4.7757475811820389E-2</v>
      </c>
      <c r="F21" s="28">
        <v>7.9094224806934253E-3</v>
      </c>
      <c r="G21" s="28">
        <v>0.43839030913422622</v>
      </c>
      <c r="H21" s="29">
        <v>3.6775881737162299</v>
      </c>
      <c r="I21" s="29">
        <v>0.2409978494715023</v>
      </c>
      <c r="J21" s="29">
        <v>9.6533081072643634E-2</v>
      </c>
      <c r="K21" s="29">
        <v>1.4370108184903989</v>
      </c>
      <c r="L21" s="3"/>
      <c r="M21" s="21">
        <f t="shared" si="2"/>
        <v>0.80316133290602731</v>
      </c>
      <c r="N21" s="21">
        <f t="shared" si="0"/>
        <v>0.13301670982657587</v>
      </c>
      <c r="O21" s="21">
        <f t="shared" si="0"/>
        <v>7.3726288718589084</v>
      </c>
      <c r="P21" s="22">
        <f t="shared" si="0"/>
        <v>61.847837836318476</v>
      </c>
      <c r="Q21" s="22">
        <f t="shared" si="0"/>
        <v>4.0529812499242288</v>
      </c>
      <c r="R21" s="34">
        <f t="shared" si="1"/>
        <v>1.6234450574676373</v>
      </c>
      <c r="S21" s="34">
        <f t="shared" si="1"/>
        <v>24.166928941698121</v>
      </c>
      <c r="T21" s="22">
        <f t="shared" si="3"/>
        <v>25.790373999165759</v>
      </c>
    </row>
    <row r="22" spans="1:20" x14ac:dyDescent="0.45">
      <c r="A22" t="s">
        <v>800</v>
      </c>
      <c r="B22" s="2">
        <v>30041</v>
      </c>
      <c r="C22" s="2"/>
      <c r="D22" s="27">
        <v>5.6185591948593814</v>
      </c>
      <c r="E22" s="28">
        <v>4.5754980981560417E-2</v>
      </c>
      <c r="F22" s="28">
        <v>4.0595277820447704E-3</v>
      </c>
      <c r="G22" s="28">
        <v>0.45036037569383852</v>
      </c>
      <c r="H22" s="29">
        <v>3.5849048171313509</v>
      </c>
      <c r="I22" s="29">
        <v>0.28762828024993531</v>
      </c>
      <c r="J22" s="29">
        <v>0.11557859884271045</v>
      </c>
      <c r="K22" s="29">
        <v>1.1302726141779409</v>
      </c>
      <c r="L22" s="3"/>
      <c r="M22" s="21">
        <f t="shared" si="2"/>
        <v>0.81435434592240785</v>
      </c>
      <c r="N22" s="21">
        <f t="shared" si="0"/>
        <v>7.2252113776054477E-2</v>
      </c>
      <c r="O22" s="21">
        <f t="shared" si="0"/>
        <v>8.0155847802740805</v>
      </c>
      <c r="P22" s="22">
        <f t="shared" si="0"/>
        <v>63.804699617854112</v>
      </c>
      <c r="Q22" s="22">
        <f t="shared" si="0"/>
        <v>5.1192533579266479</v>
      </c>
      <c r="R22" s="34">
        <f t="shared" si="1"/>
        <v>2.0570860755272879</v>
      </c>
      <c r="S22" s="34">
        <f t="shared" si="1"/>
        <v>20.116769708719406</v>
      </c>
      <c r="T22" s="22">
        <f t="shared" si="3"/>
        <v>22.173855784246694</v>
      </c>
    </row>
    <row r="23" spans="1:20" x14ac:dyDescent="0.45">
      <c r="A23" t="s">
        <v>801</v>
      </c>
      <c r="B23" s="2">
        <v>30132</v>
      </c>
      <c r="C23" s="2"/>
      <c r="D23" s="27">
        <v>5.4593663797147611</v>
      </c>
      <c r="E23" s="28">
        <v>4.2730050591448708E-2</v>
      </c>
      <c r="F23" s="28">
        <v>3.2735180052244008E-3</v>
      </c>
      <c r="G23" s="28">
        <v>0.46485110927239132</v>
      </c>
      <c r="H23" s="29">
        <v>3.3836287471648006</v>
      </c>
      <c r="I23" s="29">
        <v>0.23988844756445496</v>
      </c>
      <c r="J23" s="29">
        <v>0.13502241090832889</v>
      </c>
      <c r="K23" s="29">
        <v>1.1899720962081117</v>
      </c>
      <c r="L23" s="3"/>
      <c r="M23" s="21">
        <f t="shared" si="2"/>
        <v>0.78269248882470588</v>
      </c>
      <c r="N23" s="21">
        <f t="shared" si="0"/>
        <v>5.9961500612740228E-2</v>
      </c>
      <c r="O23" s="21">
        <f t="shared" si="0"/>
        <v>8.5147446963740627</v>
      </c>
      <c r="P23" s="22">
        <f t="shared" si="0"/>
        <v>61.978414926268186</v>
      </c>
      <c r="Q23" s="22">
        <f t="shared" si="0"/>
        <v>4.3940712324383062</v>
      </c>
      <c r="R23" s="34">
        <f t="shared" si="1"/>
        <v>2.4732249407189171</v>
      </c>
      <c r="S23" s="34">
        <f t="shared" si="1"/>
        <v>21.796890214763071</v>
      </c>
      <c r="T23" s="22">
        <f t="shared" si="3"/>
        <v>24.270115155481989</v>
      </c>
    </row>
    <row r="24" spans="1:20" x14ac:dyDescent="0.45">
      <c r="A24" t="s">
        <v>802</v>
      </c>
      <c r="B24" s="2">
        <v>30224</v>
      </c>
      <c r="C24" s="2"/>
      <c r="D24" s="27">
        <v>5.3312564066876327</v>
      </c>
      <c r="E24" s="28">
        <v>3.2819870221226163E-2</v>
      </c>
      <c r="F24" s="28">
        <v>4.1547727900432289E-3</v>
      </c>
      <c r="G24" s="28">
        <v>0.4100160249035984</v>
      </c>
      <c r="H24" s="29">
        <v>3.311061776041583</v>
      </c>
      <c r="I24" s="29">
        <v>0.21159281068622596</v>
      </c>
      <c r="J24" s="29">
        <v>0.11462398877510289</v>
      </c>
      <c r="K24" s="29">
        <v>1.2469871632698528</v>
      </c>
      <c r="L24" s="3"/>
      <c r="M24" s="21">
        <f t="shared" si="2"/>
        <v>0.61561230069625372</v>
      </c>
      <c r="N24" s="21">
        <f t="shared" si="0"/>
        <v>7.7932338516515556E-2</v>
      </c>
      <c r="O24" s="21">
        <f t="shared" si="0"/>
        <v>7.6907954453150333</v>
      </c>
      <c r="P24" s="22">
        <f t="shared" si="0"/>
        <v>62.106594083303179</v>
      </c>
      <c r="Q24" s="22">
        <f t="shared" si="0"/>
        <v>3.9689107884737975</v>
      </c>
      <c r="R24" s="34">
        <f t="shared" si="1"/>
        <v>2.1500370650212268</v>
      </c>
      <c r="S24" s="34">
        <f t="shared" si="1"/>
        <v>23.390117978673988</v>
      </c>
      <c r="T24" s="22">
        <f t="shared" si="3"/>
        <v>25.540155043695215</v>
      </c>
    </row>
    <row r="25" spans="1:20" x14ac:dyDescent="0.45">
      <c r="A25" t="s">
        <v>803</v>
      </c>
      <c r="B25" s="2">
        <v>30316</v>
      </c>
      <c r="C25" s="2"/>
      <c r="D25" s="27">
        <v>5.3904487945071535</v>
      </c>
      <c r="E25" s="28">
        <v>4.9705824139126754E-2</v>
      </c>
      <c r="F25" s="28">
        <v>3.167222271147498E-3</v>
      </c>
      <c r="G25" s="28">
        <v>0.43786666035520694</v>
      </c>
      <c r="H25" s="29">
        <v>3.2929799698888615</v>
      </c>
      <c r="I25" s="29">
        <v>0.20089567200783781</v>
      </c>
      <c r="J25" s="29">
        <v>0.14604585529960076</v>
      </c>
      <c r="K25" s="29">
        <v>1.2597875905453721</v>
      </c>
      <c r="L25" s="3"/>
      <c r="M25" s="21">
        <f t="shared" si="2"/>
        <v>0.92210919784224266</v>
      </c>
      <c r="N25" s="21">
        <f t="shared" si="0"/>
        <v>5.8756188805186037E-2</v>
      </c>
      <c r="O25" s="21">
        <f t="shared" si="0"/>
        <v>8.123009364292475</v>
      </c>
      <c r="P25" s="22">
        <f t="shared" si="0"/>
        <v>61.089161504407485</v>
      </c>
      <c r="Q25" s="22">
        <f t="shared" si="0"/>
        <v>3.7268821143899875</v>
      </c>
      <c r="R25" s="34">
        <f t="shared" si="1"/>
        <v>2.7093450075700733</v>
      </c>
      <c r="S25" s="34">
        <f t="shared" si="1"/>
        <v>23.370736622692547</v>
      </c>
      <c r="T25" s="22">
        <f t="shared" si="3"/>
        <v>26.080081630262619</v>
      </c>
    </row>
    <row r="26" spans="1:20" x14ac:dyDescent="0.45">
      <c r="A26" t="s">
        <v>804</v>
      </c>
      <c r="B26" s="2">
        <v>30406</v>
      </c>
      <c r="C26" s="2"/>
      <c r="D26" s="27">
        <v>4.9860256944038346</v>
      </c>
      <c r="E26" s="28">
        <v>3.830619174177962E-2</v>
      </c>
      <c r="F26" s="28">
        <v>3.127068115814321E-3</v>
      </c>
      <c r="G26" s="28">
        <v>0.35682687189534168</v>
      </c>
      <c r="H26" s="29">
        <v>3.3084247477962543</v>
      </c>
      <c r="I26" s="29">
        <v>0.19385820489952957</v>
      </c>
      <c r="J26" s="29">
        <v>0.12110422061709052</v>
      </c>
      <c r="K26" s="29">
        <v>0.96437838933802411</v>
      </c>
      <c r="L26" s="3"/>
      <c r="M26" s="21">
        <f t="shared" si="2"/>
        <v>0.7682710457102806</v>
      </c>
      <c r="N26" s="21">
        <f t="shared" si="0"/>
        <v>6.2716646633491038E-2</v>
      </c>
      <c r="O26" s="21">
        <f t="shared" si="0"/>
        <v>7.1565389704235471</v>
      </c>
      <c r="P26" s="22">
        <f t="shared" si="0"/>
        <v>66.353945016960722</v>
      </c>
      <c r="Q26" s="22">
        <f t="shared" si="0"/>
        <v>3.8880306035548551</v>
      </c>
      <c r="R26" s="34">
        <f t="shared" si="1"/>
        <v>2.428872774422608</v>
      </c>
      <c r="S26" s="34">
        <f t="shared" si="1"/>
        <v>19.341624942294491</v>
      </c>
      <c r="T26" s="22">
        <f t="shared" si="3"/>
        <v>21.770497716717099</v>
      </c>
    </row>
    <row r="27" spans="1:20" x14ac:dyDescent="0.45">
      <c r="A27" t="s">
        <v>805</v>
      </c>
      <c r="B27" s="2">
        <v>30497</v>
      </c>
      <c r="C27" s="2"/>
      <c r="D27" s="27">
        <v>5.5312960442505394</v>
      </c>
      <c r="E27" s="28">
        <v>5.4788501618549555E-2</v>
      </c>
      <c r="F27" s="28">
        <v>2.8486037696263494E-4</v>
      </c>
      <c r="G27" s="28">
        <v>0.42198702874057464</v>
      </c>
      <c r="H27" s="29">
        <v>3.5615293732144053</v>
      </c>
      <c r="I27" s="29">
        <v>0.18733534831659462</v>
      </c>
      <c r="J27" s="29">
        <v>0.12036505872085788</v>
      </c>
      <c r="K27" s="29">
        <v>1.1850058732625943</v>
      </c>
      <c r="L27" s="3"/>
      <c r="M27" s="21">
        <f t="shared" si="2"/>
        <v>0.99051833747895335</v>
      </c>
      <c r="N27" s="21">
        <f t="shared" si="0"/>
        <v>5.1499752442057539E-3</v>
      </c>
      <c r="O27" s="21">
        <f t="shared" si="0"/>
        <v>7.6290805150305712</v>
      </c>
      <c r="P27" s="22">
        <f t="shared" si="0"/>
        <v>64.388695609890704</v>
      </c>
      <c r="Q27" s="22">
        <f t="shared" si="0"/>
        <v>3.3868255616388283</v>
      </c>
      <c r="R27" s="34">
        <f t="shared" si="1"/>
        <v>2.1760733426295338</v>
      </c>
      <c r="S27" s="34">
        <f t="shared" si="1"/>
        <v>21.423656658087197</v>
      </c>
      <c r="T27" s="22">
        <f t="shared" si="3"/>
        <v>23.599730000716729</v>
      </c>
    </row>
    <row r="28" spans="1:20" x14ac:dyDescent="0.45">
      <c r="A28" t="s">
        <v>806</v>
      </c>
      <c r="B28" s="2">
        <v>30589</v>
      </c>
      <c r="C28" s="2"/>
      <c r="D28" s="27">
        <v>5.6996238751018993</v>
      </c>
      <c r="E28" s="28">
        <v>5.6915025765292185E-2</v>
      </c>
      <c r="F28" s="28">
        <v>5.0434404746116284E-3</v>
      </c>
      <c r="G28" s="28">
        <v>0.47983567396349086</v>
      </c>
      <c r="H28" s="29">
        <v>3.4994760993422038</v>
      </c>
      <c r="I28" s="29">
        <v>0.19793895244990795</v>
      </c>
      <c r="J28" s="29">
        <v>0.14248267128050404</v>
      </c>
      <c r="K28" s="29">
        <v>1.3179320118258886</v>
      </c>
      <c r="L28" s="3"/>
      <c r="M28" s="21">
        <f t="shared" si="2"/>
        <v>0.99857511675320243</v>
      </c>
      <c r="N28" s="21">
        <f t="shared" si="0"/>
        <v>8.8487250827958538E-2</v>
      </c>
      <c r="O28" s="21">
        <f t="shared" si="0"/>
        <v>8.4187252436006101</v>
      </c>
      <c r="P28" s="22">
        <f t="shared" si="0"/>
        <v>61.398369015703501</v>
      </c>
      <c r="Q28" s="22">
        <f t="shared" si="0"/>
        <v>3.4728423627141383</v>
      </c>
      <c r="R28" s="34">
        <f t="shared" si="1"/>
        <v>2.4998609452620539</v>
      </c>
      <c r="S28" s="34">
        <f t="shared" si="1"/>
        <v>23.123140065138532</v>
      </c>
      <c r="T28" s="22">
        <f t="shared" si="3"/>
        <v>25.623001010400586</v>
      </c>
    </row>
    <row r="29" spans="1:20" x14ac:dyDescent="0.45">
      <c r="A29" t="s">
        <v>807</v>
      </c>
      <c r="B29" s="2">
        <v>30681</v>
      </c>
      <c r="C29" s="2"/>
      <c r="D29" s="27">
        <v>5.7222420859261245</v>
      </c>
      <c r="E29" s="28">
        <v>5.7805141754090197E-2</v>
      </c>
      <c r="F29" s="28">
        <v>4.651564644764858E-4</v>
      </c>
      <c r="G29" s="28">
        <v>0.44109106699326922</v>
      </c>
      <c r="H29" s="29">
        <v>3.636705710502</v>
      </c>
      <c r="I29" s="29">
        <v>0.21080253854357614</v>
      </c>
      <c r="J29" s="29">
        <v>4.7003022919161155E-2</v>
      </c>
      <c r="K29" s="29">
        <v>1.3283694487495512</v>
      </c>
      <c r="L29" s="3"/>
      <c r="M29" s="21">
        <f t="shared" si="2"/>
        <v>1.0101834365984299</v>
      </c>
      <c r="N29" s="21">
        <f t="shared" si="0"/>
        <v>8.1289197047524405E-3</v>
      </c>
      <c r="O29" s="21">
        <f t="shared" si="0"/>
        <v>7.7083608202829152</v>
      </c>
      <c r="P29" s="22">
        <f t="shared" si="0"/>
        <v>63.553859761482151</v>
      </c>
      <c r="Q29" s="22">
        <f t="shared" si="0"/>
        <v>3.6839150699696148</v>
      </c>
      <c r="R29" s="34">
        <f t="shared" si="1"/>
        <v>0.82140919963461989</v>
      </c>
      <c r="S29" s="34">
        <f t="shared" si="1"/>
        <v>23.214142792327518</v>
      </c>
      <c r="T29" s="22">
        <f t="shared" si="3"/>
        <v>24.035551991962137</v>
      </c>
    </row>
    <row r="30" spans="1:20" x14ac:dyDescent="0.45">
      <c r="A30" t="s">
        <v>808</v>
      </c>
      <c r="B30" s="2">
        <v>30772</v>
      </c>
      <c r="C30" s="2"/>
      <c r="D30" s="27">
        <v>6.2973623224675563</v>
      </c>
      <c r="E30" s="28">
        <v>7.047809841350601E-2</v>
      </c>
      <c r="F30" s="28">
        <v>5.4415907606160049E-4</v>
      </c>
      <c r="G30" s="28">
        <v>0.58100941771037296</v>
      </c>
      <c r="H30" s="29">
        <v>4.0926619201923256</v>
      </c>
      <c r="I30" s="29">
        <v>0.21417107773257357</v>
      </c>
      <c r="J30" s="29">
        <v>0.11587414653125853</v>
      </c>
      <c r="K30" s="29">
        <v>1.2226235028114594</v>
      </c>
      <c r="L30" s="3"/>
      <c r="M30" s="21">
        <f t="shared" si="2"/>
        <v>1.1191685471559447</v>
      </c>
      <c r="N30" s="21">
        <f t="shared" si="2"/>
        <v>8.6410634833597663E-3</v>
      </c>
      <c r="O30" s="21">
        <f t="shared" si="2"/>
        <v>9.2262345400940884</v>
      </c>
      <c r="P30" s="22">
        <f t="shared" si="2"/>
        <v>64.990097609448938</v>
      </c>
      <c r="Q30" s="22">
        <f t="shared" si="2"/>
        <v>3.4009648288531831</v>
      </c>
      <c r="R30" s="34">
        <f t="shared" si="2"/>
        <v>1.8400425542904832</v>
      </c>
      <c r="S30" s="34">
        <f t="shared" si="2"/>
        <v>19.414850856674022</v>
      </c>
      <c r="T30" s="22">
        <f t="shared" si="3"/>
        <v>21.254893410964506</v>
      </c>
    </row>
    <row r="31" spans="1:20" x14ac:dyDescent="0.45">
      <c r="A31" t="s">
        <v>809</v>
      </c>
      <c r="B31" s="2">
        <v>30863</v>
      </c>
      <c r="C31" s="2"/>
      <c r="D31" s="27">
        <v>6.32094531589496</v>
      </c>
      <c r="E31" s="28">
        <v>5.8143152213939724E-2</v>
      </c>
      <c r="F31" s="28">
        <v>2.4421584651473E-4</v>
      </c>
      <c r="G31" s="28">
        <v>0.64230155378477338</v>
      </c>
      <c r="H31" s="29">
        <v>3.9931916714288889</v>
      </c>
      <c r="I31" s="29">
        <v>0.22779214204172912</v>
      </c>
      <c r="J31" s="29">
        <v>0.14478676809618896</v>
      </c>
      <c r="K31" s="29">
        <v>1.2544858124829259</v>
      </c>
      <c r="L31" s="3"/>
      <c r="M31" s="21">
        <f t="shared" si="2"/>
        <v>0.91984899897377836</v>
      </c>
      <c r="N31" s="21">
        <f t="shared" si="2"/>
        <v>3.8635968879625142E-3</v>
      </c>
      <c r="O31" s="21">
        <f t="shared" si="2"/>
        <v>10.161479362424007</v>
      </c>
      <c r="P31" s="22">
        <f t="shared" si="2"/>
        <v>63.173963258112877</v>
      </c>
      <c r="Q31" s="22">
        <f t="shared" si="2"/>
        <v>3.603767010432946</v>
      </c>
      <c r="R31" s="34">
        <f t="shared" si="2"/>
        <v>2.2905872596635355</v>
      </c>
      <c r="S31" s="34">
        <f t="shared" si="2"/>
        <v>19.846490513504904</v>
      </c>
      <c r="T31" s="22">
        <f t="shared" si="3"/>
        <v>22.137077773168439</v>
      </c>
    </row>
    <row r="32" spans="1:20" x14ac:dyDescent="0.45">
      <c r="A32" t="s">
        <v>810</v>
      </c>
      <c r="B32" s="2">
        <v>30955</v>
      </c>
      <c r="C32" s="2"/>
      <c r="D32" s="27">
        <v>6.2318296823267678</v>
      </c>
      <c r="E32" s="28">
        <v>7.1962813439865894E-2</v>
      </c>
      <c r="F32" s="28">
        <v>1.0798530755636252E-3</v>
      </c>
      <c r="G32" s="28">
        <v>0.57761622891494568</v>
      </c>
      <c r="H32" s="29">
        <v>4.0060432589542012</v>
      </c>
      <c r="I32" s="29">
        <v>0.31974889938312728</v>
      </c>
      <c r="J32" s="29">
        <v>7.0716151539448907E-2</v>
      </c>
      <c r="K32" s="29">
        <v>1.1846624770196139</v>
      </c>
      <c r="L32" s="3"/>
      <c r="M32" s="21">
        <f t="shared" si="2"/>
        <v>1.1547621983949545</v>
      </c>
      <c r="N32" s="21">
        <f t="shared" si="2"/>
        <v>1.7328026127319356E-2</v>
      </c>
      <c r="O32" s="21">
        <f t="shared" si="2"/>
        <v>9.2688064077399837</v>
      </c>
      <c r="P32" s="22">
        <f t="shared" si="2"/>
        <v>64.283580636280675</v>
      </c>
      <c r="Q32" s="22">
        <f t="shared" si="2"/>
        <v>5.1308992010793073</v>
      </c>
      <c r="R32" s="34">
        <f t="shared" si="2"/>
        <v>1.1347574491645243</v>
      </c>
      <c r="S32" s="34">
        <f t="shared" si="2"/>
        <v>19.009866081213222</v>
      </c>
      <c r="T32" s="22">
        <f t="shared" si="3"/>
        <v>20.144623530377746</v>
      </c>
    </row>
    <row r="33" spans="1:20" x14ac:dyDescent="0.45">
      <c r="A33" t="s">
        <v>811</v>
      </c>
      <c r="B33" s="2">
        <v>31047</v>
      </c>
      <c r="C33" s="2"/>
      <c r="D33" s="27">
        <v>5.9248864449995873</v>
      </c>
      <c r="E33" s="28">
        <v>5.7754229461745625E-2</v>
      </c>
      <c r="F33" s="28">
        <v>9.918469183946798E-3</v>
      </c>
      <c r="G33" s="28">
        <v>0.51218680196519839</v>
      </c>
      <c r="H33" s="29">
        <v>3.8539507097465839</v>
      </c>
      <c r="I33" s="29">
        <v>0.21400051521234342</v>
      </c>
      <c r="J33" s="29">
        <v>0.11049639006236248</v>
      </c>
      <c r="K33" s="29">
        <v>1.1665793293674067</v>
      </c>
      <c r="L33" s="3"/>
      <c r="M33" s="21">
        <f t="shared" si="2"/>
        <v>0.97477360955142578</v>
      </c>
      <c r="N33" s="21">
        <f t="shared" si="2"/>
        <v>0.16740353213550049</v>
      </c>
      <c r="O33" s="21">
        <f t="shared" si="2"/>
        <v>8.6446686652951392</v>
      </c>
      <c r="P33" s="22">
        <f t="shared" si="2"/>
        <v>65.046828247639979</v>
      </c>
      <c r="Q33" s="22">
        <f t="shared" si="2"/>
        <v>3.6118922649218526</v>
      </c>
      <c r="R33" s="34">
        <f t="shared" si="2"/>
        <v>1.8649537183217724</v>
      </c>
      <c r="S33" s="34">
        <f t="shared" si="2"/>
        <v>19.689479962134332</v>
      </c>
      <c r="T33" s="22">
        <f t="shared" si="3"/>
        <v>21.554433680456103</v>
      </c>
    </row>
    <row r="34" spans="1:20" x14ac:dyDescent="0.45">
      <c r="A34" t="s">
        <v>812</v>
      </c>
      <c r="B34" s="2">
        <v>31137</v>
      </c>
      <c r="C34" s="2"/>
      <c r="D34" s="27">
        <v>6.4120016087891498</v>
      </c>
      <c r="E34" s="28">
        <v>5.6689025022783855E-2</v>
      </c>
      <c r="F34" s="28">
        <v>9.7589216714487666E-3</v>
      </c>
      <c r="G34" s="28">
        <v>0.54424177246704475</v>
      </c>
      <c r="H34" s="29">
        <v>4.3955644984608515</v>
      </c>
      <c r="I34" s="29">
        <v>0.24095635791493766</v>
      </c>
      <c r="J34" s="29">
        <v>0.13206602896717271</v>
      </c>
      <c r="K34" s="29">
        <v>1.0327250042849103</v>
      </c>
      <c r="L34" s="3"/>
      <c r="M34" s="21">
        <f t="shared" si="2"/>
        <v>0.88410809106907062</v>
      </c>
      <c r="N34" s="21">
        <f t="shared" si="2"/>
        <v>0.15219774209151601</v>
      </c>
      <c r="O34" s="21">
        <f t="shared" si="2"/>
        <v>8.4878608221344471</v>
      </c>
      <c r="P34" s="22">
        <f t="shared" si="2"/>
        <v>68.55214278854362</v>
      </c>
      <c r="Q34" s="22">
        <f t="shared" si="2"/>
        <v>3.7578960926124934</v>
      </c>
      <c r="R34" s="34">
        <f t="shared" si="2"/>
        <v>2.0596693049194701</v>
      </c>
      <c r="S34" s="34">
        <f t="shared" si="2"/>
        <v>16.106125158629386</v>
      </c>
      <c r="T34" s="22">
        <f t="shared" si="3"/>
        <v>18.165794463548856</v>
      </c>
    </row>
    <row r="35" spans="1:20" x14ac:dyDescent="0.45">
      <c r="A35" t="s">
        <v>813</v>
      </c>
      <c r="B35" s="2">
        <v>31228</v>
      </c>
      <c r="C35" s="2"/>
      <c r="D35" s="27">
        <v>6.2889120759491224</v>
      </c>
      <c r="E35" s="28">
        <v>5.1428644386635941E-2</v>
      </c>
      <c r="F35" s="28">
        <v>5.2441902081051183E-3</v>
      </c>
      <c r="G35" s="28">
        <v>0.51624466593236029</v>
      </c>
      <c r="H35" s="29">
        <v>4.2412904851746562</v>
      </c>
      <c r="I35" s="29">
        <v>0.27663026862889989</v>
      </c>
      <c r="J35" s="29">
        <v>7.5581834917833379E-2</v>
      </c>
      <c r="K35" s="29">
        <v>1.122491986700632</v>
      </c>
      <c r="L35" s="3"/>
      <c r="M35" s="21">
        <f t="shared" si="2"/>
        <v>0.81776694864786015</v>
      </c>
      <c r="N35" s="21">
        <f t="shared" si="2"/>
        <v>8.3387876070976322E-2</v>
      </c>
      <c r="O35" s="21">
        <f t="shared" si="2"/>
        <v>8.208807178377489</v>
      </c>
      <c r="P35" s="22">
        <f t="shared" si="2"/>
        <v>67.440766128608345</v>
      </c>
      <c r="Q35" s="22">
        <f t="shared" si="2"/>
        <v>4.3986983008845906</v>
      </c>
      <c r="R35" s="34">
        <f t="shared" si="2"/>
        <v>1.2018268661583502</v>
      </c>
      <c r="S35" s="34">
        <f t="shared" si="2"/>
        <v>17.848746701252388</v>
      </c>
      <c r="T35" s="22">
        <f t="shared" si="3"/>
        <v>19.050573567410737</v>
      </c>
    </row>
    <row r="36" spans="1:20" x14ac:dyDescent="0.45">
      <c r="A36" t="s">
        <v>814</v>
      </c>
      <c r="B36" s="2">
        <v>31320</v>
      </c>
      <c r="C36" s="2"/>
      <c r="D36" s="27">
        <v>6.771874695102575</v>
      </c>
      <c r="E36" s="28">
        <v>5.5341951738377741E-2</v>
      </c>
      <c r="F36" s="28">
        <v>3.4255812909943003E-3</v>
      </c>
      <c r="G36" s="28">
        <v>0.58966685741067537</v>
      </c>
      <c r="H36" s="29">
        <v>4.4681620263736059</v>
      </c>
      <c r="I36" s="29">
        <v>0.27176626422541095</v>
      </c>
      <c r="J36" s="29">
        <v>0.11380642473243222</v>
      </c>
      <c r="K36" s="29">
        <v>1.2697055893310794</v>
      </c>
      <c r="L36" s="3"/>
      <c r="M36" s="21">
        <f t="shared" si="2"/>
        <v>0.81723236518834408</v>
      </c>
      <c r="N36" s="21">
        <f t="shared" si="2"/>
        <v>5.0585420510980264E-2</v>
      </c>
      <c r="O36" s="21">
        <f t="shared" si="2"/>
        <v>8.7075866574601992</v>
      </c>
      <c r="P36" s="22">
        <f t="shared" si="2"/>
        <v>65.981168104084745</v>
      </c>
      <c r="Q36" s="22">
        <f t="shared" si="2"/>
        <v>4.0131614429007749</v>
      </c>
      <c r="R36" s="34">
        <f t="shared" si="2"/>
        <v>1.6805748755914978</v>
      </c>
      <c r="S36" s="34">
        <f t="shared" si="2"/>
        <v>18.749691134263479</v>
      </c>
      <c r="T36" s="22">
        <f t="shared" si="3"/>
        <v>20.430266009854975</v>
      </c>
    </row>
    <row r="37" spans="1:20" x14ac:dyDescent="0.45">
      <c r="A37" t="s">
        <v>815</v>
      </c>
      <c r="B37" s="2">
        <v>31412</v>
      </c>
      <c r="C37" s="2"/>
      <c r="D37" s="27">
        <v>7.5868301927398418</v>
      </c>
      <c r="E37" s="28">
        <v>7.0032019412329505E-2</v>
      </c>
      <c r="F37" s="28">
        <v>3.2640862453594964E-3</v>
      </c>
      <c r="G37" s="28">
        <v>0.67268211760681451</v>
      </c>
      <c r="H37" s="29">
        <v>5.0706078758787507</v>
      </c>
      <c r="I37" s="29">
        <v>0.25414802856362351</v>
      </c>
      <c r="J37" s="29">
        <v>0.14396140835010604</v>
      </c>
      <c r="K37" s="29">
        <v>1.3721346566828574</v>
      </c>
      <c r="L37" s="3"/>
      <c r="M37" s="21">
        <f t="shared" si="2"/>
        <v>0.92307350544560884</v>
      </c>
      <c r="N37" s="21">
        <f t="shared" si="2"/>
        <v>4.302305656561338E-2</v>
      </c>
      <c r="O37" s="21">
        <f t="shared" si="2"/>
        <v>8.8664448856458193</v>
      </c>
      <c r="P37" s="22">
        <f t="shared" si="2"/>
        <v>66.8343398634522</v>
      </c>
      <c r="Q37" s="22">
        <f t="shared" si="2"/>
        <v>3.3498578735402367</v>
      </c>
      <c r="R37" s="34">
        <f t="shared" si="2"/>
        <v>1.897517206696794</v>
      </c>
      <c r="S37" s="34">
        <f t="shared" si="2"/>
        <v>18.085743608653733</v>
      </c>
      <c r="T37" s="22">
        <f t="shared" si="3"/>
        <v>19.983260815350526</v>
      </c>
    </row>
    <row r="38" spans="1:20" x14ac:dyDescent="0.45">
      <c r="A38" t="s">
        <v>816</v>
      </c>
      <c r="B38" s="2">
        <v>31502</v>
      </c>
      <c r="C38" s="2"/>
      <c r="D38" s="27">
        <v>6.9229262821925754</v>
      </c>
      <c r="E38" s="28">
        <v>6.5408630815777344E-2</v>
      </c>
      <c r="F38" s="28">
        <v>2.0188765151548903E-3</v>
      </c>
      <c r="G38" s="28">
        <v>0.60605750226456123</v>
      </c>
      <c r="H38" s="29">
        <v>4.6618635363185765</v>
      </c>
      <c r="I38" s="29">
        <v>0.23473854871210953</v>
      </c>
      <c r="J38" s="29">
        <v>9.5912812440514014E-2</v>
      </c>
      <c r="K38" s="29">
        <v>1.2569263751258797</v>
      </c>
      <c r="L38" s="3"/>
      <c r="M38" s="21">
        <f t="shared" si="2"/>
        <v>0.94481189239330787</v>
      </c>
      <c r="N38" s="21">
        <f t="shared" si="2"/>
        <v>2.9162184210280044E-2</v>
      </c>
      <c r="O38" s="21">
        <f t="shared" si="2"/>
        <v>8.7543544096877977</v>
      </c>
      <c r="P38" s="22">
        <f t="shared" si="2"/>
        <v>67.339494114071471</v>
      </c>
      <c r="Q38" s="22">
        <f t="shared" si="2"/>
        <v>3.390741705800238</v>
      </c>
      <c r="R38" s="34">
        <f t="shared" si="2"/>
        <v>1.3854374368715257</v>
      </c>
      <c r="S38" s="34">
        <f t="shared" si="2"/>
        <v>18.155998256965344</v>
      </c>
      <c r="T38" s="22">
        <f t="shared" si="3"/>
        <v>19.541435693836871</v>
      </c>
    </row>
    <row r="39" spans="1:20" x14ac:dyDescent="0.45">
      <c r="A39" t="s">
        <v>817</v>
      </c>
      <c r="B39" s="2">
        <v>31593</v>
      </c>
      <c r="C39" s="2"/>
      <c r="D39" s="27">
        <v>7.7358105092414124</v>
      </c>
      <c r="E39" s="28">
        <v>8.3601813623161061E-2</v>
      </c>
      <c r="F39" s="28">
        <v>2.1950550676120457E-3</v>
      </c>
      <c r="G39" s="28">
        <v>0.61957050124818847</v>
      </c>
      <c r="H39" s="29">
        <v>5.0898934150630453</v>
      </c>
      <c r="I39" s="29">
        <v>0.25490389937623065</v>
      </c>
      <c r="J39" s="29">
        <v>9.181727098069431E-2</v>
      </c>
      <c r="K39" s="29">
        <v>1.5938285538824812</v>
      </c>
      <c r="L39" s="3"/>
      <c r="M39" s="21">
        <f t="shared" si="2"/>
        <v>1.0807117563607334</v>
      </c>
      <c r="N39" s="21">
        <f t="shared" si="2"/>
        <v>2.8375243485989896E-2</v>
      </c>
      <c r="O39" s="21">
        <f t="shared" si="2"/>
        <v>8.0091219983740878</v>
      </c>
      <c r="P39" s="22">
        <f t="shared" si="2"/>
        <v>65.796511031164968</v>
      </c>
      <c r="Q39" s="22">
        <f t="shared" si="2"/>
        <v>3.2951156064605693</v>
      </c>
      <c r="R39" s="34">
        <f t="shared" si="2"/>
        <v>1.1869121001736904</v>
      </c>
      <c r="S39" s="34">
        <f t="shared" si="2"/>
        <v>20.603252263979961</v>
      </c>
      <c r="T39" s="22">
        <f t="shared" si="3"/>
        <v>21.79016436415365</v>
      </c>
    </row>
    <row r="40" spans="1:20" x14ac:dyDescent="0.45">
      <c r="A40" t="s">
        <v>818</v>
      </c>
      <c r="B40" s="2">
        <v>31685</v>
      </c>
      <c r="C40" s="2"/>
      <c r="D40" s="27">
        <v>8.1902678215670406</v>
      </c>
      <c r="E40" s="28">
        <v>7.4091523936398174E-2</v>
      </c>
      <c r="F40" s="28">
        <v>6.3861377132791268E-3</v>
      </c>
      <c r="G40" s="28">
        <v>0.67969500252893744</v>
      </c>
      <c r="H40" s="29">
        <v>5.4777486609707058</v>
      </c>
      <c r="I40" s="29">
        <v>0.24404249863173874</v>
      </c>
      <c r="J40" s="29">
        <v>8.8674060722084891E-2</v>
      </c>
      <c r="K40" s="29">
        <v>1.619629937063896</v>
      </c>
      <c r="L40" s="3"/>
      <c r="M40" s="21">
        <f t="shared" si="2"/>
        <v>0.90462882961283031</v>
      </c>
      <c r="N40" s="21">
        <f t="shared" si="2"/>
        <v>7.7972269679177225E-2</v>
      </c>
      <c r="O40" s="21">
        <f t="shared" si="2"/>
        <v>8.2988129000999091</v>
      </c>
      <c r="P40" s="22">
        <f t="shared" si="2"/>
        <v>66.881190948926147</v>
      </c>
      <c r="Q40" s="22">
        <f t="shared" si="2"/>
        <v>2.9796644499110676</v>
      </c>
      <c r="R40" s="34">
        <f t="shared" si="2"/>
        <v>1.0826759594916264</v>
      </c>
      <c r="S40" s="34">
        <f t="shared" si="2"/>
        <v>19.77505464227924</v>
      </c>
      <c r="T40" s="22">
        <f t="shared" si="3"/>
        <v>20.857730601770868</v>
      </c>
    </row>
    <row r="41" spans="1:20" x14ac:dyDescent="0.45">
      <c r="A41" t="s">
        <v>819</v>
      </c>
      <c r="B41" s="2">
        <v>31777</v>
      </c>
      <c r="C41" s="2"/>
      <c r="D41" s="27">
        <v>8.1866324484708048</v>
      </c>
      <c r="E41" s="28">
        <v>8.1754721024559246E-2</v>
      </c>
      <c r="F41" s="28">
        <v>1.1646634717930155E-3</v>
      </c>
      <c r="G41" s="28">
        <v>0.71098099675896709</v>
      </c>
      <c r="H41" s="29">
        <v>5.5401227212445772</v>
      </c>
      <c r="I41" s="29">
        <v>0.28332614973539472</v>
      </c>
      <c r="J41" s="29">
        <v>7.815449377745104E-2</v>
      </c>
      <c r="K41" s="29">
        <v>1.4911287024580626</v>
      </c>
      <c r="L41" s="3"/>
      <c r="M41" s="21">
        <f t="shared" si="2"/>
        <v>0.99863675985392919</v>
      </c>
      <c r="N41" s="21">
        <f t="shared" si="2"/>
        <v>1.4226404802264756E-2</v>
      </c>
      <c r="O41" s="21">
        <f t="shared" si="2"/>
        <v>8.6846575955876997</v>
      </c>
      <c r="P41" s="22">
        <f t="shared" si="2"/>
        <v>67.672791665142185</v>
      </c>
      <c r="Q41" s="22">
        <f t="shared" si="2"/>
        <v>3.460838770016085</v>
      </c>
      <c r="R41" s="34">
        <f t="shared" si="2"/>
        <v>0.95465985885380322</v>
      </c>
      <c r="S41" s="34">
        <f t="shared" si="2"/>
        <v>18.214188945744024</v>
      </c>
      <c r="T41" s="22">
        <f t="shared" si="3"/>
        <v>19.168848804597825</v>
      </c>
    </row>
    <row r="42" spans="1:20" x14ac:dyDescent="0.45">
      <c r="A42" t="s">
        <v>820</v>
      </c>
      <c r="B42" s="2">
        <v>31867</v>
      </c>
      <c r="C42" s="2"/>
      <c r="D42" s="27">
        <v>8.8295818697067396</v>
      </c>
      <c r="E42" s="28">
        <v>9.5942701676210967E-2</v>
      </c>
      <c r="F42" s="28">
        <v>1.8211510841421215E-3</v>
      </c>
      <c r="G42" s="28">
        <v>0.76056689557898793</v>
      </c>
      <c r="H42" s="29">
        <v>5.9324141995554234</v>
      </c>
      <c r="I42" s="29">
        <v>0.30020121484741535</v>
      </c>
      <c r="J42" s="29">
        <v>0.11324295429018687</v>
      </c>
      <c r="K42" s="29">
        <v>1.6253927526743717</v>
      </c>
      <c r="L42" s="3"/>
      <c r="M42" s="21">
        <f t="shared" si="2"/>
        <v>1.0866052672933373</v>
      </c>
      <c r="N42" s="21">
        <f t="shared" si="2"/>
        <v>2.0625564279439745E-2</v>
      </c>
      <c r="O42" s="21">
        <f t="shared" si="2"/>
        <v>8.6138495208748651</v>
      </c>
      <c r="P42" s="22">
        <f t="shared" si="2"/>
        <v>67.18794034753607</v>
      </c>
      <c r="Q42" s="22">
        <f t="shared" si="2"/>
        <v>3.399948256636824</v>
      </c>
      <c r="R42" s="34">
        <f t="shared" si="2"/>
        <v>1.2825403961506963</v>
      </c>
      <c r="S42" s="34">
        <f t="shared" si="2"/>
        <v>18.408490647228763</v>
      </c>
      <c r="T42" s="22">
        <f t="shared" si="3"/>
        <v>19.691031043379461</v>
      </c>
    </row>
    <row r="43" spans="1:20" x14ac:dyDescent="0.45">
      <c r="A43" t="s">
        <v>821</v>
      </c>
      <c r="B43" s="2">
        <v>31958</v>
      </c>
      <c r="C43" s="2"/>
      <c r="D43" s="27">
        <v>9.4160169550614494</v>
      </c>
      <c r="E43" s="28">
        <v>9.9640784613456421E-2</v>
      </c>
      <c r="F43" s="28">
        <v>1.9013513324718007E-3</v>
      </c>
      <c r="G43" s="28">
        <v>0.77734634039632922</v>
      </c>
      <c r="H43" s="29">
        <v>6.473511035315302</v>
      </c>
      <c r="I43" s="29">
        <v>0.31320740267845593</v>
      </c>
      <c r="J43" s="29">
        <v>0.11154391837007108</v>
      </c>
      <c r="K43" s="29">
        <v>1.6388661223553647</v>
      </c>
      <c r="L43" s="3"/>
      <c r="M43" s="21">
        <f t="shared" si="2"/>
        <v>1.0582052378303746</v>
      </c>
      <c r="N43" s="21">
        <f t="shared" si="2"/>
        <v>2.019273480014026E-2</v>
      </c>
      <c r="O43" s="21">
        <f t="shared" si="2"/>
        <v>8.2555749857531584</v>
      </c>
      <c r="P43" s="22">
        <f t="shared" si="2"/>
        <v>68.749993401780728</v>
      </c>
      <c r="Q43" s="22">
        <f t="shared" si="2"/>
        <v>3.3263258145483228</v>
      </c>
      <c r="R43" s="34">
        <f t="shared" si="2"/>
        <v>1.1846189201062578</v>
      </c>
      <c r="S43" s="34">
        <f t="shared" si="2"/>
        <v>17.405088905181024</v>
      </c>
      <c r="T43" s="22">
        <f t="shared" si="3"/>
        <v>18.589707825287281</v>
      </c>
    </row>
    <row r="44" spans="1:20" x14ac:dyDescent="0.45">
      <c r="A44" t="s">
        <v>822</v>
      </c>
      <c r="B44" s="2">
        <v>32050</v>
      </c>
      <c r="C44" s="2"/>
      <c r="D44" s="27">
        <v>9.8001437742336623</v>
      </c>
      <c r="E44" s="28">
        <v>0.11200640961472699</v>
      </c>
      <c r="F44" s="28">
        <v>2.3513574850821564E-3</v>
      </c>
      <c r="G44" s="28">
        <v>0.74544883543928375</v>
      </c>
      <c r="H44" s="29">
        <v>6.7632001759257099</v>
      </c>
      <c r="I44" s="29">
        <v>0.33811667339464557</v>
      </c>
      <c r="J44" s="29">
        <v>6.9626466064474243E-2</v>
      </c>
      <c r="K44" s="29">
        <v>1.7693938563097393</v>
      </c>
      <c r="L44" s="3"/>
      <c r="M44" s="21">
        <f t="shared" si="2"/>
        <v>1.142905779701028</v>
      </c>
      <c r="N44" s="21">
        <f t="shared" si="2"/>
        <v>2.3993091726514232E-2</v>
      </c>
      <c r="O44" s="21">
        <f t="shared" si="2"/>
        <v>7.6065091759082417</v>
      </c>
      <c r="P44" s="22">
        <f t="shared" si="2"/>
        <v>69.01123424033203</v>
      </c>
      <c r="Q44" s="22">
        <f t="shared" si="2"/>
        <v>3.4501195205280051</v>
      </c>
      <c r="R44" s="34">
        <f t="shared" si="2"/>
        <v>0.71046372041535477</v>
      </c>
      <c r="S44" s="34">
        <f t="shared" si="2"/>
        <v>18.054774471388811</v>
      </c>
      <c r="T44" s="22">
        <f t="shared" si="3"/>
        <v>18.765238191804166</v>
      </c>
    </row>
    <row r="45" spans="1:20" x14ac:dyDescent="0.45">
      <c r="A45" t="s">
        <v>823</v>
      </c>
      <c r="B45" s="2">
        <v>32142</v>
      </c>
      <c r="C45" s="2"/>
      <c r="D45" s="27">
        <v>10.895475602239534</v>
      </c>
      <c r="E45" s="28">
        <v>9.9655446439157261E-2</v>
      </c>
      <c r="F45" s="28">
        <v>3.010267829394253E-3</v>
      </c>
      <c r="G45" s="28">
        <v>0.74091894607474929</v>
      </c>
      <c r="H45" s="29">
        <v>7.2117254473284573</v>
      </c>
      <c r="I45" s="29">
        <v>0.38100481447550955</v>
      </c>
      <c r="J45" s="29">
        <v>0.10755732441830043</v>
      </c>
      <c r="K45" s="29">
        <v>2.3516033556739657</v>
      </c>
      <c r="L45" s="3"/>
      <c r="M45" s="21">
        <f t="shared" si="2"/>
        <v>0.9146498058209902</v>
      </c>
      <c r="N45" s="21">
        <f t="shared" si="2"/>
        <v>2.7628604195814095E-2</v>
      </c>
      <c r="O45" s="21">
        <f t="shared" si="2"/>
        <v>6.8002441850492099</v>
      </c>
      <c r="P45" s="22">
        <f t="shared" si="2"/>
        <v>66.190093123113485</v>
      </c>
      <c r="Q45" s="22">
        <f t="shared" si="2"/>
        <v>3.496908518589084</v>
      </c>
      <c r="R45" s="34">
        <f t="shared" si="2"/>
        <v>0.98717420280572543</v>
      </c>
      <c r="S45" s="34">
        <f t="shared" si="2"/>
        <v>21.583301560425689</v>
      </c>
      <c r="T45" s="22">
        <f t="shared" si="3"/>
        <v>22.570475763231414</v>
      </c>
    </row>
    <row r="46" spans="1:20" x14ac:dyDescent="0.45">
      <c r="A46" t="s">
        <v>824</v>
      </c>
      <c r="B46" s="2">
        <v>32233</v>
      </c>
      <c r="C46" s="2"/>
      <c r="D46" s="27">
        <v>11.049192885392294</v>
      </c>
      <c r="E46" s="28">
        <v>0.10166023169244526</v>
      </c>
      <c r="F46" s="28">
        <v>3.3065632550996643E-3</v>
      </c>
      <c r="G46" s="28">
        <v>0.84734245340011816</v>
      </c>
      <c r="H46" s="29">
        <v>7.5850683659685503</v>
      </c>
      <c r="I46" s="29">
        <v>0.43598801800795695</v>
      </c>
      <c r="J46" s="29">
        <v>7.737972365069401E-2</v>
      </c>
      <c r="K46" s="29">
        <v>1.99844752941743</v>
      </c>
      <c r="L46" s="3"/>
      <c r="M46" s="21">
        <f t="shared" si="2"/>
        <v>0.9200693005083318</v>
      </c>
      <c r="N46" s="21">
        <f t="shared" si="2"/>
        <v>2.9925835211648284E-2</v>
      </c>
      <c r="O46" s="21">
        <f t="shared" si="2"/>
        <v>7.6688176429642789</v>
      </c>
      <c r="P46" s="22">
        <f t="shared" si="2"/>
        <v>68.648166835755688</v>
      </c>
      <c r="Q46" s="22">
        <f t="shared" si="2"/>
        <v>3.94588113838034</v>
      </c>
      <c r="R46" s="34">
        <f t="shared" si="2"/>
        <v>0.7003201451301907</v>
      </c>
      <c r="S46" s="34">
        <f t="shared" si="2"/>
        <v>18.086819102049521</v>
      </c>
      <c r="T46" s="22">
        <f t="shared" si="3"/>
        <v>18.787139247179713</v>
      </c>
    </row>
    <row r="47" spans="1:20" x14ac:dyDescent="0.45">
      <c r="A47" t="s">
        <v>825</v>
      </c>
      <c r="B47" s="2">
        <v>32324</v>
      </c>
      <c r="C47" s="2"/>
      <c r="D47" s="27">
        <v>12.221057197521842</v>
      </c>
      <c r="E47" s="28">
        <v>9.5917837027054212E-2</v>
      </c>
      <c r="F47" s="28">
        <v>1.4913527703005898E-3</v>
      </c>
      <c r="G47" s="28">
        <v>0.77554329152796009</v>
      </c>
      <c r="H47" s="29">
        <v>8.2849832965746071</v>
      </c>
      <c r="I47" s="29">
        <v>0.4538608183080356</v>
      </c>
      <c r="J47" s="29">
        <v>5.056757674001211E-2</v>
      </c>
      <c r="K47" s="29">
        <v>2.5586930245738753</v>
      </c>
      <c r="L47" s="3"/>
      <c r="M47" s="21">
        <f t="shared" si="2"/>
        <v>0.78485711568802907</v>
      </c>
      <c r="N47" s="21">
        <f t="shared" si="2"/>
        <v>1.2203140417369153E-2</v>
      </c>
      <c r="O47" s="21">
        <f t="shared" si="2"/>
        <v>6.3459591015188357</v>
      </c>
      <c r="P47" s="22">
        <f t="shared" si="2"/>
        <v>67.792688984833617</v>
      </c>
      <c r="Q47" s="22">
        <f t="shared" si="2"/>
        <v>3.7137606916696901</v>
      </c>
      <c r="R47" s="34">
        <f t="shared" si="2"/>
        <v>0.41377415981872739</v>
      </c>
      <c r="S47" s="34">
        <f t="shared" si="2"/>
        <v>20.936756806053744</v>
      </c>
      <c r="T47" s="22">
        <f t="shared" si="3"/>
        <v>21.350530965872473</v>
      </c>
    </row>
    <row r="48" spans="1:20" x14ac:dyDescent="0.45">
      <c r="A48" t="s">
        <v>826</v>
      </c>
      <c r="B48" s="2">
        <v>32416</v>
      </c>
      <c r="C48" s="2"/>
      <c r="D48" s="27">
        <v>11.747050120003241</v>
      </c>
      <c r="E48" s="28">
        <v>9.2722977420854349E-2</v>
      </c>
      <c r="F48" s="28">
        <v>3.1786787903933756E-3</v>
      </c>
      <c r="G48" s="28">
        <v>0.85226654670197666</v>
      </c>
      <c r="H48" s="29">
        <v>8.6778345099518965</v>
      </c>
      <c r="I48" s="29">
        <v>0.47146696991311565</v>
      </c>
      <c r="J48" s="29">
        <v>4.8625223748014791E-2</v>
      </c>
      <c r="K48" s="29">
        <v>1.6009552134769902</v>
      </c>
      <c r="L48" s="3"/>
      <c r="M48" s="21">
        <f t="shared" si="2"/>
        <v>0.78932988685357519</v>
      </c>
      <c r="N48" s="21">
        <f t="shared" si="2"/>
        <v>2.7059378805072285E-2</v>
      </c>
      <c r="O48" s="21">
        <f t="shared" si="2"/>
        <v>7.2551537449449608</v>
      </c>
      <c r="P48" s="22">
        <f t="shared" si="2"/>
        <v>73.872456670419851</v>
      </c>
      <c r="Q48" s="22">
        <f t="shared" si="2"/>
        <v>4.0134924521202739</v>
      </c>
      <c r="R48" s="34">
        <f t="shared" si="2"/>
        <v>0.41393561150483432</v>
      </c>
      <c r="S48" s="34">
        <f t="shared" si="2"/>
        <v>13.628572255351443</v>
      </c>
      <c r="T48" s="22">
        <f t="shared" si="3"/>
        <v>14.042507866856278</v>
      </c>
    </row>
    <row r="49" spans="1:20" x14ac:dyDescent="0.45">
      <c r="A49" t="s">
        <v>827</v>
      </c>
      <c r="B49" s="2">
        <v>32508</v>
      </c>
      <c r="C49" s="2"/>
      <c r="D49" s="27">
        <v>12.272040756030293</v>
      </c>
      <c r="E49" s="28">
        <v>9.8467959195839033E-2</v>
      </c>
      <c r="F49" s="28">
        <v>5.6070615703465157E-3</v>
      </c>
      <c r="G49" s="28">
        <v>0.90514259243372486</v>
      </c>
      <c r="H49" s="29">
        <v>8.9571845022668395</v>
      </c>
      <c r="I49" s="29">
        <v>0.49059132614631984</v>
      </c>
      <c r="J49" s="29">
        <v>4.6796990610065606E-2</v>
      </c>
      <c r="K49" s="29">
        <v>1.7682503238071583</v>
      </c>
      <c r="L49" s="3"/>
      <c r="M49" s="21">
        <f t="shared" si="2"/>
        <v>0.8023764030237055</v>
      </c>
      <c r="N49" s="21">
        <f t="shared" si="2"/>
        <v>4.568972416092483E-2</v>
      </c>
      <c r="O49" s="21">
        <f t="shared" si="2"/>
        <v>7.3756485203078528</v>
      </c>
      <c r="P49" s="22">
        <f t="shared" si="2"/>
        <v>72.988549177245972</v>
      </c>
      <c r="Q49" s="22">
        <f t="shared" si="2"/>
        <v>3.9976344269004387</v>
      </c>
      <c r="R49" s="34">
        <f t="shared" si="2"/>
        <v>0.38133014337546334</v>
      </c>
      <c r="S49" s="34">
        <f t="shared" si="2"/>
        <v>14.408771604985644</v>
      </c>
      <c r="T49" s="22">
        <f t="shared" si="3"/>
        <v>14.790101748361106</v>
      </c>
    </row>
    <row r="50" spans="1:20" x14ac:dyDescent="0.45">
      <c r="A50" t="s">
        <v>828</v>
      </c>
      <c r="B50" s="2">
        <v>32598</v>
      </c>
      <c r="C50" s="2"/>
      <c r="D50" s="27">
        <v>12.179335963382735</v>
      </c>
      <c r="E50" s="28">
        <v>9.2651754978142001E-2</v>
      </c>
      <c r="F50" s="28">
        <v>3.1117688110192648E-3</v>
      </c>
      <c r="G50" s="28">
        <v>0.92195224297452416</v>
      </c>
      <c r="H50" s="29">
        <v>8.9542160019204946</v>
      </c>
      <c r="I50" s="29">
        <v>0.44719622272449022</v>
      </c>
      <c r="J50" s="29">
        <v>3.592869939382852E-2</v>
      </c>
      <c r="K50" s="29">
        <v>1.7242792725802369</v>
      </c>
      <c r="L50" s="3"/>
      <c r="M50" s="21">
        <f t="shared" si="2"/>
        <v>0.76072911738948812</v>
      </c>
      <c r="N50" s="21">
        <f t="shared" si="2"/>
        <v>2.5549576925826014E-2</v>
      </c>
      <c r="O50" s="21">
        <f t="shared" si="2"/>
        <v>7.5698071368289739</v>
      </c>
      <c r="P50" s="22">
        <f t="shared" si="2"/>
        <v>73.519738915499275</v>
      </c>
      <c r="Q50" s="22">
        <f t="shared" si="2"/>
        <v>3.6717619422683554</v>
      </c>
      <c r="R50" s="34">
        <f t="shared" si="2"/>
        <v>0.29499719444351008</v>
      </c>
      <c r="S50" s="34">
        <f t="shared" si="2"/>
        <v>14.15741611664458</v>
      </c>
      <c r="T50" s="22">
        <f t="shared" si="3"/>
        <v>14.45241331108809</v>
      </c>
    </row>
    <row r="51" spans="1:20" x14ac:dyDescent="0.45">
      <c r="A51" t="s">
        <v>829</v>
      </c>
      <c r="B51" s="2">
        <v>32689</v>
      </c>
      <c r="C51" s="2"/>
      <c r="D51" s="27">
        <v>12.760969268211262</v>
      </c>
      <c r="E51" s="28">
        <v>9.1588144881231265E-2</v>
      </c>
      <c r="F51" s="28">
        <v>4.2672531167050574E-3</v>
      </c>
      <c r="G51" s="28">
        <v>1.0476239817026087</v>
      </c>
      <c r="H51" s="29">
        <v>9.3848305275946267</v>
      </c>
      <c r="I51" s="29">
        <v>0.60407468352885751</v>
      </c>
      <c r="J51" s="29">
        <v>8.5204316983607545E-2</v>
      </c>
      <c r="K51" s="29">
        <v>1.5433803604036267</v>
      </c>
      <c r="L51" s="3"/>
      <c r="M51" s="21">
        <f t="shared" si="2"/>
        <v>0.71772091097645452</v>
      </c>
      <c r="N51" s="21">
        <f t="shared" si="2"/>
        <v>3.3439882402469021E-2</v>
      </c>
      <c r="O51" s="21">
        <f t="shared" si="2"/>
        <v>8.2095956794781682</v>
      </c>
      <c r="P51" s="22">
        <f t="shared" si="2"/>
        <v>73.543242134224826</v>
      </c>
      <c r="Q51" s="22">
        <f t="shared" si="2"/>
        <v>4.7337680299384672</v>
      </c>
      <c r="R51" s="34">
        <f t="shared" si="2"/>
        <v>0.66769471184182905</v>
      </c>
      <c r="S51" s="34">
        <f t="shared" si="2"/>
        <v>12.094538651137794</v>
      </c>
      <c r="T51" s="22">
        <f t="shared" si="3"/>
        <v>12.762233362979623</v>
      </c>
    </row>
    <row r="52" spans="1:20" x14ac:dyDescent="0.45">
      <c r="A52" t="s">
        <v>830</v>
      </c>
      <c r="B52" s="2">
        <v>32781</v>
      </c>
      <c r="C52" s="2"/>
      <c r="D52" s="27">
        <v>13.766184997325313</v>
      </c>
      <c r="E52" s="28">
        <v>9.8388510593252432E-2</v>
      </c>
      <c r="F52" s="28">
        <v>9.448523562907412E-3</v>
      </c>
      <c r="G52" s="28">
        <v>1.1399325826388427</v>
      </c>
      <c r="H52" s="29">
        <v>10.204199726088639</v>
      </c>
      <c r="I52" s="29">
        <v>0.54602987831003746</v>
      </c>
      <c r="J52" s="29">
        <v>7.2826244500375475E-2</v>
      </c>
      <c r="K52" s="29">
        <v>1.6953595316312571</v>
      </c>
      <c r="L52" s="3"/>
      <c r="M52" s="21">
        <f t="shared" si="2"/>
        <v>0.71471152401604898</v>
      </c>
      <c r="N52" s="21">
        <f t="shared" si="2"/>
        <v>6.8635744505418192E-2</v>
      </c>
      <c r="O52" s="21">
        <f t="shared" si="2"/>
        <v>8.280671681081758</v>
      </c>
      <c r="P52" s="22">
        <f t="shared" si="2"/>
        <v>74.125109665976836</v>
      </c>
      <c r="Q52" s="22">
        <f t="shared" si="2"/>
        <v>3.9664575074076645</v>
      </c>
      <c r="R52" s="34">
        <f t="shared" si="2"/>
        <v>0.52902270683217745</v>
      </c>
      <c r="S52" s="34">
        <f t="shared" si="2"/>
        <v>12.315391170180083</v>
      </c>
      <c r="T52" s="22">
        <f t="shared" si="3"/>
        <v>12.844413877012261</v>
      </c>
    </row>
    <row r="53" spans="1:20" x14ac:dyDescent="0.45">
      <c r="A53" t="s">
        <v>831</v>
      </c>
      <c r="B53" s="2">
        <v>32873</v>
      </c>
      <c r="C53" s="2"/>
      <c r="D53" s="27">
        <v>12.592207032438308</v>
      </c>
      <c r="E53" s="28">
        <v>9.2152538135188894E-2</v>
      </c>
      <c r="F53" s="28">
        <v>1.2934582448413555E-2</v>
      </c>
      <c r="G53" s="28">
        <v>0.87336508918176525</v>
      </c>
      <c r="H53" s="29">
        <v>9.2455855758518322</v>
      </c>
      <c r="I53" s="29">
        <v>0.67162812978714692</v>
      </c>
      <c r="J53" s="29">
        <v>5.8745621574782386E-2</v>
      </c>
      <c r="K53" s="29">
        <v>1.6377954954591787</v>
      </c>
      <c r="L53" s="3"/>
      <c r="M53" s="21">
        <f t="shared" si="2"/>
        <v>0.73182197447832797</v>
      </c>
      <c r="N53" s="21">
        <f t="shared" si="2"/>
        <v>0.10271894684619833</v>
      </c>
      <c r="O53" s="21">
        <f t="shared" si="2"/>
        <v>6.9357586555869233</v>
      </c>
      <c r="P53" s="22">
        <f t="shared" si="2"/>
        <v>73.423074700365305</v>
      </c>
      <c r="Q53" s="22">
        <f t="shared" si="2"/>
        <v>5.3336808079551989</v>
      </c>
      <c r="R53" s="34">
        <f t="shared" si="2"/>
        <v>0.46652363182601758</v>
      </c>
      <c r="S53" s="34">
        <f t="shared" si="2"/>
        <v>13.006421282942025</v>
      </c>
      <c r="T53" s="22">
        <f t="shared" si="3"/>
        <v>13.472944914768043</v>
      </c>
    </row>
    <row r="54" spans="1:20" x14ac:dyDescent="0.45">
      <c r="A54" t="s">
        <v>832</v>
      </c>
      <c r="B54" s="2">
        <v>32963</v>
      </c>
      <c r="C54" s="2"/>
      <c r="D54" s="27">
        <v>15.74270866850291</v>
      </c>
      <c r="E54" s="28">
        <v>0.10460875807517887</v>
      </c>
      <c r="F54" s="28">
        <v>2.7368068829231092E-2</v>
      </c>
      <c r="G54" s="28">
        <v>1.2605564858020633</v>
      </c>
      <c r="H54" s="29">
        <v>11.259505941720477</v>
      </c>
      <c r="I54" s="29">
        <v>0.93566679608269565</v>
      </c>
      <c r="J54" s="29">
        <v>7.3383027574965079E-2</v>
      </c>
      <c r="K54" s="29">
        <v>2.0816195904183008</v>
      </c>
      <c r="L54" s="3"/>
      <c r="M54" s="21">
        <f t="shared" si="2"/>
        <v>0.66449021116978391</v>
      </c>
      <c r="N54" s="21">
        <f t="shared" si="2"/>
        <v>0.1738459969343619</v>
      </c>
      <c r="O54" s="21">
        <f t="shared" si="2"/>
        <v>8.0072401284037653</v>
      </c>
      <c r="P54" s="22">
        <f t="shared" si="2"/>
        <v>71.522037146300221</v>
      </c>
      <c r="Q54" s="22">
        <f t="shared" si="2"/>
        <v>5.9434930531028822</v>
      </c>
      <c r="R54" s="34">
        <f t="shared" si="2"/>
        <v>0.46613978013698204</v>
      </c>
      <c r="S54" s="34">
        <f t="shared" si="2"/>
        <v>13.222753683952009</v>
      </c>
      <c r="T54" s="22">
        <f t="shared" si="3"/>
        <v>13.688893464088991</v>
      </c>
    </row>
    <row r="55" spans="1:20" x14ac:dyDescent="0.45">
      <c r="A55" t="s">
        <v>833</v>
      </c>
      <c r="B55" s="2">
        <v>33054</v>
      </c>
      <c r="C55" s="2"/>
      <c r="D55" s="27">
        <v>15.166603702559069</v>
      </c>
      <c r="E55" s="28">
        <v>0.11408102903806715</v>
      </c>
      <c r="F55" s="28">
        <v>4.1234317985856944E-2</v>
      </c>
      <c r="G55" s="28">
        <v>1.3053288933469585</v>
      </c>
      <c r="H55" s="29">
        <v>10.849464293608309</v>
      </c>
      <c r="I55" s="29">
        <v>0.91029787102063342</v>
      </c>
      <c r="J55" s="29">
        <v>8.8568102296507231E-2</v>
      </c>
      <c r="K55" s="29">
        <v>1.8576291952627375</v>
      </c>
      <c r="L55" s="3"/>
      <c r="M55" s="21">
        <f t="shared" si="2"/>
        <v>0.75218573172593806</v>
      </c>
      <c r="N55" s="21">
        <f t="shared" si="2"/>
        <v>0.27187575276922055</v>
      </c>
      <c r="O55" s="21">
        <f t="shared" si="2"/>
        <v>8.6065998620819091</v>
      </c>
      <c r="P55" s="22">
        <f t="shared" si="2"/>
        <v>71.535226385441021</v>
      </c>
      <c r="Q55" s="22">
        <f t="shared" si="2"/>
        <v>6.0019889018860457</v>
      </c>
      <c r="R55" s="34">
        <f t="shared" si="2"/>
        <v>0.58396793397827806</v>
      </c>
      <c r="S55" s="34">
        <f t="shared" si="2"/>
        <v>12.248155432117599</v>
      </c>
      <c r="T55" s="22">
        <f t="shared" si="3"/>
        <v>12.832123366095876</v>
      </c>
    </row>
    <row r="56" spans="1:20" x14ac:dyDescent="0.45">
      <c r="A56" t="s">
        <v>834</v>
      </c>
      <c r="B56" s="2">
        <v>33146</v>
      </c>
      <c r="C56" s="2"/>
      <c r="D56" s="27">
        <v>16.356956708631856</v>
      </c>
      <c r="E56" s="28">
        <v>0.1047674266189175</v>
      </c>
      <c r="F56" s="28">
        <v>2.4376734871221009E-2</v>
      </c>
      <c r="G56" s="28">
        <v>1.2716120412985545</v>
      </c>
      <c r="H56" s="29">
        <v>11.489860195419407</v>
      </c>
      <c r="I56" s="29">
        <v>1.0426220556373298</v>
      </c>
      <c r="J56" s="29">
        <v>0.22107805776745881</v>
      </c>
      <c r="K56" s="29">
        <v>2.2026401970189653</v>
      </c>
      <c r="L56" s="3"/>
      <c r="M56" s="21">
        <f t="shared" si="2"/>
        <v>0.64050684051532569</v>
      </c>
      <c r="N56" s="21">
        <f t="shared" si="2"/>
        <v>0.14902976944578558</v>
      </c>
      <c r="O56" s="21">
        <f t="shared" si="2"/>
        <v>7.7741358857268494</v>
      </c>
      <c r="P56" s="22">
        <f t="shared" si="2"/>
        <v>70.244486184621408</v>
      </c>
      <c r="Q56" s="22">
        <f t="shared" si="2"/>
        <v>6.3741811769124483</v>
      </c>
      <c r="R56" s="34">
        <f t="shared" si="2"/>
        <v>1.3515842934938624</v>
      </c>
      <c r="S56" s="34">
        <f t="shared" si="2"/>
        <v>13.466075849284318</v>
      </c>
      <c r="T56" s="22">
        <f t="shared" si="3"/>
        <v>14.81766014277818</v>
      </c>
    </row>
    <row r="57" spans="1:20" x14ac:dyDescent="0.45">
      <c r="A57" t="s">
        <v>835</v>
      </c>
      <c r="B57" s="2">
        <v>33238</v>
      </c>
      <c r="C57" s="2"/>
      <c r="D57" s="27">
        <v>16.822299931410903</v>
      </c>
      <c r="E57" s="28">
        <v>0.11610947357269417</v>
      </c>
      <c r="F57" s="28">
        <v>1.9033560750762187E-2</v>
      </c>
      <c r="G57" s="28">
        <v>1.4305748883145357</v>
      </c>
      <c r="H57" s="29">
        <v>12.446727088782721</v>
      </c>
      <c r="I57" s="29">
        <v>0.87936825846564082</v>
      </c>
      <c r="J57" s="29">
        <v>0.11611397241309714</v>
      </c>
      <c r="K57" s="29">
        <v>1.8143726891114533</v>
      </c>
      <c r="L57" s="3"/>
      <c r="M57" s="21">
        <f t="shared" si="2"/>
        <v>0.69021164790845546</v>
      </c>
      <c r="N57" s="21">
        <f t="shared" si="2"/>
        <v>0.11314481865361571</v>
      </c>
      <c r="O57" s="21">
        <f t="shared" si="2"/>
        <v>8.5040386519523441</v>
      </c>
      <c r="P57" s="22">
        <f t="shared" si="2"/>
        <v>73.989449359073461</v>
      </c>
      <c r="Q57" s="22">
        <f t="shared" si="2"/>
        <v>5.2273961470849084</v>
      </c>
      <c r="R57" s="34">
        <f t="shared" si="2"/>
        <v>0.69023839122192221</v>
      </c>
      <c r="S57" s="34">
        <f t="shared" si="2"/>
        <v>10.785520984105293</v>
      </c>
      <c r="T57" s="22">
        <f t="shared" si="3"/>
        <v>11.475759375327215</v>
      </c>
    </row>
    <row r="58" spans="1:20" x14ac:dyDescent="0.45">
      <c r="A58" t="s">
        <v>836</v>
      </c>
      <c r="B58" s="2">
        <v>33328</v>
      </c>
      <c r="C58" s="2"/>
      <c r="D58" s="27">
        <v>17.230997040666292</v>
      </c>
      <c r="E58" s="28">
        <v>0.11753077194601887</v>
      </c>
      <c r="F58" s="28">
        <v>1.5224835157626841E-2</v>
      </c>
      <c r="G58" s="28">
        <v>1.339547137389848</v>
      </c>
      <c r="H58" s="29">
        <v>13.42744407712946</v>
      </c>
      <c r="I58" s="29">
        <v>0.81057919213285734</v>
      </c>
      <c r="J58" s="29">
        <v>9.4650765928758054E-2</v>
      </c>
      <c r="K58" s="29">
        <v>1.4260202609817219</v>
      </c>
      <c r="L58" s="3"/>
      <c r="M58" s="21">
        <f t="shared" si="2"/>
        <v>0.68208921206729056</v>
      </c>
      <c r="N58" s="21">
        <f t="shared" si="2"/>
        <v>8.8357250144580859E-2</v>
      </c>
      <c r="O58" s="21">
        <f t="shared" si="2"/>
        <v>7.774054712147116</v>
      </c>
      <c r="P58" s="22">
        <f t="shared" si="2"/>
        <v>77.926100535214559</v>
      </c>
      <c r="Q58" s="22">
        <f t="shared" si="2"/>
        <v>4.7041920454158097</v>
      </c>
      <c r="R58" s="34">
        <f t="shared" si="2"/>
        <v>0.5493052184117726</v>
      </c>
      <c r="S58" s="34">
        <f t="shared" si="2"/>
        <v>8.2759010265988664</v>
      </c>
      <c r="T58" s="22">
        <f t="shared" si="3"/>
        <v>8.825206245010639</v>
      </c>
    </row>
    <row r="59" spans="1:20" x14ac:dyDescent="0.45">
      <c r="A59" t="s">
        <v>837</v>
      </c>
      <c r="B59" s="2">
        <v>33419</v>
      </c>
      <c r="C59" s="2"/>
      <c r="D59" s="27">
        <v>17.453604540422923</v>
      </c>
      <c r="E59" s="28">
        <v>0.1284441317668506</v>
      </c>
      <c r="F59" s="28">
        <v>2.069184933419654E-2</v>
      </c>
      <c r="G59" s="28">
        <v>1.4447765624195814</v>
      </c>
      <c r="H59" s="29">
        <v>13.543793588079772</v>
      </c>
      <c r="I59" s="29">
        <v>0.70982470243525242</v>
      </c>
      <c r="J59" s="29">
        <v>0.11365908624016291</v>
      </c>
      <c r="K59" s="29">
        <v>1.4924146201471074</v>
      </c>
      <c r="L59" s="3"/>
      <c r="M59" s="21">
        <f t="shared" si="2"/>
        <v>0.73591750901294484</v>
      </c>
      <c r="N59" s="21">
        <f t="shared" si="2"/>
        <v>0.11855344428294896</v>
      </c>
      <c r="O59" s="21">
        <f t="shared" si="2"/>
        <v>8.2778119503822136</v>
      </c>
      <c r="P59" s="22">
        <f t="shared" si="2"/>
        <v>77.598833849546992</v>
      </c>
      <c r="Q59" s="22">
        <f t="shared" si="2"/>
        <v>4.0669232581228894</v>
      </c>
      <c r="R59" s="34">
        <f t="shared" si="2"/>
        <v>0.65120695256344341</v>
      </c>
      <c r="S59" s="34">
        <f t="shared" si="2"/>
        <v>8.5507530360885813</v>
      </c>
      <c r="T59" s="22">
        <f t="shared" si="3"/>
        <v>9.2019599886520247</v>
      </c>
    </row>
    <row r="60" spans="1:20" x14ac:dyDescent="0.45">
      <c r="A60" t="s">
        <v>838</v>
      </c>
      <c r="B60" s="2">
        <v>33511</v>
      </c>
      <c r="C60" s="2"/>
      <c r="D60" s="27">
        <v>18.618559973913243</v>
      </c>
      <c r="E60" s="28">
        <v>0.15154206378173518</v>
      </c>
      <c r="F60" s="28">
        <v>2.7239205819792923E-2</v>
      </c>
      <c r="G60" s="28">
        <v>1.5778138367812637</v>
      </c>
      <c r="H60" s="29">
        <v>14.481971234610656</v>
      </c>
      <c r="I60" s="29">
        <v>0.78169783463562814</v>
      </c>
      <c r="J60" s="29">
        <v>0.10828849709528258</v>
      </c>
      <c r="K60" s="29">
        <v>1.4900073011888861</v>
      </c>
      <c r="L60" s="3"/>
      <c r="M60" s="21">
        <f t="shared" si="2"/>
        <v>0.81393009982545994</v>
      </c>
      <c r="N60" s="21">
        <f t="shared" si="2"/>
        <v>0.14630135659233692</v>
      </c>
      <c r="O60" s="21">
        <f t="shared" si="2"/>
        <v>8.4744139127406388</v>
      </c>
      <c r="P60" s="22">
        <f t="shared" si="2"/>
        <v>77.782445338960542</v>
      </c>
      <c r="Q60" s="22">
        <f t="shared" si="2"/>
        <v>4.1984870781138675</v>
      </c>
      <c r="R60" s="34">
        <f t="shared" si="2"/>
        <v>0.58161585668820415</v>
      </c>
      <c r="S60" s="34">
        <f t="shared" si="2"/>
        <v>8.0028063570789509</v>
      </c>
      <c r="T60" s="22">
        <f t="shared" si="3"/>
        <v>8.5844222137671551</v>
      </c>
    </row>
    <row r="61" spans="1:20" x14ac:dyDescent="0.45">
      <c r="A61" t="s">
        <v>839</v>
      </c>
      <c r="B61" s="2">
        <v>33603</v>
      </c>
      <c r="C61" s="2"/>
      <c r="D61" s="27">
        <v>18.347533796711812</v>
      </c>
      <c r="E61" s="28">
        <v>0.15179570423590105</v>
      </c>
      <c r="F61" s="28">
        <v>2.134292393590392E-2</v>
      </c>
      <c r="G61" s="28">
        <v>1.7423574625785994</v>
      </c>
      <c r="H61" s="29">
        <v>14.091241778826181</v>
      </c>
      <c r="I61" s="29">
        <v>0.70258908032942047</v>
      </c>
      <c r="J61" s="29">
        <v>0.15143736070353048</v>
      </c>
      <c r="K61" s="29">
        <v>1.486769486102274</v>
      </c>
      <c r="L61" s="3"/>
      <c r="M61" s="21">
        <f t="shared" si="2"/>
        <v>0.82733573851274445</v>
      </c>
      <c r="N61" s="21">
        <f t="shared" si="2"/>
        <v>0.11632584614575793</v>
      </c>
      <c r="O61" s="21">
        <f t="shared" si="2"/>
        <v>9.49641233466952</v>
      </c>
      <c r="P61" s="22">
        <f t="shared" si="2"/>
        <v>76.801830343822942</v>
      </c>
      <c r="Q61" s="22">
        <f t="shared" si="2"/>
        <v>3.8293379814094486</v>
      </c>
      <c r="R61" s="34">
        <f t="shared" si="2"/>
        <v>0.82538265023210156</v>
      </c>
      <c r="S61" s="34">
        <f t="shared" si="2"/>
        <v>8.1033751052074816</v>
      </c>
      <c r="T61" s="22">
        <f t="shared" si="3"/>
        <v>8.9287577554395838</v>
      </c>
    </row>
    <row r="62" spans="1:20" x14ac:dyDescent="0.45">
      <c r="A62" t="s">
        <v>840</v>
      </c>
      <c r="B62" s="2">
        <v>33694</v>
      </c>
      <c r="C62" s="2"/>
      <c r="D62" s="27">
        <v>19.536439775105926</v>
      </c>
      <c r="E62" s="28">
        <v>0.13338909760545942</v>
      </c>
      <c r="F62" s="28">
        <v>2.6953043619258901E-2</v>
      </c>
      <c r="G62" s="28">
        <v>1.7157124610775221</v>
      </c>
      <c r="H62" s="29">
        <v>14.805654001151542</v>
      </c>
      <c r="I62" s="29">
        <v>0.76301299189850447</v>
      </c>
      <c r="J62" s="29">
        <v>0.16706285584825162</v>
      </c>
      <c r="K62" s="29">
        <v>1.9246553239053876</v>
      </c>
      <c r="L62" s="3"/>
      <c r="M62" s="21">
        <f t="shared" si="2"/>
        <v>0.68277075629423989</v>
      </c>
      <c r="N62" s="21">
        <f t="shared" si="2"/>
        <v>0.13796292430723991</v>
      </c>
      <c r="O62" s="21">
        <f t="shared" si="2"/>
        <v>8.7821142481842998</v>
      </c>
      <c r="P62" s="22">
        <f t="shared" si="2"/>
        <v>75.784811212212119</v>
      </c>
      <c r="Q62" s="22">
        <f t="shared" si="2"/>
        <v>3.9055887392070519</v>
      </c>
      <c r="R62" s="34">
        <f t="shared" si="2"/>
        <v>0.85513459858294882</v>
      </c>
      <c r="S62" s="34">
        <f t="shared" si="2"/>
        <v>9.8516175212121126</v>
      </c>
      <c r="T62" s="22">
        <f t="shared" si="3"/>
        <v>10.706752119795061</v>
      </c>
    </row>
    <row r="63" spans="1:20" x14ac:dyDescent="0.45">
      <c r="A63" t="s">
        <v>841</v>
      </c>
      <c r="B63" s="2">
        <v>33785</v>
      </c>
      <c r="C63" s="2"/>
      <c r="D63" s="27">
        <v>21.536598813529189</v>
      </c>
      <c r="E63" s="28">
        <v>0.15600054723730039</v>
      </c>
      <c r="F63" s="28">
        <v>3.0906594770418384E-2</v>
      </c>
      <c r="G63" s="28">
        <v>1.928463631628361</v>
      </c>
      <c r="H63" s="29">
        <v>16.292094532799261</v>
      </c>
      <c r="I63" s="29">
        <v>0.86925917942020592</v>
      </c>
      <c r="J63" s="29">
        <v>0.14988180840253412</v>
      </c>
      <c r="K63" s="29">
        <v>2.1099925192711106</v>
      </c>
      <c r="L63" s="3"/>
      <c r="M63" s="21">
        <f t="shared" si="2"/>
        <v>0.72435089954548249</v>
      </c>
      <c r="N63" s="21">
        <f t="shared" si="2"/>
        <v>0.14350731532874639</v>
      </c>
      <c r="O63" s="21">
        <f t="shared" si="2"/>
        <v>8.9543555522653335</v>
      </c>
      <c r="P63" s="22">
        <f t="shared" si="2"/>
        <v>75.648409824882123</v>
      </c>
      <c r="Q63" s="22">
        <f t="shared" si="2"/>
        <v>4.0361952550935829</v>
      </c>
      <c r="R63" s="34">
        <f t="shared" si="2"/>
        <v>0.6959400121637549</v>
      </c>
      <c r="S63" s="34">
        <f t="shared" si="2"/>
        <v>9.7972411407209918</v>
      </c>
      <c r="T63" s="22">
        <f t="shared" si="3"/>
        <v>10.493181152884747</v>
      </c>
    </row>
    <row r="64" spans="1:20" x14ac:dyDescent="0.45">
      <c r="A64" t="s">
        <v>842</v>
      </c>
      <c r="B64" s="2">
        <v>33877</v>
      </c>
      <c r="C64" s="2"/>
      <c r="D64" s="27">
        <v>21.340631973769899</v>
      </c>
      <c r="E64" s="28">
        <v>0.15840641951662243</v>
      </c>
      <c r="F64" s="28">
        <v>3.7384059034774729E-2</v>
      </c>
      <c r="G64" s="28">
        <v>2.2344079313800296</v>
      </c>
      <c r="H64" s="29">
        <v>16.109776459508602</v>
      </c>
      <c r="I64" s="29">
        <v>0.77776565718333224</v>
      </c>
      <c r="J64" s="29">
        <v>0.17306755900019494</v>
      </c>
      <c r="K64" s="29">
        <v>1.8498238881463449</v>
      </c>
      <c r="L64" s="3"/>
      <c r="M64" s="21">
        <f t="shared" si="2"/>
        <v>0.74227614117202445</v>
      </c>
      <c r="N64" s="21">
        <f t="shared" si="2"/>
        <v>0.17517784422093993</v>
      </c>
      <c r="O64" s="21">
        <f t="shared" ref="O64:S114" si="4">100*G64/$D64</f>
        <v>10.470205072307019</v>
      </c>
      <c r="P64" s="22">
        <f t="shared" si="4"/>
        <v>75.488750657943868</v>
      </c>
      <c r="Q64" s="22">
        <f t="shared" si="4"/>
        <v>3.6445296378256087</v>
      </c>
      <c r="R64" s="34">
        <f t="shared" si="4"/>
        <v>0.81097672839733581</v>
      </c>
      <c r="S64" s="34">
        <f t="shared" si="4"/>
        <v>8.6680839181332221</v>
      </c>
      <c r="T64" s="22">
        <f t="shared" si="3"/>
        <v>9.4790606465305576</v>
      </c>
    </row>
    <row r="65" spans="1:20" x14ac:dyDescent="0.45">
      <c r="A65" t="s">
        <v>843</v>
      </c>
      <c r="B65" s="2">
        <v>33969</v>
      </c>
      <c r="C65" s="2"/>
      <c r="D65" s="27">
        <v>22.589294053487531</v>
      </c>
      <c r="E65" s="28">
        <v>0.19619634279786505</v>
      </c>
      <c r="F65" s="28">
        <v>5.6593543766791633E-2</v>
      </c>
      <c r="G65" s="28">
        <v>2.5430247949731291</v>
      </c>
      <c r="H65" s="29">
        <v>16.476277373372387</v>
      </c>
      <c r="I65" s="29">
        <v>0.89174663878447413</v>
      </c>
      <c r="J65" s="29">
        <v>0.21609724528493693</v>
      </c>
      <c r="K65" s="29">
        <v>2.2093581145079439</v>
      </c>
      <c r="L65" s="3"/>
      <c r="M65" s="21">
        <f t="shared" ref="M65:M96" si="5">100*E65/$D65</f>
        <v>0.86853684906357032</v>
      </c>
      <c r="N65" s="21">
        <f t="shared" ref="N65:N96" si="6">100*F65/$D65</f>
        <v>0.2505325913806245</v>
      </c>
      <c r="O65" s="21">
        <f t="shared" si="4"/>
        <v>11.257655015476301</v>
      </c>
      <c r="P65" s="22">
        <f t="shared" si="4"/>
        <v>72.93843417310616</v>
      </c>
      <c r="Q65" s="22">
        <f t="shared" si="4"/>
        <v>3.9476516471606984</v>
      </c>
      <c r="R65" s="34">
        <f t="shared" si="4"/>
        <v>0.95663567340022282</v>
      </c>
      <c r="S65" s="34">
        <f t="shared" si="4"/>
        <v>9.7805540504124089</v>
      </c>
      <c r="T65" s="22">
        <f t="shared" si="3"/>
        <v>10.737189723812632</v>
      </c>
    </row>
    <row r="66" spans="1:20" x14ac:dyDescent="0.45">
      <c r="A66" t="s">
        <v>620</v>
      </c>
      <c r="B66" s="2">
        <v>34059</v>
      </c>
      <c r="C66" s="2"/>
      <c r="D66" s="27">
        <v>20.706124212251865</v>
      </c>
      <c r="E66" s="28">
        <v>0.25430181454630096</v>
      </c>
      <c r="F66" s="28">
        <v>5.5481499318490758E-2</v>
      </c>
      <c r="G66" s="28">
        <v>3.4061813766455096</v>
      </c>
      <c r="H66" s="29">
        <v>13.717618988262076</v>
      </c>
      <c r="I66" s="29">
        <v>0.78130010500936287</v>
      </c>
      <c r="J66" s="29">
        <v>0.25625784594497936</v>
      </c>
      <c r="K66" s="29">
        <v>2.234982582525141</v>
      </c>
      <c r="L66" s="3"/>
      <c r="M66" s="21">
        <f t="shared" si="5"/>
        <v>1.228147826891862</v>
      </c>
      <c r="N66" s="21">
        <f t="shared" si="6"/>
        <v>0.26794729303160569</v>
      </c>
      <c r="O66" s="21">
        <f t="shared" si="4"/>
        <v>16.450115635982051</v>
      </c>
      <c r="P66" s="22">
        <f t="shared" si="4"/>
        <v>66.249090595840855</v>
      </c>
      <c r="Q66" s="22">
        <f t="shared" si="4"/>
        <v>3.7732802962085281</v>
      </c>
      <c r="R66" s="34">
        <f t="shared" si="4"/>
        <v>1.2375944590989703</v>
      </c>
      <c r="S66" s="34">
        <f t="shared" si="4"/>
        <v>10.793823892946108</v>
      </c>
      <c r="T66" s="22">
        <f t="shared" si="3"/>
        <v>12.031418352045078</v>
      </c>
    </row>
    <row r="67" spans="1:20" x14ac:dyDescent="0.45">
      <c r="A67" t="s">
        <v>621</v>
      </c>
      <c r="B67" s="2">
        <v>34150</v>
      </c>
      <c r="C67" s="2"/>
      <c r="D67" s="27">
        <v>21.414532267768696</v>
      </c>
      <c r="E67" s="28">
        <v>0.28685603959671008</v>
      </c>
      <c r="F67" s="28">
        <v>3.9511723107573234E-2</v>
      </c>
      <c r="G67" s="28">
        <v>4.0097006766529226</v>
      </c>
      <c r="H67" s="29">
        <v>13.570621828746628</v>
      </c>
      <c r="I67" s="29">
        <v>0.87025540994245787</v>
      </c>
      <c r="J67" s="29">
        <v>0.32012778910978323</v>
      </c>
      <c r="K67" s="29">
        <v>2.3174588006126204</v>
      </c>
      <c r="L67" s="3"/>
      <c r="M67" s="21">
        <f t="shared" si="5"/>
        <v>1.3395391316973146</v>
      </c>
      <c r="N67" s="21">
        <f t="shared" si="6"/>
        <v>0.18450892418996639</v>
      </c>
      <c r="O67" s="21">
        <f t="shared" si="4"/>
        <v>18.724203856126142</v>
      </c>
      <c r="P67" s="22">
        <f t="shared" si="4"/>
        <v>63.371086788442049</v>
      </c>
      <c r="Q67" s="22">
        <f t="shared" si="4"/>
        <v>4.0638543913111338</v>
      </c>
      <c r="R67" s="34">
        <f t="shared" si="4"/>
        <v>1.4949090884026077</v>
      </c>
      <c r="S67" s="34">
        <f t="shared" si="4"/>
        <v>10.821897819830786</v>
      </c>
      <c r="T67" s="22">
        <f t="shared" si="3"/>
        <v>12.316806908233394</v>
      </c>
    </row>
    <row r="68" spans="1:20" x14ac:dyDescent="0.45">
      <c r="A68" t="s">
        <v>622</v>
      </c>
      <c r="B68" s="2">
        <v>34242</v>
      </c>
      <c r="C68" s="2"/>
      <c r="D68" s="27">
        <v>23.625324553145784</v>
      </c>
      <c r="E68" s="28">
        <v>0.32969399089908902</v>
      </c>
      <c r="F68" s="28">
        <v>3.4388489642496155E-2</v>
      </c>
      <c r="G68" s="28">
        <v>4.5190110787371065</v>
      </c>
      <c r="H68" s="29">
        <v>15.054153521051777</v>
      </c>
      <c r="I68" s="29">
        <v>0.95216241292851767</v>
      </c>
      <c r="J68" s="29">
        <v>0.39248035282106447</v>
      </c>
      <c r="K68" s="29">
        <v>2.3434347070657315</v>
      </c>
      <c r="L68" s="3"/>
      <c r="M68" s="21">
        <f t="shared" si="5"/>
        <v>1.3955109490980062</v>
      </c>
      <c r="N68" s="21">
        <f t="shared" si="6"/>
        <v>0.14555774488997325</v>
      </c>
      <c r="O68" s="21">
        <f t="shared" si="4"/>
        <v>19.127826449839759</v>
      </c>
      <c r="P68" s="22">
        <f t="shared" si="4"/>
        <v>63.720409373369947</v>
      </c>
      <c r="Q68" s="22">
        <f t="shared" si="4"/>
        <v>4.0302617252372697</v>
      </c>
      <c r="R68" s="34">
        <f t="shared" si="4"/>
        <v>1.6612696766902384</v>
      </c>
      <c r="S68" s="34">
        <f t="shared" si="4"/>
        <v>9.9191640808748005</v>
      </c>
      <c r="T68" s="22">
        <f t="shared" si="3"/>
        <v>11.580433757565039</v>
      </c>
    </row>
    <row r="69" spans="1:20" x14ac:dyDescent="0.45">
      <c r="A69" t="s">
        <v>623</v>
      </c>
      <c r="B69" s="2">
        <v>34334</v>
      </c>
      <c r="C69" s="2"/>
      <c r="D69" s="27">
        <v>25.160590779582289</v>
      </c>
      <c r="E69" s="28">
        <v>0.31273136352608755</v>
      </c>
      <c r="F69" s="28">
        <v>3.0745230732766731E-2</v>
      </c>
      <c r="G69" s="28">
        <v>4.7547461991779736</v>
      </c>
      <c r="H69" s="29">
        <v>16.213475431571275</v>
      </c>
      <c r="I69" s="29">
        <v>1.1563587344184505</v>
      </c>
      <c r="J69" s="29">
        <v>0.42843266572057842</v>
      </c>
      <c r="K69" s="29">
        <v>2.2641011544351577</v>
      </c>
      <c r="L69" s="3"/>
      <c r="M69" s="21">
        <f t="shared" si="5"/>
        <v>1.2429412578812247</v>
      </c>
      <c r="N69" s="21">
        <f t="shared" si="6"/>
        <v>0.12219598101693366</v>
      </c>
      <c r="O69" s="21">
        <f t="shared" si="4"/>
        <v>18.897593625013091</v>
      </c>
      <c r="P69" s="22">
        <f t="shared" si="4"/>
        <v>64.439963169419855</v>
      </c>
      <c r="Q69" s="22">
        <f t="shared" si="4"/>
        <v>4.5959124908816946</v>
      </c>
      <c r="R69" s="34">
        <f t="shared" si="4"/>
        <v>1.7027925515495037</v>
      </c>
      <c r="S69" s="34">
        <f t="shared" si="4"/>
        <v>8.9986009242377012</v>
      </c>
      <c r="T69" s="22">
        <f t="shared" si="3"/>
        <v>10.701393475787205</v>
      </c>
    </row>
    <row r="70" spans="1:20" x14ac:dyDescent="0.45">
      <c r="A70" t="s">
        <v>624</v>
      </c>
      <c r="B70" s="2">
        <v>34424</v>
      </c>
      <c r="C70" s="2"/>
      <c r="D70" s="27">
        <v>24.160514454578415</v>
      </c>
      <c r="E70" s="28">
        <v>0.31839313853816464</v>
      </c>
      <c r="F70" s="28">
        <v>3.722774454007504E-2</v>
      </c>
      <c r="G70" s="28">
        <v>4.3996724153720788</v>
      </c>
      <c r="H70" s="29">
        <v>15.73234227141111</v>
      </c>
      <c r="I70" s="29">
        <v>1.1894701685789884</v>
      </c>
      <c r="J70" s="29">
        <v>0.4405579106006377</v>
      </c>
      <c r="K70" s="29">
        <v>2.0428508055373604</v>
      </c>
      <c r="L70" s="3"/>
      <c r="M70" s="21">
        <f t="shared" si="5"/>
        <v>1.317824333321798</v>
      </c>
      <c r="N70" s="21">
        <f t="shared" si="6"/>
        <v>0.15408506557284993</v>
      </c>
      <c r="O70" s="21">
        <f t="shared" si="4"/>
        <v>18.210176872034037</v>
      </c>
      <c r="P70" s="22">
        <f t="shared" si="4"/>
        <v>65.115924170355711</v>
      </c>
      <c r="Q70" s="22">
        <f t="shared" si="4"/>
        <v>4.923198845021215</v>
      </c>
      <c r="R70" s="34">
        <f t="shared" si="4"/>
        <v>1.8234624574277307</v>
      </c>
      <c r="S70" s="34">
        <f t="shared" si="4"/>
        <v>8.4553282562666645</v>
      </c>
      <c r="T70" s="22">
        <f t="shared" si="3"/>
        <v>10.278790713694395</v>
      </c>
    </row>
    <row r="71" spans="1:20" x14ac:dyDescent="0.45">
      <c r="A71" t="s">
        <v>625</v>
      </c>
      <c r="B71" s="2">
        <v>34515</v>
      </c>
      <c r="C71" s="2"/>
      <c r="D71" s="27">
        <v>29.628991342666605</v>
      </c>
      <c r="E71" s="28">
        <v>0.32523506395066193</v>
      </c>
      <c r="F71" s="28">
        <v>4.0935836154372941E-2</v>
      </c>
      <c r="G71" s="28">
        <v>5.1880849247342367</v>
      </c>
      <c r="H71" s="29">
        <v>20.299374940940034</v>
      </c>
      <c r="I71" s="29">
        <v>1.3047739358890418</v>
      </c>
      <c r="J71" s="29">
        <v>0.48354556496334411</v>
      </c>
      <c r="K71" s="29">
        <v>1.9870410760349166</v>
      </c>
      <c r="L71" s="3"/>
      <c r="M71" s="21">
        <f t="shared" si="5"/>
        <v>1.0976919875173543</v>
      </c>
      <c r="N71" s="21">
        <f t="shared" si="6"/>
        <v>0.13816142331994996</v>
      </c>
      <c r="O71" s="21">
        <f t="shared" si="4"/>
        <v>17.510163828166654</v>
      </c>
      <c r="P71" s="22">
        <f t="shared" si="4"/>
        <v>68.511866320971734</v>
      </c>
      <c r="Q71" s="22">
        <f t="shared" si="4"/>
        <v>4.4037068990942316</v>
      </c>
      <c r="R71" s="34">
        <f t="shared" si="4"/>
        <v>1.6320014386282009</v>
      </c>
      <c r="S71" s="34">
        <f t="shared" si="4"/>
        <v>6.7064081023018822</v>
      </c>
      <c r="T71" s="22">
        <f t="shared" si="3"/>
        <v>8.3384095409300834</v>
      </c>
    </row>
    <row r="72" spans="1:20" x14ac:dyDescent="0.45">
      <c r="A72" t="s">
        <v>626</v>
      </c>
      <c r="B72" s="2">
        <v>34607</v>
      </c>
      <c r="C72" s="2"/>
      <c r="D72" s="27">
        <v>30.447795388448021</v>
      </c>
      <c r="E72" s="28">
        <v>0.34547640917758887</v>
      </c>
      <c r="F72" s="28">
        <v>5.6626470634858643E-2</v>
      </c>
      <c r="G72" s="28">
        <v>5.4555235798496744</v>
      </c>
      <c r="H72" s="29">
        <v>20.494203460437838</v>
      </c>
      <c r="I72" s="29">
        <v>1.5292497021947999</v>
      </c>
      <c r="J72" s="29">
        <v>0.47736471923393764</v>
      </c>
      <c r="K72" s="29">
        <v>2.0893510469193215</v>
      </c>
      <c r="L72" s="3"/>
      <c r="M72" s="21">
        <f t="shared" si="5"/>
        <v>1.1346516382222656</v>
      </c>
      <c r="N72" s="21">
        <f t="shared" si="6"/>
        <v>0.18597888586817976</v>
      </c>
      <c r="O72" s="21">
        <f t="shared" si="4"/>
        <v>17.917630850605082</v>
      </c>
      <c r="P72" s="22">
        <f t="shared" si="4"/>
        <v>67.309318126242388</v>
      </c>
      <c r="Q72" s="22">
        <f t="shared" si="4"/>
        <v>5.0225301460578047</v>
      </c>
      <c r="R72" s="34">
        <f t="shared" si="4"/>
        <v>1.5678137387084885</v>
      </c>
      <c r="S72" s="34">
        <f t="shared" si="4"/>
        <v>6.8620766142957823</v>
      </c>
      <c r="T72" s="22">
        <f t="shared" si="3"/>
        <v>8.4298903530042715</v>
      </c>
    </row>
    <row r="73" spans="1:20" x14ac:dyDescent="0.45">
      <c r="A73" t="s">
        <v>627</v>
      </c>
      <c r="B73" s="2">
        <v>34699</v>
      </c>
      <c r="C73" s="2"/>
      <c r="D73" s="27">
        <v>34.725366588401258</v>
      </c>
      <c r="E73" s="28">
        <v>0.39512859997969174</v>
      </c>
      <c r="F73" s="28">
        <v>6.1235180550313989E-2</v>
      </c>
      <c r="G73" s="28">
        <v>6.0730247345409669</v>
      </c>
      <c r="H73" s="29">
        <v>23.679791857672612</v>
      </c>
      <c r="I73" s="29">
        <v>1.7056514343718614</v>
      </c>
      <c r="J73" s="29">
        <v>0.66449883649804409</v>
      </c>
      <c r="K73" s="29">
        <v>2.1460359447877733</v>
      </c>
      <c r="L73" s="3"/>
      <c r="M73" s="21">
        <f t="shared" si="5"/>
        <v>1.1378673252413412</v>
      </c>
      <c r="N73" s="21">
        <f t="shared" si="6"/>
        <v>0.17634135090964703</v>
      </c>
      <c r="O73" s="21">
        <f t="shared" si="4"/>
        <v>17.488727495736327</v>
      </c>
      <c r="P73" s="22">
        <f t="shared" si="4"/>
        <v>68.191625270219561</v>
      </c>
      <c r="Q73" s="22">
        <f t="shared" si="4"/>
        <v>4.9118313266175058</v>
      </c>
      <c r="R73" s="34">
        <f t="shared" si="4"/>
        <v>1.9135833593186478</v>
      </c>
      <c r="S73" s="34">
        <f t="shared" si="4"/>
        <v>6.1800238719569869</v>
      </c>
      <c r="T73" s="22">
        <f t="shared" si="3"/>
        <v>8.0936072312756338</v>
      </c>
    </row>
    <row r="74" spans="1:20" x14ac:dyDescent="0.45">
      <c r="A74" t="s">
        <v>628</v>
      </c>
      <c r="B74" s="2">
        <v>34789</v>
      </c>
      <c r="C74" s="2"/>
      <c r="D74" s="27">
        <v>38.984308503625783</v>
      </c>
      <c r="E74" s="28">
        <v>0.37847484382490848</v>
      </c>
      <c r="F74" s="28">
        <v>4.4930121704179087E-2</v>
      </c>
      <c r="G74" s="28">
        <v>6.3293590152327956</v>
      </c>
      <c r="H74" s="29">
        <v>26.900014194091828</v>
      </c>
      <c r="I74" s="29">
        <v>1.9967670670888127</v>
      </c>
      <c r="J74" s="29">
        <v>0.80833294454804916</v>
      </c>
      <c r="K74" s="29">
        <v>2.5264303171352163</v>
      </c>
      <c r="L74" s="3"/>
      <c r="M74" s="21">
        <f t="shared" si="5"/>
        <v>0.97083893071928662</v>
      </c>
      <c r="N74" s="21">
        <f t="shared" si="6"/>
        <v>0.11525181137944336</v>
      </c>
      <c r="O74" s="21">
        <f t="shared" si="4"/>
        <v>16.235658033139476</v>
      </c>
      <c r="P74" s="22">
        <f t="shared" si="4"/>
        <v>69.002158115976229</v>
      </c>
      <c r="Q74" s="22">
        <f t="shared" si="4"/>
        <v>5.121976363651803</v>
      </c>
      <c r="R74" s="34">
        <f t="shared" si="4"/>
        <v>2.0734828334145496</v>
      </c>
      <c r="S74" s="34">
        <f t="shared" si="4"/>
        <v>6.4806339117192309</v>
      </c>
      <c r="T74" s="22">
        <f t="shared" si="3"/>
        <v>8.554116745133781</v>
      </c>
    </row>
    <row r="75" spans="1:20" x14ac:dyDescent="0.45">
      <c r="A75" t="s">
        <v>629</v>
      </c>
      <c r="B75" s="2">
        <v>34880</v>
      </c>
      <c r="C75" s="2"/>
      <c r="D75" s="27">
        <v>39.1593206044939</v>
      </c>
      <c r="E75" s="28">
        <v>0.39306897868478896</v>
      </c>
      <c r="F75" s="28">
        <v>4.8716285831832767E-2</v>
      </c>
      <c r="G75" s="28">
        <v>6.3474292066963516</v>
      </c>
      <c r="H75" s="29">
        <v>26.836066452621957</v>
      </c>
      <c r="I75" s="29">
        <v>2.1362215882488633</v>
      </c>
      <c r="J75" s="29">
        <v>0.80858150474887758</v>
      </c>
      <c r="K75" s="29">
        <v>2.5892365876612251</v>
      </c>
      <c r="L75" s="3"/>
      <c r="M75" s="21">
        <f t="shared" si="5"/>
        <v>1.0037686369862113</v>
      </c>
      <c r="N75" s="21">
        <f t="shared" si="6"/>
        <v>0.12440533972451534</v>
      </c>
      <c r="O75" s="21">
        <f t="shared" si="4"/>
        <v>16.209242419716354</v>
      </c>
      <c r="P75" s="22">
        <f t="shared" si="4"/>
        <v>68.53046998354273</v>
      </c>
      <c r="Q75" s="22">
        <f t="shared" si="4"/>
        <v>5.4552059516673834</v>
      </c>
      <c r="R75" s="34">
        <f t="shared" si="4"/>
        <v>2.0648506977827528</v>
      </c>
      <c r="S75" s="34">
        <f t="shared" si="4"/>
        <v>6.6120569705800412</v>
      </c>
      <c r="T75" s="22">
        <f t="shared" si="3"/>
        <v>8.6769076683627944</v>
      </c>
    </row>
    <row r="76" spans="1:20" x14ac:dyDescent="0.45">
      <c r="A76" t="s">
        <v>630</v>
      </c>
      <c r="B76" s="2">
        <v>34972</v>
      </c>
      <c r="C76" s="2"/>
      <c r="D76" s="27">
        <v>36.425217709594214</v>
      </c>
      <c r="E76" s="28">
        <v>0.39364885270963224</v>
      </c>
      <c r="F76" s="28">
        <v>4.0089840164010099E-2</v>
      </c>
      <c r="G76" s="28">
        <v>6.2993152378429151</v>
      </c>
      <c r="H76" s="29">
        <v>24.382585386812394</v>
      </c>
      <c r="I76" s="29">
        <v>2.1599646640883154</v>
      </c>
      <c r="J76" s="29">
        <v>0.64637328405525118</v>
      </c>
      <c r="K76" s="29">
        <v>2.5032404439216984</v>
      </c>
      <c r="L76" s="3"/>
      <c r="M76" s="21">
        <f t="shared" si="5"/>
        <v>1.0807041864459388</v>
      </c>
      <c r="N76" s="21">
        <f t="shared" si="6"/>
        <v>0.11006067412865633</v>
      </c>
      <c r="O76" s="21">
        <f t="shared" si="4"/>
        <v>17.293830027496877</v>
      </c>
      <c r="P76" s="22">
        <f t="shared" si="4"/>
        <v>66.93874991003868</v>
      </c>
      <c r="Q76" s="22">
        <f t="shared" si="4"/>
        <v>5.9298606841803219</v>
      </c>
      <c r="R76" s="34">
        <f t="shared" si="4"/>
        <v>1.7745214022015299</v>
      </c>
      <c r="S76" s="34">
        <f t="shared" si="4"/>
        <v>6.8722731155079897</v>
      </c>
      <c r="T76" s="22">
        <f t="shared" si="3"/>
        <v>8.6467945177095196</v>
      </c>
    </row>
    <row r="77" spans="1:20" x14ac:dyDescent="0.45">
      <c r="A77" t="s">
        <v>631</v>
      </c>
      <c r="B77" s="2">
        <v>35064</v>
      </c>
      <c r="C77" s="2"/>
      <c r="D77" s="27">
        <v>35.539474114355819</v>
      </c>
      <c r="E77" s="28">
        <v>0.36688188649938736</v>
      </c>
      <c r="F77" s="28">
        <v>5.8876499267741439E-2</v>
      </c>
      <c r="G77" s="28">
        <v>5.8738988062678139</v>
      </c>
      <c r="H77" s="29">
        <v>23.636983243959389</v>
      </c>
      <c r="I77" s="29">
        <v>2.4205728871831251</v>
      </c>
      <c r="J77" s="29">
        <v>0.59157393689003823</v>
      </c>
      <c r="K77" s="29">
        <v>2.5906868542883257</v>
      </c>
      <c r="L77" s="3"/>
      <c r="M77" s="21">
        <f t="shared" si="5"/>
        <v>1.0323222153452998</v>
      </c>
      <c r="N77" s="21">
        <f t="shared" si="6"/>
        <v>0.16566508293930793</v>
      </c>
      <c r="O77" s="21">
        <f t="shared" si="4"/>
        <v>16.527815767243194</v>
      </c>
      <c r="P77" s="22">
        <f t="shared" si="4"/>
        <v>66.509096808530046</v>
      </c>
      <c r="Q77" s="22">
        <f t="shared" si="4"/>
        <v>6.8109417696908432</v>
      </c>
      <c r="R77" s="34">
        <f t="shared" si="4"/>
        <v>1.6645545597735163</v>
      </c>
      <c r="S77" s="34">
        <f t="shared" si="4"/>
        <v>7.2896037964777971</v>
      </c>
      <c r="T77" s="22">
        <f t="shared" si="3"/>
        <v>8.9541583562513125</v>
      </c>
    </row>
    <row r="78" spans="1:20" x14ac:dyDescent="0.45">
      <c r="A78" t="s">
        <v>632</v>
      </c>
      <c r="B78" s="2">
        <v>35155</v>
      </c>
      <c r="C78" s="2"/>
      <c r="D78" s="27">
        <v>34.913532888958635</v>
      </c>
      <c r="E78" s="28">
        <v>0.35162816771011307</v>
      </c>
      <c r="F78" s="28">
        <v>5.2653856376900933E-2</v>
      </c>
      <c r="G78" s="28">
        <v>5.9266571459825617</v>
      </c>
      <c r="H78" s="29">
        <v>23.45380791348288</v>
      </c>
      <c r="I78" s="29">
        <v>1.920531346620832</v>
      </c>
      <c r="J78" s="29">
        <v>0.59065533914121915</v>
      </c>
      <c r="K78" s="29">
        <v>2.6175991196441251</v>
      </c>
      <c r="L78" s="3"/>
      <c r="M78" s="21">
        <f t="shared" si="5"/>
        <v>1.0071400360096903</v>
      </c>
      <c r="N78" s="21">
        <f t="shared" si="6"/>
        <v>0.15081216943689091</v>
      </c>
      <c r="O78" s="21">
        <f t="shared" si="4"/>
        <v>16.975243281257452</v>
      </c>
      <c r="P78" s="22">
        <f t="shared" si="4"/>
        <v>67.176839387973018</v>
      </c>
      <c r="Q78" s="22">
        <f t="shared" si="4"/>
        <v>5.5008221388795571</v>
      </c>
      <c r="R78" s="34">
        <f t="shared" si="4"/>
        <v>1.69176617278973</v>
      </c>
      <c r="S78" s="34">
        <f t="shared" si="4"/>
        <v>7.4973768136536467</v>
      </c>
      <c r="T78" s="22">
        <f t="shared" si="3"/>
        <v>9.1891429864433771</v>
      </c>
    </row>
    <row r="79" spans="1:20" x14ac:dyDescent="0.45">
      <c r="A79" t="s">
        <v>633</v>
      </c>
      <c r="B79" s="2">
        <v>35246</v>
      </c>
      <c r="C79" s="2"/>
      <c r="D79" s="27">
        <v>36.049924988205404</v>
      </c>
      <c r="E79" s="28">
        <v>0.38385424166682464</v>
      </c>
      <c r="F79" s="28">
        <v>6.1931114006696472E-2</v>
      </c>
      <c r="G79" s="28">
        <v>6.213855103992282</v>
      </c>
      <c r="H79" s="29">
        <v>24.356446779382551</v>
      </c>
      <c r="I79" s="29">
        <v>1.9788130308905996</v>
      </c>
      <c r="J79" s="29">
        <v>0.65843106086686076</v>
      </c>
      <c r="K79" s="29">
        <v>2.3965936573995932</v>
      </c>
      <c r="L79" s="3"/>
      <c r="M79" s="21">
        <f t="shared" si="5"/>
        <v>1.0647851328190328</v>
      </c>
      <c r="N79" s="21">
        <f t="shared" si="6"/>
        <v>0.17179262932435702</v>
      </c>
      <c r="O79" s="21">
        <f t="shared" si="4"/>
        <v>17.236804531563639</v>
      </c>
      <c r="P79" s="22">
        <f t="shared" si="4"/>
        <v>67.563099749448426</v>
      </c>
      <c r="Q79" s="22">
        <f t="shared" si="4"/>
        <v>5.4890905640941439</v>
      </c>
      <c r="R79" s="34">
        <f t="shared" si="4"/>
        <v>1.8264422494146166</v>
      </c>
      <c r="S79" s="34">
        <f t="shared" si="4"/>
        <v>6.6479851433357942</v>
      </c>
      <c r="T79" s="22">
        <f t="shared" ref="T79:T142" si="7">SUM(R79:S79)</f>
        <v>8.4744273927504103</v>
      </c>
    </row>
    <row r="80" spans="1:20" x14ac:dyDescent="0.45">
      <c r="A80" t="s">
        <v>634</v>
      </c>
      <c r="B80" s="2">
        <v>35338</v>
      </c>
      <c r="C80" s="2"/>
      <c r="D80" s="27">
        <v>38.816577165214589</v>
      </c>
      <c r="E80" s="28">
        <v>0.41318665549374944</v>
      </c>
      <c r="F80" s="28">
        <v>5.0206797394235621E-2</v>
      </c>
      <c r="G80" s="28">
        <v>6.8796628902551511</v>
      </c>
      <c r="H80" s="29">
        <v>26.064020671755451</v>
      </c>
      <c r="I80" s="29">
        <v>2.0932371205750955</v>
      </c>
      <c r="J80" s="29">
        <v>0.72855380359580557</v>
      </c>
      <c r="K80" s="29">
        <v>2.5877092261451025</v>
      </c>
      <c r="L80" s="3"/>
      <c r="M80" s="21">
        <f t="shared" si="5"/>
        <v>1.0644592740238465</v>
      </c>
      <c r="N80" s="21">
        <f t="shared" si="6"/>
        <v>0.12934370070946996</v>
      </c>
      <c r="O80" s="21">
        <f t="shared" si="4"/>
        <v>17.723517612007146</v>
      </c>
      <c r="P80" s="22">
        <f t="shared" si="4"/>
        <v>67.146622848324398</v>
      </c>
      <c r="Q80" s="22">
        <f t="shared" si="4"/>
        <v>5.3926370469649401</v>
      </c>
      <c r="R80" s="34">
        <f t="shared" si="4"/>
        <v>1.8769140836268732</v>
      </c>
      <c r="S80" s="34">
        <f t="shared" si="4"/>
        <v>6.6665054343433292</v>
      </c>
      <c r="T80" s="22">
        <f t="shared" si="7"/>
        <v>8.5434195179702019</v>
      </c>
    </row>
    <row r="81" spans="1:20" x14ac:dyDescent="0.45">
      <c r="A81" t="s">
        <v>635</v>
      </c>
      <c r="B81" s="2">
        <v>35430</v>
      </c>
      <c r="C81" s="2"/>
      <c r="D81" s="27">
        <v>40.830048198748834</v>
      </c>
      <c r="E81" s="28">
        <v>0.45447925554010743</v>
      </c>
      <c r="F81" s="28">
        <v>5.6517564582834898E-2</v>
      </c>
      <c r="G81" s="28">
        <v>7.4836217336527948</v>
      </c>
      <c r="H81" s="29">
        <v>27.344726877622726</v>
      </c>
      <c r="I81" s="29">
        <v>2.2562832633048551</v>
      </c>
      <c r="J81" s="29">
        <v>0.77725636308373958</v>
      </c>
      <c r="K81" s="29">
        <v>2.4571631409617747</v>
      </c>
      <c r="L81" s="3"/>
      <c r="M81" s="21">
        <f t="shared" si="5"/>
        <v>1.113099973156618</v>
      </c>
      <c r="N81" s="21">
        <f t="shared" si="6"/>
        <v>0.13842149856822061</v>
      </c>
      <c r="O81" s="21">
        <f t="shared" si="4"/>
        <v>18.32871148528822</v>
      </c>
      <c r="P81" s="22">
        <f t="shared" si="4"/>
        <v>66.972066122764602</v>
      </c>
      <c r="Q81" s="22">
        <f t="shared" si="4"/>
        <v>5.5260362474271947</v>
      </c>
      <c r="R81" s="34">
        <f t="shared" si="4"/>
        <v>1.9036381228361061</v>
      </c>
      <c r="S81" s="34">
        <f t="shared" si="4"/>
        <v>6.0180265499590329</v>
      </c>
      <c r="T81" s="22">
        <f t="shared" si="7"/>
        <v>7.9216646727951385</v>
      </c>
    </row>
    <row r="82" spans="1:20" x14ac:dyDescent="0.45">
      <c r="A82" t="s">
        <v>636</v>
      </c>
      <c r="B82" s="2">
        <v>35520</v>
      </c>
      <c r="C82" s="2"/>
      <c r="D82" s="27">
        <v>43.235303085796708</v>
      </c>
      <c r="E82" s="28">
        <v>0.45671059603580905</v>
      </c>
      <c r="F82" s="28">
        <v>8.6209233028264887E-2</v>
      </c>
      <c r="G82" s="28">
        <v>7.470527092183608</v>
      </c>
      <c r="H82" s="29">
        <v>29.009328442256713</v>
      </c>
      <c r="I82" s="29">
        <v>2.536605680877972</v>
      </c>
      <c r="J82" s="29">
        <v>0.88323938013488046</v>
      </c>
      <c r="K82" s="29">
        <v>2.7926826612794553</v>
      </c>
      <c r="L82" s="3"/>
      <c r="M82" s="21">
        <f t="shared" si="5"/>
        <v>1.0563372138955671</v>
      </c>
      <c r="N82" s="21">
        <f t="shared" si="6"/>
        <v>0.19939546360341256</v>
      </c>
      <c r="O82" s="21">
        <f t="shared" si="4"/>
        <v>17.278766561110938</v>
      </c>
      <c r="P82" s="22">
        <f t="shared" si="4"/>
        <v>67.096392003290035</v>
      </c>
      <c r="Q82" s="22">
        <f t="shared" si="4"/>
        <v>5.8669779088729834</v>
      </c>
      <c r="R82" s="34">
        <f t="shared" si="4"/>
        <v>2.042866169764483</v>
      </c>
      <c r="S82" s="34">
        <f t="shared" si="4"/>
        <v>6.4592646794625654</v>
      </c>
      <c r="T82" s="22">
        <f t="shared" si="7"/>
        <v>8.5021308492270489</v>
      </c>
    </row>
    <row r="83" spans="1:20" x14ac:dyDescent="0.45">
      <c r="A83" t="s">
        <v>637</v>
      </c>
      <c r="B83" s="2">
        <v>35611</v>
      </c>
      <c r="C83" s="2"/>
      <c r="D83" s="27">
        <v>45.728774537331113</v>
      </c>
      <c r="E83" s="28">
        <v>0.48103417209637228</v>
      </c>
      <c r="F83" s="28">
        <v>8.4379071710819861E-2</v>
      </c>
      <c r="G83" s="28">
        <v>8.231811591365533</v>
      </c>
      <c r="H83" s="29">
        <v>30.226716464994393</v>
      </c>
      <c r="I83" s="29">
        <v>2.731750877630438</v>
      </c>
      <c r="J83" s="29">
        <v>0.94829585458975307</v>
      </c>
      <c r="K83" s="29">
        <v>3.024786504943799</v>
      </c>
      <c r="L83" s="3"/>
      <c r="M83" s="21">
        <f t="shared" si="5"/>
        <v>1.051928849970986</v>
      </c>
      <c r="N83" s="21">
        <f t="shared" si="6"/>
        <v>0.18452073681077158</v>
      </c>
      <c r="O83" s="21">
        <f t="shared" si="4"/>
        <v>18.001382443882061</v>
      </c>
      <c r="P83" s="22">
        <f t="shared" si="4"/>
        <v>66.09999233703175</v>
      </c>
      <c r="Q83" s="22">
        <f t="shared" si="4"/>
        <v>5.9738116869944715</v>
      </c>
      <c r="R83" s="34">
        <f t="shared" si="4"/>
        <v>2.073739924553637</v>
      </c>
      <c r="S83" s="34">
        <f t="shared" si="4"/>
        <v>6.6146240207563105</v>
      </c>
      <c r="T83" s="22">
        <f t="shared" si="7"/>
        <v>8.6883639453099484</v>
      </c>
    </row>
    <row r="84" spans="1:20" x14ac:dyDescent="0.45">
      <c r="A84" t="s">
        <v>638</v>
      </c>
      <c r="B84" s="2">
        <v>35703</v>
      </c>
      <c r="C84" s="2"/>
      <c r="D84" s="27">
        <v>46.325825866590961</v>
      </c>
      <c r="E84" s="28">
        <v>0.48512401990485782</v>
      </c>
      <c r="F84" s="28">
        <v>0.1162101394726298</v>
      </c>
      <c r="G84" s="28">
        <v>8.3297087917188328</v>
      </c>
      <c r="H84" s="29">
        <v>30.591655847911984</v>
      </c>
      <c r="I84" s="29">
        <v>2.7176216592364772</v>
      </c>
      <c r="J84" s="29">
        <v>1.0438400114750521</v>
      </c>
      <c r="K84" s="29">
        <v>3.0416653968711236</v>
      </c>
      <c r="L84" s="3"/>
      <c r="M84" s="21">
        <f t="shared" si="5"/>
        <v>1.0471999383279582</v>
      </c>
      <c r="N84" s="21">
        <f t="shared" si="6"/>
        <v>0.250853896932764</v>
      </c>
      <c r="O84" s="21">
        <f t="shared" si="4"/>
        <v>17.980702202064816</v>
      </c>
      <c r="P84" s="22">
        <f t="shared" si="4"/>
        <v>66.035856405474092</v>
      </c>
      <c r="Q84" s="22">
        <f t="shared" si="4"/>
        <v>5.866321017271618</v>
      </c>
      <c r="R84" s="34">
        <f t="shared" si="4"/>
        <v>2.2532572100950796</v>
      </c>
      <c r="S84" s="34">
        <f t="shared" si="4"/>
        <v>6.5658093298336579</v>
      </c>
      <c r="T84" s="22">
        <f t="shared" si="7"/>
        <v>8.8190665399287376</v>
      </c>
    </row>
    <row r="85" spans="1:20" x14ac:dyDescent="0.45">
      <c r="A85" t="s">
        <v>639</v>
      </c>
      <c r="B85" s="2">
        <v>35795</v>
      </c>
      <c r="C85" s="2"/>
      <c r="D85" s="27">
        <v>47.521208575778573</v>
      </c>
      <c r="E85" s="28">
        <v>0.48371110001239842</v>
      </c>
      <c r="F85" s="28">
        <v>0.12423522236864776</v>
      </c>
      <c r="G85" s="28">
        <v>8.5974360035944013</v>
      </c>
      <c r="H85" s="29">
        <v>31.338626102421511</v>
      </c>
      <c r="I85" s="29">
        <v>2.5016109534733468</v>
      </c>
      <c r="J85" s="29">
        <v>1.1223509934695581</v>
      </c>
      <c r="K85" s="29">
        <v>3.3532382004387147</v>
      </c>
      <c r="L85" s="3"/>
      <c r="M85" s="21">
        <f t="shared" si="5"/>
        <v>1.0178846761463567</v>
      </c>
      <c r="N85" s="21">
        <f t="shared" si="6"/>
        <v>0.26143110853449569</v>
      </c>
      <c r="O85" s="21">
        <f t="shared" si="4"/>
        <v>18.091787354028892</v>
      </c>
      <c r="P85" s="22">
        <f t="shared" si="4"/>
        <v>65.946610032966888</v>
      </c>
      <c r="Q85" s="22">
        <f t="shared" si="4"/>
        <v>5.2641989302191501</v>
      </c>
      <c r="R85" s="34">
        <f t="shared" si="4"/>
        <v>2.3617896663546083</v>
      </c>
      <c r="S85" s="34">
        <f t="shared" si="4"/>
        <v>7.0562982317496257</v>
      </c>
      <c r="T85" s="22">
        <f t="shared" si="7"/>
        <v>9.4180878981042344</v>
      </c>
    </row>
    <row r="86" spans="1:20" x14ac:dyDescent="0.45">
      <c r="A86" t="s">
        <v>640</v>
      </c>
      <c r="B86" s="2">
        <v>35885</v>
      </c>
      <c r="C86" s="2"/>
      <c r="D86" s="27">
        <v>48.008834943270166</v>
      </c>
      <c r="E86" s="28">
        <v>0.49330338916003202</v>
      </c>
      <c r="F86" s="28">
        <v>0.14621384848932298</v>
      </c>
      <c r="G86" s="28">
        <v>9.0201073248115886</v>
      </c>
      <c r="H86" s="29">
        <v>31.3671741359306</v>
      </c>
      <c r="I86" s="29">
        <v>2.3016205126359575</v>
      </c>
      <c r="J86" s="29">
        <v>1.2071591184537556</v>
      </c>
      <c r="K86" s="29">
        <v>3.4732566137889065</v>
      </c>
      <c r="L86" s="3"/>
      <c r="M86" s="21">
        <f t="shared" si="5"/>
        <v>1.0275262662444233</v>
      </c>
      <c r="N86" s="21">
        <f t="shared" si="6"/>
        <v>0.30455612735051196</v>
      </c>
      <c r="O86" s="21">
        <f t="shared" si="4"/>
        <v>18.788432036457944</v>
      </c>
      <c r="P86" s="22">
        <f t="shared" si="4"/>
        <v>65.336253572901214</v>
      </c>
      <c r="Q86" s="22">
        <f t="shared" si="4"/>
        <v>4.794160315191311</v>
      </c>
      <c r="R86" s="34">
        <f t="shared" si="4"/>
        <v>2.5144520167594151</v>
      </c>
      <c r="S86" s="34">
        <f t="shared" si="4"/>
        <v>7.2346196650951722</v>
      </c>
      <c r="T86" s="22">
        <f t="shared" si="7"/>
        <v>9.7490716818545877</v>
      </c>
    </row>
    <row r="87" spans="1:20" x14ac:dyDescent="0.45">
      <c r="A87" t="s">
        <v>641</v>
      </c>
      <c r="B87" s="2">
        <v>35976</v>
      </c>
      <c r="C87" s="2"/>
      <c r="D87" s="27">
        <v>46.816818937212886</v>
      </c>
      <c r="E87" s="28">
        <v>0.51749812216747715</v>
      </c>
      <c r="F87" s="28">
        <v>0.17798145933568169</v>
      </c>
      <c r="G87" s="28">
        <v>9.4196591980826767</v>
      </c>
      <c r="H87" s="29">
        <v>29.593472820245321</v>
      </c>
      <c r="I87" s="29">
        <v>2.3519379323434424</v>
      </c>
      <c r="J87" s="29">
        <v>1.1551565522911926</v>
      </c>
      <c r="K87" s="29">
        <v>3.6011128527470908</v>
      </c>
      <c r="L87" s="3"/>
      <c r="M87" s="21">
        <f t="shared" si="5"/>
        <v>1.1053679722697645</v>
      </c>
      <c r="N87" s="21">
        <f t="shared" si="6"/>
        <v>0.38016563999014269</v>
      </c>
      <c r="O87" s="21">
        <f t="shared" si="4"/>
        <v>20.120246125042367</v>
      </c>
      <c r="P87" s="22">
        <f t="shared" si="4"/>
        <v>63.211199504891198</v>
      </c>
      <c r="Q87" s="22">
        <f t="shared" si="4"/>
        <v>5.0237029890853551</v>
      </c>
      <c r="R87" s="34">
        <f t="shared" si="4"/>
        <v>2.4673965009036594</v>
      </c>
      <c r="S87" s="34">
        <f t="shared" si="4"/>
        <v>7.691921267817504</v>
      </c>
      <c r="T87" s="22">
        <f t="shared" si="7"/>
        <v>10.159317768721163</v>
      </c>
    </row>
    <row r="88" spans="1:20" x14ac:dyDescent="0.45">
      <c r="A88" t="s">
        <v>642</v>
      </c>
      <c r="B88" s="2">
        <v>36068</v>
      </c>
      <c r="C88" s="2"/>
      <c r="D88" s="27">
        <v>44.963799866138856</v>
      </c>
      <c r="E88" s="28">
        <v>0.54475501593970588</v>
      </c>
      <c r="F88" s="28">
        <v>0.18517688886991943</v>
      </c>
      <c r="G88" s="28">
        <v>9.436071616048844</v>
      </c>
      <c r="H88" s="29">
        <v>28.206128581845384</v>
      </c>
      <c r="I88" s="29">
        <v>2.2261495871710166</v>
      </c>
      <c r="J88" s="29">
        <v>1.097567946609538</v>
      </c>
      <c r="K88" s="29">
        <v>3.2679502296544496</v>
      </c>
      <c r="L88" s="3"/>
      <c r="M88" s="21">
        <f t="shared" si="5"/>
        <v>1.2115413233790049</v>
      </c>
      <c r="N88" s="21">
        <f t="shared" si="6"/>
        <v>0.41183549749177584</v>
      </c>
      <c r="O88" s="21">
        <f t="shared" si="4"/>
        <v>20.985930112981663</v>
      </c>
      <c r="P88" s="22">
        <f t="shared" si="4"/>
        <v>62.730749326830654</v>
      </c>
      <c r="Q88" s="22">
        <f t="shared" si="4"/>
        <v>4.9509818872036124</v>
      </c>
      <c r="R88" s="34">
        <f t="shared" si="4"/>
        <v>2.4410035403526686</v>
      </c>
      <c r="S88" s="34">
        <f t="shared" si="4"/>
        <v>7.2679583117606201</v>
      </c>
      <c r="T88" s="22">
        <f t="shared" si="7"/>
        <v>9.7089618521132888</v>
      </c>
    </row>
    <row r="89" spans="1:20" x14ac:dyDescent="0.45">
      <c r="A89" t="s">
        <v>643</v>
      </c>
      <c r="B89" s="2">
        <v>36160</v>
      </c>
      <c r="C89" s="2"/>
      <c r="D89" s="27">
        <v>45.039354737594905</v>
      </c>
      <c r="E89" s="28">
        <v>0.56759487150528809</v>
      </c>
      <c r="F89" s="28">
        <v>0.17577477469924968</v>
      </c>
      <c r="G89" s="28">
        <v>10.104490798930287</v>
      </c>
      <c r="H89" s="29">
        <v>27.652289384317438</v>
      </c>
      <c r="I89" s="29">
        <v>2.4114974647656604</v>
      </c>
      <c r="J89" s="29">
        <v>1.0461867113052097</v>
      </c>
      <c r="K89" s="29">
        <v>3.0815207320717688</v>
      </c>
      <c r="L89" s="3"/>
      <c r="M89" s="21">
        <f t="shared" si="5"/>
        <v>1.2602198117894208</v>
      </c>
      <c r="N89" s="21">
        <f t="shared" si="6"/>
        <v>0.3902693005335805</v>
      </c>
      <c r="O89" s="21">
        <f t="shared" si="4"/>
        <v>22.434803646278581</v>
      </c>
      <c r="P89" s="22">
        <f t="shared" si="4"/>
        <v>61.395838251731725</v>
      </c>
      <c r="Q89" s="22">
        <f t="shared" si="4"/>
        <v>5.3542007402533978</v>
      </c>
      <c r="R89" s="34">
        <f t="shared" si="4"/>
        <v>2.3228279299302321</v>
      </c>
      <c r="S89" s="34">
        <f t="shared" si="4"/>
        <v>6.8418403194830537</v>
      </c>
      <c r="T89" s="22">
        <f t="shared" si="7"/>
        <v>9.1646682494132854</v>
      </c>
    </row>
    <row r="90" spans="1:20" x14ac:dyDescent="0.45">
      <c r="A90" t="s">
        <v>644</v>
      </c>
      <c r="B90" s="2">
        <v>36250</v>
      </c>
      <c r="C90" s="2"/>
      <c r="D90" s="27">
        <v>43.721940144349354</v>
      </c>
      <c r="E90" s="28">
        <v>0.57859716488481083</v>
      </c>
      <c r="F90" s="28">
        <v>0.13530959411858962</v>
      </c>
      <c r="G90" s="28">
        <v>9.7076861651462014</v>
      </c>
      <c r="H90" s="29">
        <v>26.828374071086213</v>
      </c>
      <c r="I90" s="29">
        <v>2.4633482654896794</v>
      </c>
      <c r="J90" s="29">
        <v>0.96089809288049155</v>
      </c>
      <c r="K90" s="29">
        <v>3.047726790743372</v>
      </c>
      <c r="L90" s="3"/>
      <c r="M90" s="21">
        <f t="shared" si="5"/>
        <v>1.3233565641747695</v>
      </c>
      <c r="N90" s="21">
        <f t="shared" si="6"/>
        <v>0.30947756131557924</v>
      </c>
      <c r="O90" s="21">
        <f t="shared" si="4"/>
        <v>22.203237397736633</v>
      </c>
      <c r="P90" s="22">
        <f t="shared" si="4"/>
        <v>61.361353093004332</v>
      </c>
      <c r="Q90" s="22">
        <f t="shared" si="4"/>
        <v>5.6341238686043162</v>
      </c>
      <c r="R90" s="34">
        <f t="shared" si="4"/>
        <v>2.1977480635764479</v>
      </c>
      <c r="S90" s="34">
        <f t="shared" si="4"/>
        <v>6.9707034515879363</v>
      </c>
      <c r="T90" s="22">
        <f t="shared" si="7"/>
        <v>9.1684515151643851</v>
      </c>
    </row>
    <row r="91" spans="1:20" x14ac:dyDescent="0.45">
      <c r="A91" t="s">
        <v>645</v>
      </c>
      <c r="B91" s="2">
        <v>36341</v>
      </c>
      <c r="C91" s="2"/>
      <c r="D91" s="27">
        <v>45.26942905829101</v>
      </c>
      <c r="E91" s="28">
        <v>0.55457161185500592</v>
      </c>
      <c r="F91" s="28">
        <v>0.19340081541440313</v>
      </c>
      <c r="G91" s="28">
        <v>9.8875284984819061</v>
      </c>
      <c r="H91" s="29">
        <v>28.257815168443159</v>
      </c>
      <c r="I91" s="29">
        <v>2.2784680434839006</v>
      </c>
      <c r="J91" s="29">
        <v>0.96134048399456595</v>
      </c>
      <c r="K91" s="29">
        <v>3.1363044366180706</v>
      </c>
      <c r="L91" s="3"/>
      <c r="M91" s="21">
        <f t="shared" si="5"/>
        <v>1.2250466228343944</v>
      </c>
      <c r="N91" s="21">
        <f t="shared" si="6"/>
        <v>0.42722168014394724</v>
      </c>
      <c r="O91" s="21">
        <f t="shared" si="4"/>
        <v>21.841513586907109</v>
      </c>
      <c r="P91" s="22">
        <f t="shared" si="4"/>
        <v>62.421408346142577</v>
      </c>
      <c r="Q91" s="22">
        <f t="shared" si="4"/>
        <v>5.0331274126520125</v>
      </c>
      <c r="R91" s="34">
        <f t="shared" si="4"/>
        <v>2.1235975447286943</v>
      </c>
      <c r="S91" s="34">
        <f t="shared" si="4"/>
        <v>6.928084806591265</v>
      </c>
      <c r="T91" s="22">
        <f t="shared" si="7"/>
        <v>9.0516823513199594</v>
      </c>
    </row>
    <row r="92" spans="1:20" x14ac:dyDescent="0.45">
      <c r="A92" t="s">
        <v>646</v>
      </c>
      <c r="B92" s="2">
        <v>36433</v>
      </c>
      <c r="C92" s="2"/>
      <c r="D92" s="27">
        <v>51.253628366988529</v>
      </c>
      <c r="E92" s="28">
        <v>0.60777023702220456</v>
      </c>
      <c r="F92" s="28">
        <v>0.21112361337514685</v>
      </c>
      <c r="G92" s="28">
        <v>10.758117497117599</v>
      </c>
      <c r="H92" s="29">
        <v>32.355582064639485</v>
      </c>
      <c r="I92" s="29">
        <v>2.7137517663163004</v>
      </c>
      <c r="J92" s="29">
        <v>1.0625195765841902</v>
      </c>
      <c r="K92" s="29">
        <v>3.5447636119336141</v>
      </c>
      <c r="L92" s="3"/>
      <c r="M92" s="21">
        <f t="shared" si="5"/>
        <v>1.1858091931958863</v>
      </c>
      <c r="N92" s="21">
        <f t="shared" si="6"/>
        <v>0.4119193510817421</v>
      </c>
      <c r="O92" s="21">
        <f t="shared" si="4"/>
        <v>20.989962739977827</v>
      </c>
      <c r="P92" s="22">
        <f t="shared" si="4"/>
        <v>63.128373727935113</v>
      </c>
      <c r="Q92" s="22">
        <f t="shared" si="4"/>
        <v>5.2947505430935999</v>
      </c>
      <c r="R92" s="34">
        <f t="shared" si="4"/>
        <v>2.0730621624995793</v>
      </c>
      <c r="S92" s="34">
        <f t="shared" si="4"/>
        <v>6.9161222822162731</v>
      </c>
      <c r="T92" s="22">
        <f t="shared" si="7"/>
        <v>8.9891844447158533</v>
      </c>
    </row>
    <row r="93" spans="1:20" x14ac:dyDescent="0.45">
      <c r="A93" t="s">
        <v>647</v>
      </c>
      <c r="B93" s="2">
        <v>36525</v>
      </c>
      <c r="C93" s="2"/>
      <c r="D93" s="27">
        <v>53.970050039447337</v>
      </c>
      <c r="E93" s="28">
        <v>0.69346443591638862</v>
      </c>
      <c r="F93" s="28">
        <v>0.24037906012475979</v>
      </c>
      <c r="G93" s="28">
        <v>11.532808465360285</v>
      </c>
      <c r="H93" s="29">
        <v>33.630517712351086</v>
      </c>
      <c r="I93" s="29">
        <v>2.7906944470047521</v>
      </c>
      <c r="J93" s="29">
        <v>1.2288806833940453</v>
      </c>
      <c r="K93" s="29">
        <v>3.8533052352960153</v>
      </c>
      <c r="L93" s="3"/>
      <c r="M93" s="21">
        <f t="shared" si="5"/>
        <v>1.2849060458708623</v>
      </c>
      <c r="N93" s="21">
        <f t="shared" si="6"/>
        <v>0.44539343570936835</v>
      </c>
      <c r="O93" s="21">
        <f t="shared" si="4"/>
        <v>21.368904525622678</v>
      </c>
      <c r="P93" s="22">
        <f t="shared" si="4"/>
        <v>62.313297259813815</v>
      </c>
      <c r="Q93" s="22">
        <f t="shared" si="4"/>
        <v>5.1708205661566025</v>
      </c>
      <c r="R93" s="34">
        <f t="shared" si="4"/>
        <v>2.2769678414154555</v>
      </c>
      <c r="S93" s="34">
        <f t="shared" si="4"/>
        <v>7.1397103254112046</v>
      </c>
      <c r="T93" s="22">
        <f t="shared" si="7"/>
        <v>9.4166781668266601</v>
      </c>
    </row>
    <row r="94" spans="1:20" x14ac:dyDescent="0.45">
      <c r="A94" t="s">
        <v>648</v>
      </c>
      <c r="B94" s="2">
        <v>36616</v>
      </c>
      <c r="C94" s="2"/>
      <c r="D94" s="27">
        <v>59.664865653761012</v>
      </c>
      <c r="E94" s="28">
        <v>0.78349037305748415</v>
      </c>
      <c r="F94" s="28">
        <v>0.32813299046532746</v>
      </c>
      <c r="G94" s="28">
        <v>12.58739413739724</v>
      </c>
      <c r="H94" s="29">
        <v>37.078562440782918</v>
      </c>
      <c r="I94" s="29">
        <v>3.2408056617513448</v>
      </c>
      <c r="J94" s="29">
        <v>1.3384226653419227</v>
      </c>
      <c r="K94" s="29">
        <v>4.3080573849647745</v>
      </c>
      <c r="L94" s="3"/>
      <c r="M94" s="21">
        <f t="shared" si="5"/>
        <v>1.3131519940129057</v>
      </c>
      <c r="N94" s="21">
        <f t="shared" si="6"/>
        <v>0.54996015975214618</v>
      </c>
      <c r="O94" s="21">
        <f t="shared" si="4"/>
        <v>21.096828090492462</v>
      </c>
      <c r="P94" s="22">
        <f t="shared" si="4"/>
        <v>62.144717891350261</v>
      </c>
      <c r="Q94" s="22">
        <f t="shared" si="4"/>
        <v>5.4316818218580183</v>
      </c>
      <c r="R94" s="34">
        <f t="shared" si="4"/>
        <v>2.2432341892947085</v>
      </c>
      <c r="S94" s="34">
        <f t="shared" si="4"/>
        <v>7.2204258532394991</v>
      </c>
      <c r="T94" s="22">
        <f t="shared" si="7"/>
        <v>9.4636600425342081</v>
      </c>
    </row>
    <row r="95" spans="1:20" x14ac:dyDescent="0.45">
      <c r="A95" t="s">
        <v>649</v>
      </c>
      <c r="B95" s="2">
        <v>36707</v>
      </c>
      <c r="C95" s="2"/>
      <c r="D95" s="27">
        <v>63.328720565356754</v>
      </c>
      <c r="E95" s="28">
        <v>0.80878639726382173</v>
      </c>
      <c r="F95" s="28">
        <v>0.30430073141501351</v>
      </c>
      <c r="G95" s="28">
        <v>13.2092244663096</v>
      </c>
      <c r="H95" s="29">
        <v>39.252736419462046</v>
      </c>
      <c r="I95" s="29">
        <v>3.7901164333598296</v>
      </c>
      <c r="J95" s="29">
        <v>1.4279387632121976</v>
      </c>
      <c r="K95" s="29">
        <v>4.5356173543342422</v>
      </c>
      <c r="L95" s="3"/>
      <c r="M95" s="21">
        <f t="shared" si="5"/>
        <v>1.2771241705872376</v>
      </c>
      <c r="N95" s="21">
        <f t="shared" si="6"/>
        <v>0.48050983613504067</v>
      </c>
      <c r="O95" s="21">
        <f t="shared" si="4"/>
        <v>20.858189378194311</v>
      </c>
      <c r="P95" s="22">
        <f t="shared" si="4"/>
        <v>61.982519256728523</v>
      </c>
      <c r="Q95" s="22">
        <f t="shared" si="4"/>
        <v>5.9848302626741665</v>
      </c>
      <c r="R95" s="34">
        <f t="shared" si="4"/>
        <v>2.25480437701016</v>
      </c>
      <c r="S95" s="34">
        <f t="shared" si="4"/>
        <v>7.1620227186705545</v>
      </c>
      <c r="T95" s="22">
        <f t="shared" si="7"/>
        <v>9.4168270956807145</v>
      </c>
    </row>
    <row r="96" spans="1:20" x14ac:dyDescent="0.45">
      <c r="A96" t="s">
        <v>650</v>
      </c>
      <c r="B96" s="2">
        <v>36799</v>
      </c>
      <c r="C96" s="2"/>
      <c r="D96" s="27">
        <v>63.797859331203639</v>
      </c>
      <c r="E96" s="28">
        <v>0.81460717358619061</v>
      </c>
      <c r="F96" s="28">
        <v>0.34902021921086918</v>
      </c>
      <c r="G96" s="28">
        <v>13.338700540554376</v>
      </c>
      <c r="H96" s="29">
        <v>39.212821844606424</v>
      </c>
      <c r="I96" s="29">
        <v>3.8248572132292291</v>
      </c>
      <c r="J96" s="29">
        <v>1.4338624316650552</v>
      </c>
      <c r="K96" s="29">
        <v>4.8239899083514963</v>
      </c>
      <c r="L96" s="3"/>
      <c r="M96" s="21">
        <f t="shared" si="5"/>
        <v>1.2768565938195435</v>
      </c>
      <c r="N96" s="21">
        <f t="shared" si="6"/>
        <v>0.5470719909251921</v>
      </c>
      <c r="O96" s="21">
        <f t="shared" si="4"/>
        <v>20.907755652595064</v>
      </c>
      <c r="P96" s="22">
        <f t="shared" si="4"/>
        <v>61.464165499715079</v>
      </c>
      <c r="Q96" s="22">
        <f t="shared" si="4"/>
        <v>5.99527516020978</v>
      </c>
      <c r="R96" s="34">
        <f t="shared" si="4"/>
        <v>2.2475086886869113</v>
      </c>
      <c r="S96" s="34">
        <f t="shared" si="4"/>
        <v>7.5613664140484333</v>
      </c>
      <c r="T96" s="22">
        <f t="shared" si="7"/>
        <v>9.8088751027353442</v>
      </c>
    </row>
    <row r="97" spans="1:20" x14ac:dyDescent="0.45">
      <c r="A97" t="s">
        <v>651</v>
      </c>
      <c r="B97" s="2">
        <v>36891</v>
      </c>
      <c r="C97" s="2"/>
      <c r="D97" s="27">
        <v>62.654677393356941</v>
      </c>
      <c r="E97" s="28">
        <v>0.75759027137894419</v>
      </c>
      <c r="F97" s="28">
        <v>0.35474773845629359</v>
      </c>
      <c r="G97" s="28">
        <v>13.080579674658779</v>
      </c>
      <c r="H97" s="29">
        <v>38.433172159867766</v>
      </c>
      <c r="I97" s="29">
        <v>3.9709311496312054</v>
      </c>
      <c r="J97" s="29">
        <v>1.3651639009581442</v>
      </c>
      <c r="K97" s="29">
        <v>4.6924924984058034</v>
      </c>
      <c r="L97" s="3"/>
      <c r="M97" s="21">
        <f t="shared" ref="M97:M128" si="8">100*E97/$D97</f>
        <v>1.2091519785867877</v>
      </c>
      <c r="N97" s="21">
        <f t="shared" ref="N97:N128" si="9">100*F97/$D97</f>
        <v>0.56619514011559857</v>
      </c>
      <c r="O97" s="21">
        <f t="shared" si="4"/>
        <v>20.877259637834587</v>
      </c>
      <c r="P97" s="22">
        <f t="shared" si="4"/>
        <v>61.341265742344568</v>
      </c>
      <c r="Q97" s="22">
        <f t="shared" si="4"/>
        <v>6.3378047973992597</v>
      </c>
      <c r="R97" s="34">
        <f t="shared" si="4"/>
        <v>2.1788698908900419</v>
      </c>
      <c r="S97" s="34">
        <f t="shared" si="4"/>
        <v>7.4894528128291533</v>
      </c>
      <c r="T97" s="22">
        <f t="shared" si="7"/>
        <v>9.6683227037191948</v>
      </c>
    </row>
    <row r="98" spans="1:20" x14ac:dyDescent="0.45">
      <c r="A98" t="s">
        <v>652</v>
      </c>
      <c r="B98" s="2">
        <v>36981</v>
      </c>
      <c r="C98" s="2"/>
      <c r="D98" s="27">
        <v>67.478019230172407</v>
      </c>
      <c r="E98" s="28">
        <v>0.8342154699004648</v>
      </c>
      <c r="F98" s="28">
        <v>0.4019567058461595</v>
      </c>
      <c r="G98" s="28">
        <v>13.725586462021528</v>
      </c>
      <c r="H98" s="29">
        <v>41.697317036216198</v>
      </c>
      <c r="I98" s="29">
        <v>4.0860649436268099</v>
      </c>
      <c r="J98" s="29">
        <v>1.4864110150196366</v>
      </c>
      <c r="K98" s="29">
        <v>5.2464675975415966</v>
      </c>
      <c r="L98" s="3"/>
      <c r="M98" s="21">
        <f t="shared" si="8"/>
        <v>1.2362773528590036</v>
      </c>
      <c r="N98" s="21">
        <f t="shared" si="9"/>
        <v>0.59568539567685908</v>
      </c>
      <c r="O98" s="21">
        <f t="shared" si="4"/>
        <v>20.340825973570091</v>
      </c>
      <c r="P98" s="22">
        <f t="shared" si="4"/>
        <v>61.793925654491481</v>
      </c>
      <c r="Q98" s="22">
        <f t="shared" si="4"/>
        <v>6.0554014333007418</v>
      </c>
      <c r="R98" s="34">
        <f t="shared" si="4"/>
        <v>2.2028077172054812</v>
      </c>
      <c r="S98" s="34">
        <f t="shared" si="4"/>
        <v>7.7750764728963313</v>
      </c>
      <c r="T98" s="22">
        <f t="shared" si="7"/>
        <v>9.9778841901018129</v>
      </c>
    </row>
    <row r="99" spans="1:20" x14ac:dyDescent="0.45">
      <c r="A99" t="s">
        <v>653</v>
      </c>
      <c r="B99" s="2">
        <v>37072</v>
      </c>
      <c r="C99" s="2"/>
      <c r="D99" s="27">
        <v>66.156756252181182</v>
      </c>
      <c r="E99" s="28">
        <v>0.86674830663806457</v>
      </c>
      <c r="F99" s="28">
        <v>0.44168696583586542</v>
      </c>
      <c r="G99" s="28">
        <v>13.509108424139828</v>
      </c>
      <c r="H99" s="29">
        <v>40.742867233024782</v>
      </c>
      <c r="I99" s="29">
        <v>3.8451363101493117</v>
      </c>
      <c r="J99" s="29">
        <v>1.5738450023124815</v>
      </c>
      <c r="K99" s="29">
        <v>5.1773640100808445</v>
      </c>
      <c r="L99" s="3"/>
      <c r="M99" s="21">
        <f t="shared" si="8"/>
        <v>1.3101432956206767</v>
      </c>
      <c r="N99" s="21">
        <f t="shared" si="9"/>
        <v>0.66763697444930736</v>
      </c>
      <c r="O99" s="21">
        <f t="shared" si="4"/>
        <v>20.419847026122046</v>
      </c>
      <c r="P99" s="22">
        <f t="shared" si="4"/>
        <v>61.585345989029641</v>
      </c>
      <c r="Q99" s="22">
        <f t="shared" si="4"/>
        <v>5.8121596764692312</v>
      </c>
      <c r="R99" s="34">
        <f t="shared" si="4"/>
        <v>2.3789633764889917</v>
      </c>
      <c r="S99" s="34">
        <f t="shared" si="4"/>
        <v>7.8259036618200994</v>
      </c>
      <c r="T99" s="22">
        <f t="shared" si="7"/>
        <v>10.204867038309091</v>
      </c>
    </row>
    <row r="100" spans="1:20" x14ac:dyDescent="0.45">
      <c r="A100" t="s">
        <v>654</v>
      </c>
      <c r="B100" s="2">
        <v>37164</v>
      </c>
      <c r="C100" s="2"/>
      <c r="D100" s="27">
        <v>66.306311844269857</v>
      </c>
      <c r="E100" s="28">
        <v>0.85062974294523952</v>
      </c>
      <c r="F100" s="28">
        <v>0.46435381277576099</v>
      </c>
      <c r="G100" s="28">
        <v>13.763370492858648</v>
      </c>
      <c r="H100" s="29">
        <v>40.4551405888933</v>
      </c>
      <c r="I100" s="29">
        <v>4.1295515801692932</v>
      </c>
      <c r="J100" s="29">
        <v>1.6773875603376911</v>
      </c>
      <c r="K100" s="29">
        <v>4.9658780662899256</v>
      </c>
      <c r="L100" s="3"/>
      <c r="M100" s="21">
        <f t="shared" si="8"/>
        <v>1.2828789888707259</v>
      </c>
      <c r="N100" s="21">
        <f t="shared" si="9"/>
        <v>0.70031615371152645</v>
      </c>
      <c r="O100" s="21">
        <f t="shared" si="4"/>
        <v>20.757255395510388</v>
      </c>
      <c r="P100" s="22">
        <f t="shared" si="4"/>
        <v>61.012503129276979</v>
      </c>
      <c r="Q100" s="22">
        <f t="shared" si="4"/>
        <v>6.2279916727507834</v>
      </c>
      <c r="R100" s="34">
        <f t="shared" si="4"/>
        <v>2.5297554843304857</v>
      </c>
      <c r="S100" s="34">
        <f t="shared" si="4"/>
        <v>7.4892991755491121</v>
      </c>
      <c r="T100" s="22">
        <f t="shared" si="7"/>
        <v>10.019054659879597</v>
      </c>
    </row>
    <row r="101" spans="1:20" x14ac:dyDescent="0.45">
      <c r="A101" t="s">
        <v>655</v>
      </c>
      <c r="B101" s="2">
        <v>37256</v>
      </c>
      <c r="C101" s="2"/>
      <c r="D101" s="27">
        <v>67.276360273752232</v>
      </c>
      <c r="E101" s="28">
        <v>0.80261762256678681</v>
      </c>
      <c r="F101" s="28">
        <v>0.50401655085400587</v>
      </c>
      <c r="G101" s="28">
        <v>13.495624858248826</v>
      </c>
      <c r="H101" s="29">
        <v>41.462111214931603</v>
      </c>
      <c r="I101" s="29">
        <v>4.3301196464344613</v>
      </c>
      <c r="J101" s="29">
        <v>1.4418789221899277</v>
      </c>
      <c r="K101" s="29">
        <v>5.2399914585266174</v>
      </c>
      <c r="L101" s="3"/>
      <c r="M101" s="21">
        <f t="shared" si="8"/>
        <v>1.1930158220523217</v>
      </c>
      <c r="N101" s="21">
        <f t="shared" si="9"/>
        <v>0.74917333340140146</v>
      </c>
      <c r="O101" s="21">
        <f t="shared" si="4"/>
        <v>20.059980657892581</v>
      </c>
      <c r="P101" s="22">
        <f t="shared" si="4"/>
        <v>61.629539776259243</v>
      </c>
      <c r="Q101" s="22">
        <f t="shared" si="4"/>
        <v>6.4363167519986231</v>
      </c>
      <c r="R101" s="34">
        <f t="shared" si="4"/>
        <v>2.1432177905029661</v>
      </c>
      <c r="S101" s="34">
        <f t="shared" si="4"/>
        <v>7.788755867892859</v>
      </c>
      <c r="T101" s="22">
        <f t="shared" si="7"/>
        <v>9.931973658395826</v>
      </c>
    </row>
    <row r="102" spans="1:20" x14ac:dyDescent="0.45">
      <c r="A102" t="s">
        <v>656</v>
      </c>
      <c r="B102" s="2">
        <v>37346</v>
      </c>
      <c r="C102" s="2"/>
      <c r="D102" s="27">
        <v>73.01583941951435</v>
      </c>
      <c r="E102" s="28">
        <v>0.96069692089276926</v>
      </c>
      <c r="F102" s="28">
        <v>0.61263285560883651</v>
      </c>
      <c r="G102" s="28">
        <v>15.469233687101951</v>
      </c>
      <c r="H102" s="29">
        <v>43.897403526125814</v>
      </c>
      <c r="I102" s="29">
        <v>4.7293245231132488</v>
      </c>
      <c r="J102" s="29">
        <v>1.5219648124856735</v>
      </c>
      <c r="K102" s="29">
        <v>5.824583094186055</v>
      </c>
      <c r="L102" s="3"/>
      <c r="M102" s="21">
        <f t="shared" si="8"/>
        <v>1.3157376927122084</v>
      </c>
      <c r="N102" s="21">
        <f t="shared" si="9"/>
        <v>0.83904103613592518</v>
      </c>
      <c r="O102" s="21">
        <f t="shared" si="4"/>
        <v>21.186134145802363</v>
      </c>
      <c r="P102" s="22">
        <f t="shared" si="4"/>
        <v>60.12038466600675</v>
      </c>
      <c r="Q102" s="22">
        <f t="shared" si="4"/>
        <v>6.4771213488908828</v>
      </c>
      <c r="R102" s="34">
        <f t="shared" si="4"/>
        <v>2.0844310283706884</v>
      </c>
      <c r="S102" s="34">
        <f t="shared" si="4"/>
        <v>7.9771500820811845</v>
      </c>
      <c r="T102" s="22">
        <f t="shared" si="7"/>
        <v>10.061581110451872</v>
      </c>
    </row>
    <row r="103" spans="1:20" x14ac:dyDescent="0.45">
      <c r="A103" t="s">
        <v>657</v>
      </c>
      <c r="B103" s="2">
        <v>37437</v>
      </c>
      <c r="C103" s="2"/>
      <c r="D103" s="27">
        <v>77.691560535758981</v>
      </c>
      <c r="E103" s="28">
        <v>1.0249805643481149</v>
      </c>
      <c r="F103" s="28">
        <v>0.67960111400935619</v>
      </c>
      <c r="G103" s="28">
        <v>16.65284597088591</v>
      </c>
      <c r="H103" s="29">
        <v>46.455065993580988</v>
      </c>
      <c r="I103" s="29">
        <v>4.9153123420900595</v>
      </c>
      <c r="J103" s="29">
        <v>1.5201747486628276</v>
      </c>
      <c r="K103" s="29">
        <v>6.443579802181735</v>
      </c>
      <c r="L103" s="3"/>
      <c r="M103" s="21">
        <f t="shared" si="8"/>
        <v>1.3192946019874947</v>
      </c>
      <c r="N103" s="21">
        <f t="shared" si="9"/>
        <v>0.87474251942275916</v>
      </c>
      <c r="O103" s="21">
        <f t="shared" si="4"/>
        <v>21.434562333473956</v>
      </c>
      <c r="P103" s="22">
        <f t="shared" si="4"/>
        <v>59.794224331739585</v>
      </c>
      <c r="Q103" s="22">
        <f t="shared" si="4"/>
        <v>6.3267004912685412</v>
      </c>
      <c r="R103" s="34">
        <f t="shared" si="4"/>
        <v>1.9566793847101822</v>
      </c>
      <c r="S103" s="34">
        <f t="shared" si="4"/>
        <v>8.2937963373974934</v>
      </c>
      <c r="T103" s="22">
        <f t="shared" si="7"/>
        <v>10.250475722107677</v>
      </c>
    </row>
    <row r="104" spans="1:20" x14ac:dyDescent="0.45">
      <c r="A104" t="s">
        <v>658</v>
      </c>
      <c r="B104" s="2">
        <v>37529</v>
      </c>
      <c r="C104" s="2"/>
      <c r="D104" s="27">
        <v>85.542110744645981</v>
      </c>
      <c r="E104" s="28">
        <v>1.1327509313871924</v>
      </c>
      <c r="F104" s="28">
        <v>0.76957271448967257</v>
      </c>
      <c r="G104" s="28">
        <v>18.408412132494682</v>
      </c>
      <c r="H104" s="29">
        <v>51.05646801804621</v>
      </c>
      <c r="I104" s="29">
        <v>5.4604935483089907</v>
      </c>
      <c r="J104" s="29">
        <v>1.5968973698267717</v>
      </c>
      <c r="K104" s="29">
        <v>7.1175160300924611</v>
      </c>
      <c r="L104" s="3"/>
      <c r="M104" s="21">
        <f t="shared" si="8"/>
        <v>1.3242026897940329</v>
      </c>
      <c r="N104" s="21">
        <f t="shared" si="9"/>
        <v>0.89964195153769877</v>
      </c>
      <c r="O104" s="21">
        <f t="shared" si="4"/>
        <v>21.519707629668059</v>
      </c>
      <c r="P104" s="22">
        <f t="shared" si="4"/>
        <v>59.685770638108544</v>
      </c>
      <c r="Q104" s="22">
        <f t="shared" si="4"/>
        <v>6.3833981892371758</v>
      </c>
      <c r="R104" s="34">
        <f t="shared" si="4"/>
        <v>1.8667967810540851</v>
      </c>
      <c r="S104" s="34">
        <f t="shared" si="4"/>
        <v>8.3204821206003974</v>
      </c>
      <c r="T104" s="22">
        <f t="shared" si="7"/>
        <v>10.187278901654482</v>
      </c>
    </row>
    <row r="105" spans="1:20" x14ac:dyDescent="0.45">
      <c r="A105" t="s">
        <v>659</v>
      </c>
      <c r="B105" s="2">
        <v>37621</v>
      </c>
      <c r="C105" s="2"/>
      <c r="D105" s="27">
        <v>88.174670776963652</v>
      </c>
      <c r="E105" s="28">
        <v>1.1738883660990678</v>
      </c>
      <c r="F105" s="28">
        <v>0.7814749820591711</v>
      </c>
      <c r="G105" s="28">
        <v>19.158939203563474</v>
      </c>
      <c r="H105" s="29">
        <v>52.106988699584747</v>
      </c>
      <c r="I105" s="29">
        <v>5.8623511482082709</v>
      </c>
      <c r="J105" s="29">
        <v>1.6333153918207737</v>
      </c>
      <c r="K105" s="29">
        <v>7.457712985628139</v>
      </c>
      <c r="L105" s="3"/>
      <c r="M105" s="21">
        <f t="shared" si="8"/>
        <v>1.3313215187028014</v>
      </c>
      <c r="N105" s="21">
        <f t="shared" si="9"/>
        <v>0.88628057828069351</v>
      </c>
      <c r="O105" s="21">
        <f t="shared" si="4"/>
        <v>21.728393238944648</v>
      </c>
      <c r="P105" s="22">
        <f t="shared" si="4"/>
        <v>59.095189401260704</v>
      </c>
      <c r="Q105" s="22">
        <f t="shared" si="4"/>
        <v>6.6485659618021025</v>
      </c>
      <c r="R105" s="34">
        <f t="shared" si="4"/>
        <v>1.8523634706300378</v>
      </c>
      <c r="S105" s="34">
        <f t="shared" si="4"/>
        <v>8.4578858303789968</v>
      </c>
      <c r="T105" s="22">
        <f t="shared" si="7"/>
        <v>10.310249301009035</v>
      </c>
    </row>
    <row r="106" spans="1:20" x14ac:dyDescent="0.45">
      <c r="A106" t="s">
        <v>660</v>
      </c>
      <c r="B106" s="2">
        <v>37711</v>
      </c>
      <c r="C106" s="2"/>
      <c r="D106" s="27">
        <v>97.07779426278708</v>
      </c>
      <c r="E106" s="28">
        <v>1.2682808245966237</v>
      </c>
      <c r="F106" s="28">
        <v>0.7825328758960618</v>
      </c>
      <c r="G106" s="28">
        <v>20.603329693755253</v>
      </c>
      <c r="H106" s="29">
        <v>57.57591576731712</v>
      </c>
      <c r="I106" s="29">
        <v>6.2407007041818128</v>
      </c>
      <c r="J106" s="29">
        <v>1.8462417664587931</v>
      </c>
      <c r="K106" s="29">
        <v>8.7607926305814221</v>
      </c>
      <c r="L106" s="3"/>
      <c r="M106" s="21">
        <f t="shared" si="8"/>
        <v>1.3064582217055944</v>
      </c>
      <c r="N106" s="21">
        <f t="shared" si="9"/>
        <v>0.80608843849270562</v>
      </c>
      <c r="O106" s="21">
        <f t="shared" si="4"/>
        <v>21.223524751687883</v>
      </c>
      <c r="P106" s="22">
        <f t="shared" si="4"/>
        <v>59.309048175796626</v>
      </c>
      <c r="Q106" s="22">
        <f t="shared" si="4"/>
        <v>6.4285563465609838</v>
      </c>
      <c r="R106" s="34">
        <f t="shared" si="4"/>
        <v>1.901816765079215</v>
      </c>
      <c r="S106" s="34">
        <f t="shared" si="4"/>
        <v>9.0245073006770049</v>
      </c>
      <c r="T106" s="22">
        <f t="shared" si="7"/>
        <v>10.926324065756219</v>
      </c>
    </row>
    <row r="107" spans="1:20" x14ac:dyDescent="0.45">
      <c r="A107" t="s">
        <v>661</v>
      </c>
      <c r="B107" s="2">
        <v>37802</v>
      </c>
      <c r="C107" s="2"/>
      <c r="D107" s="27">
        <v>104.1048259109152</v>
      </c>
      <c r="E107" s="28">
        <v>1.3631547773374408</v>
      </c>
      <c r="F107" s="28">
        <v>0.81250592549128298</v>
      </c>
      <c r="G107" s="28">
        <v>22.189588494897784</v>
      </c>
      <c r="H107" s="29">
        <v>61.689859237748614</v>
      </c>
      <c r="I107" s="29">
        <v>6.7426055241434986</v>
      </c>
      <c r="J107" s="29">
        <v>1.9490389723554116</v>
      </c>
      <c r="K107" s="29">
        <v>9.3580729789411574</v>
      </c>
      <c r="L107" s="3"/>
      <c r="M107" s="21">
        <f t="shared" si="8"/>
        <v>1.3094059429136575</v>
      </c>
      <c r="N107" s="21">
        <f t="shared" si="9"/>
        <v>0.78046903050062477</v>
      </c>
      <c r="O107" s="21">
        <f t="shared" si="4"/>
        <v>21.314658855379008</v>
      </c>
      <c r="P107" s="22">
        <f t="shared" si="4"/>
        <v>59.257444309582723</v>
      </c>
      <c r="Q107" s="22">
        <f t="shared" si="4"/>
        <v>6.4767463613197869</v>
      </c>
      <c r="R107" s="34">
        <f t="shared" si="4"/>
        <v>1.8721888781825038</v>
      </c>
      <c r="S107" s="34">
        <f t="shared" si="4"/>
        <v>8.989086622121695</v>
      </c>
      <c r="T107" s="22">
        <f t="shared" si="7"/>
        <v>10.861275500304199</v>
      </c>
    </row>
    <row r="108" spans="1:20" x14ac:dyDescent="0.45">
      <c r="A108" t="s">
        <v>662</v>
      </c>
      <c r="B108" s="2">
        <v>37894</v>
      </c>
      <c r="C108" s="2"/>
      <c r="D108" s="27">
        <v>111.35651800767221</v>
      </c>
      <c r="E108" s="28">
        <v>1.4279479759890727</v>
      </c>
      <c r="F108" s="28">
        <v>0.75908250382048337</v>
      </c>
      <c r="G108" s="28">
        <v>23.738987000491836</v>
      </c>
      <c r="H108" s="29">
        <v>65.849118221672143</v>
      </c>
      <c r="I108" s="29">
        <v>7.0657291541665632</v>
      </c>
      <c r="J108" s="29">
        <v>2.0327354660388588</v>
      </c>
      <c r="K108" s="29">
        <v>10.482917685493245</v>
      </c>
      <c r="L108" s="3"/>
      <c r="M108" s="21">
        <f t="shared" si="8"/>
        <v>1.282320964715052</v>
      </c>
      <c r="N108" s="21">
        <f t="shared" si="9"/>
        <v>0.68166867768636974</v>
      </c>
      <c r="O108" s="21">
        <f t="shared" si="4"/>
        <v>21.318004033545904</v>
      </c>
      <c r="P108" s="22">
        <f t="shared" si="4"/>
        <v>59.133600259605181</v>
      </c>
      <c r="Q108" s="22">
        <f t="shared" si="4"/>
        <v>6.3451419643704652</v>
      </c>
      <c r="R108" s="34">
        <f t="shared" si="4"/>
        <v>1.8254301610784993</v>
      </c>
      <c r="S108" s="34">
        <f t="shared" si="4"/>
        <v>9.4138339389985184</v>
      </c>
      <c r="T108" s="22">
        <f t="shared" si="7"/>
        <v>11.239264100077017</v>
      </c>
    </row>
    <row r="109" spans="1:20" x14ac:dyDescent="0.45">
      <c r="A109" t="s">
        <v>663</v>
      </c>
      <c r="B109" s="2">
        <v>37986</v>
      </c>
      <c r="C109" s="2"/>
      <c r="D109" s="27">
        <v>123.76698815742219</v>
      </c>
      <c r="E109" s="28">
        <v>1.5618008098773886</v>
      </c>
      <c r="F109" s="28">
        <v>0.91182357734971775</v>
      </c>
      <c r="G109" s="28">
        <v>25.685288661252319</v>
      </c>
      <c r="H109" s="29">
        <v>73.345468078163876</v>
      </c>
      <c r="I109" s="29">
        <v>7.6196385752008107</v>
      </c>
      <c r="J109" s="29">
        <v>2.4123098658000139</v>
      </c>
      <c r="K109" s="29">
        <v>12.230658589778058</v>
      </c>
      <c r="L109" s="3"/>
      <c r="M109" s="21">
        <f t="shared" si="8"/>
        <v>1.2618880309916702</v>
      </c>
      <c r="N109" s="21">
        <f t="shared" si="9"/>
        <v>0.73672599691118568</v>
      </c>
      <c r="O109" s="21">
        <f t="shared" si="4"/>
        <v>20.752939894265335</v>
      </c>
      <c r="P109" s="22">
        <f t="shared" si="4"/>
        <v>59.260929889377302</v>
      </c>
      <c r="Q109" s="22">
        <f t="shared" si="4"/>
        <v>6.1564385533153727</v>
      </c>
      <c r="R109" s="34">
        <f t="shared" si="4"/>
        <v>1.9490737406744838</v>
      </c>
      <c r="S109" s="34">
        <f t="shared" si="4"/>
        <v>9.8820038944646456</v>
      </c>
      <c r="T109" s="22">
        <f t="shared" si="7"/>
        <v>11.831077635139129</v>
      </c>
    </row>
    <row r="110" spans="1:20" x14ac:dyDescent="0.45">
      <c r="A110" t="s">
        <v>664</v>
      </c>
      <c r="B110" s="2">
        <v>38077</v>
      </c>
      <c r="C110" s="2"/>
      <c r="D110" s="27">
        <v>129.89224817271153</v>
      </c>
      <c r="E110" s="28">
        <v>1.724825056467191</v>
      </c>
      <c r="F110" s="28">
        <v>1.001262595542318</v>
      </c>
      <c r="G110" s="28">
        <v>27.587427573909558</v>
      </c>
      <c r="H110" s="29">
        <v>76.023343061519597</v>
      </c>
      <c r="I110" s="29">
        <v>8.352131428424709</v>
      </c>
      <c r="J110" s="29">
        <v>2.6514143066450453</v>
      </c>
      <c r="K110" s="29">
        <v>12.551844150203113</v>
      </c>
      <c r="L110" s="3"/>
      <c r="M110" s="21">
        <f t="shared" si="8"/>
        <v>1.327889139445622</v>
      </c>
      <c r="N110" s="21">
        <f t="shared" si="9"/>
        <v>0.7708409159344034</v>
      </c>
      <c r="O110" s="21">
        <f t="shared" si="4"/>
        <v>21.238702048815007</v>
      </c>
      <c r="P110" s="22">
        <f t="shared" si="4"/>
        <v>58.52800619821052</v>
      </c>
      <c r="Q110" s="22">
        <f t="shared" si="4"/>
        <v>6.4300460927578049</v>
      </c>
      <c r="R110" s="34">
        <f t="shared" si="4"/>
        <v>2.041241370400785</v>
      </c>
      <c r="S110" s="34">
        <f t="shared" si="4"/>
        <v>9.6632742344358551</v>
      </c>
      <c r="T110" s="22">
        <f t="shared" si="7"/>
        <v>11.70451560483664</v>
      </c>
    </row>
    <row r="111" spans="1:20" x14ac:dyDescent="0.45">
      <c r="A111" t="s">
        <v>665</v>
      </c>
      <c r="B111" s="2">
        <v>38168</v>
      </c>
      <c r="C111" s="2"/>
      <c r="D111" s="27">
        <v>142.70526802039308</v>
      </c>
      <c r="E111" s="28">
        <v>1.9460030599942522</v>
      </c>
      <c r="F111" s="28">
        <v>1.1609969548823578</v>
      </c>
      <c r="G111" s="28">
        <v>30.250818337049843</v>
      </c>
      <c r="H111" s="29">
        <v>83.888380771014639</v>
      </c>
      <c r="I111" s="29">
        <v>9.3668425172217002</v>
      </c>
      <c r="J111" s="29">
        <v>3.0948771567756332</v>
      </c>
      <c r="K111" s="29">
        <v>12.997349223454663</v>
      </c>
      <c r="L111" s="3"/>
      <c r="M111" s="21">
        <f t="shared" si="8"/>
        <v>1.3636518728349689</v>
      </c>
      <c r="N111" s="21">
        <f t="shared" si="9"/>
        <v>0.81356278642526869</v>
      </c>
      <c r="O111" s="21">
        <f t="shared" si="4"/>
        <v>21.198109051395981</v>
      </c>
      <c r="P111" s="22">
        <f t="shared" si="4"/>
        <v>58.784361596957091</v>
      </c>
      <c r="Q111" s="22">
        <f t="shared" si="4"/>
        <v>6.5637678602608744</v>
      </c>
      <c r="R111" s="34">
        <f t="shared" si="4"/>
        <v>2.1687196273184282</v>
      </c>
      <c r="S111" s="34">
        <f t="shared" si="4"/>
        <v>9.1078272048073909</v>
      </c>
      <c r="T111" s="22">
        <f t="shared" si="7"/>
        <v>11.276546832125819</v>
      </c>
    </row>
    <row r="112" spans="1:20" x14ac:dyDescent="0.45">
      <c r="A112" t="s">
        <v>666</v>
      </c>
      <c r="B112" s="2">
        <v>38260</v>
      </c>
      <c r="C112" s="2"/>
      <c r="D112" s="27">
        <v>150.15150925768802</v>
      </c>
      <c r="E112" s="28">
        <v>2.0984670746642213</v>
      </c>
      <c r="F112" s="28">
        <v>1.2771714076121283</v>
      </c>
      <c r="G112" s="28">
        <v>31.56759819127937</v>
      </c>
      <c r="H112" s="29">
        <v>88.543617296121951</v>
      </c>
      <c r="I112" s="29">
        <v>9.9303886813830822</v>
      </c>
      <c r="J112" s="29">
        <v>3.2383239247999129</v>
      </c>
      <c r="K112" s="29">
        <v>13.495942681827346</v>
      </c>
      <c r="L112" s="3"/>
      <c r="M112" s="21">
        <f t="shared" si="8"/>
        <v>1.3975664214356049</v>
      </c>
      <c r="N112" s="21">
        <f t="shared" si="9"/>
        <v>0.85058845823538398</v>
      </c>
      <c r="O112" s="21">
        <f t="shared" si="4"/>
        <v>21.023830094909989</v>
      </c>
      <c r="P112" s="22">
        <f t="shared" si="4"/>
        <v>58.969515347437884</v>
      </c>
      <c r="Q112" s="22">
        <f t="shared" si="4"/>
        <v>6.6135789979577773</v>
      </c>
      <c r="R112" s="34">
        <f t="shared" si="4"/>
        <v>2.1567042121716837</v>
      </c>
      <c r="S112" s="34">
        <f t="shared" si="4"/>
        <v>8.9882164678516752</v>
      </c>
      <c r="T112" s="22">
        <f t="shared" si="7"/>
        <v>11.144920680023359</v>
      </c>
    </row>
    <row r="113" spans="1:20" x14ac:dyDescent="0.45">
      <c r="A113" t="s">
        <v>667</v>
      </c>
      <c r="B113" s="2">
        <v>38352</v>
      </c>
      <c r="C113" s="2"/>
      <c r="D113" s="27">
        <v>167.59890763809844</v>
      </c>
      <c r="E113" s="28">
        <v>2.3565507469406564</v>
      </c>
      <c r="F113" s="28">
        <v>1.4933563679170661</v>
      </c>
      <c r="G113" s="28">
        <v>35.077753942669261</v>
      </c>
      <c r="H113" s="29">
        <v>97.137188479260317</v>
      </c>
      <c r="I113" s="29">
        <v>11.56171587261839</v>
      </c>
      <c r="J113" s="29">
        <v>3.7797965283389861</v>
      </c>
      <c r="K113" s="29">
        <v>16.192545700353751</v>
      </c>
      <c r="L113" s="3"/>
      <c r="M113" s="21">
        <f t="shared" si="8"/>
        <v>1.4060656958631437</v>
      </c>
      <c r="N113" s="21">
        <f t="shared" si="9"/>
        <v>0.89102989331035332</v>
      </c>
      <c r="O113" s="21">
        <f t="shared" si="4"/>
        <v>20.929583871998588</v>
      </c>
      <c r="P113" s="22">
        <f t="shared" si="4"/>
        <v>57.958127441386239</v>
      </c>
      <c r="Q113" s="22">
        <f t="shared" si="4"/>
        <v>6.8984434538105495</v>
      </c>
      <c r="R113" s="34">
        <f t="shared" si="4"/>
        <v>2.2552632243288953</v>
      </c>
      <c r="S113" s="34">
        <f t="shared" si="4"/>
        <v>9.6614864193022196</v>
      </c>
      <c r="T113" s="22">
        <f t="shared" si="7"/>
        <v>11.916749643631114</v>
      </c>
    </row>
    <row r="114" spans="1:20" x14ac:dyDescent="0.45">
      <c r="A114" t="s">
        <v>668</v>
      </c>
      <c r="B114" s="2">
        <v>38442</v>
      </c>
      <c r="C114" s="2"/>
      <c r="D114" s="27">
        <v>175.12859866050323</v>
      </c>
      <c r="E114" s="28">
        <v>2.5780285775280172</v>
      </c>
      <c r="F114" s="28">
        <v>1.3516315652750956</v>
      </c>
      <c r="G114" s="28">
        <v>37.676090047694352</v>
      </c>
      <c r="H114" s="29">
        <v>100.96431394489768</v>
      </c>
      <c r="I114" s="29">
        <v>12.068112536943847</v>
      </c>
      <c r="J114" s="29">
        <v>3.8169463510097286</v>
      </c>
      <c r="K114" s="29">
        <v>16.673475637154507</v>
      </c>
      <c r="L114" s="3"/>
      <c r="M114" s="21">
        <f t="shared" si="8"/>
        <v>1.4720774318109362</v>
      </c>
      <c r="N114" s="21">
        <f t="shared" si="9"/>
        <v>0.77179374220615471</v>
      </c>
      <c r="O114" s="21">
        <f t="shared" si="4"/>
        <v>21.513385212846703</v>
      </c>
      <c r="P114" s="22">
        <f t="shared" si="4"/>
        <v>57.651528486573888</v>
      </c>
      <c r="Q114" s="22">
        <f t="shared" si="4"/>
        <v>6.891000458662135</v>
      </c>
      <c r="R114" s="34">
        <f t="shared" si="4"/>
        <v>2.179510588335773</v>
      </c>
      <c r="S114" s="34">
        <f t="shared" si="4"/>
        <v>9.5207040795644051</v>
      </c>
      <c r="T114" s="22">
        <f t="shared" si="7"/>
        <v>11.700214667900179</v>
      </c>
    </row>
    <row r="115" spans="1:20" x14ac:dyDescent="0.45">
      <c r="A115" t="s">
        <v>669</v>
      </c>
      <c r="B115" s="2">
        <v>38533</v>
      </c>
      <c r="C115" s="2"/>
      <c r="D115" s="27">
        <v>187.04354731083507</v>
      </c>
      <c r="E115" s="28">
        <v>2.7927985485370348</v>
      </c>
      <c r="F115" s="28">
        <v>1.2717471996662622</v>
      </c>
      <c r="G115" s="28">
        <v>40.088112254548832</v>
      </c>
      <c r="H115" s="29">
        <v>107.02504506182908</v>
      </c>
      <c r="I115" s="29">
        <v>13.016284480110116</v>
      </c>
      <c r="J115" s="29">
        <v>4.0479048600120748</v>
      </c>
      <c r="K115" s="29">
        <v>18.801654906131684</v>
      </c>
      <c r="L115" s="3"/>
      <c r="M115" s="21">
        <f t="shared" si="8"/>
        <v>1.4931274500990248</v>
      </c>
      <c r="N115" s="21">
        <f t="shared" si="9"/>
        <v>0.67992038108261021</v>
      </c>
      <c r="O115" s="21">
        <f t="shared" ref="O115:O128" si="10">100*G115/$D115</f>
        <v>21.432502126325215</v>
      </c>
      <c r="P115" s="22">
        <f t="shared" ref="P115:P128" si="11">100*H115/$D115</f>
        <v>57.21931956517664</v>
      </c>
      <c r="Q115" s="22">
        <f t="shared" ref="Q115:Q128" si="12">100*I115/$D115</f>
        <v>6.9589593799134004</v>
      </c>
      <c r="R115" s="34">
        <f t="shared" ref="R115:R128" si="13">100*J115/$D115</f>
        <v>2.1641510323182302</v>
      </c>
      <c r="S115" s="34">
        <f t="shared" ref="S115:S128" si="14">100*K115/$D115</f>
        <v>10.052020065084887</v>
      </c>
      <c r="T115" s="22">
        <f t="shared" si="7"/>
        <v>12.216171097403118</v>
      </c>
    </row>
    <row r="116" spans="1:20" x14ac:dyDescent="0.45">
      <c r="A116" t="s">
        <v>670</v>
      </c>
      <c r="B116" s="2">
        <v>38625</v>
      </c>
      <c r="C116" s="2"/>
      <c r="D116" s="27">
        <v>193.29270400326834</v>
      </c>
      <c r="E116" s="28">
        <v>2.9985229557384674</v>
      </c>
      <c r="F116" s="28">
        <v>1.3592747824095601</v>
      </c>
      <c r="G116" s="28">
        <v>41.16492794031771</v>
      </c>
      <c r="H116" s="29">
        <v>109.86880290582531</v>
      </c>
      <c r="I116" s="29">
        <v>13.585279452378407</v>
      </c>
      <c r="J116" s="29">
        <v>4.4915664463673304</v>
      </c>
      <c r="K116" s="29">
        <v>19.824329520231576</v>
      </c>
      <c r="L116" s="3"/>
      <c r="M116" s="21">
        <f t="shared" si="8"/>
        <v>1.5512861549537669</v>
      </c>
      <c r="N116" s="21">
        <f t="shared" si="9"/>
        <v>0.70322094639773702</v>
      </c>
      <c r="O116" s="21">
        <f t="shared" si="10"/>
        <v>21.296679640645756</v>
      </c>
      <c r="P116" s="22">
        <f t="shared" si="11"/>
        <v>56.840636314947282</v>
      </c>
      <c r="Q116" s="22">
        <f t="shared" si="12"/>
        <v>7.0283457011128032</v>
      </c>
      <c r="R116" s="34">
        <f t="shared" si="13"/>
        <v>2.3237123561018547</v>
      </c>
      <c r="S116" s="34">
        <f t="shared" si="14"/>
        <v>10.256118885840808</v>
      </c>
      <c r="T116" s="22">
        <f t="shared" si="7"/>
        <v>12.579831241942662</v>
      </c>
    </row>
    <row r="117" spans="1:20" x14ac:dyDescent="0.45">
      <c r="A117" t="s">
        <v>671</v>
      </c>
      <c r="B117" s="2">
        <v>38717</v>
      </c>
      <c r="C117" s="2"/>
      <c r="D117" s="27">
        <v>203.80273570449847</v>
      </c>
      <c r="E117" s="28">
        <v>3.2324518559615849</v>
      </c>
      <c r="F117" s="28">
        <v>1.5462382031008148</v>
      </c>
      <c r="G117" s="28">
        <v>43.740201050435203</v>
      </c>
      <c r="H117" s="29">
        <v>116.27496426881618</v>
      </c>
      <c r="I117" s="29">
        <v>13.280845050334484</v>
      </c>
      <c r="J117" s="29">
        <v>4.7561976616168584</v>
      </c>
      <c r="K117" s="29">
        <v>20.971837614233365</v>
      </c>
      <c r="L117" s="3"/>
      <c r="M117" s="21">
        <f t="shared" si="8"/>
        <v>1.5860689233575562</v>
      </c>
      <c r="N117" s="21">
        <f t="shared" si="9"/>
        <v>0.75869354636277586</v>
      </c>
      <c r="O117" s="21">
        <f t="shared" si="10"/>
        <v>21.462028416466318</v>
      </c>
      <c r="P117" s="22">
        <f t="shared" si="11"/>
        <v>57.052700429599625</v>
      </c>
      <c r="Q117" s="22">
        <f t="shared" si="12"/>
        <v>6.5165195179670699</v>
      </c>
      <c r="R117" s="34">
        <f t="shared" si="13"/>
        <v>2.3337261127412217</v>
      </c>
      <c r="S117" s="34">
        <f t="shared" si="14"/>
        <v>10.290263053505448</v>
      </c>
      <c r="T117" s="22">
        <f t="shared" si="7"/>
        <v>12.62398916624667</v>
      </c>
    </row>
    <row r="118" spans="1:20" x14ac:dyDescent="0.45">
      <c r="A118" t="s">
        <v>672</v>
      </c>
      <c r="B118" s="2">
        <v>38807</v>
      </c>
      <c r="C118" s="2"/>
      <c r="D118" s="27">
        <v>221.9178637067744</v>
      </c>
      <c r="E118" s="28">
        <v>3.5849009923544597</v>
      </c>
      <c r="F118" s="28">
        <v>1.8580981959978145</v>
      </c>
      <c r="G118" s="28">
        <v>48.848344564691772</v>
      </c>
      <c r="H118" s="29">
        <v>123.11150452525342</v>
      </c>
      <c r="I118" s="29">
        <v>15.167849568849906</v>
      </c>
      <c r="J118" s="29">
        <v>5.6928839174026287</v>
      </c>
      <c r="K118" s="29">
        <v>23.654281942224383</v>
      </c>
      <c r="L118" s="3"/>
      <c r="M118" s="21">
        <f t="shared" si="8"/>
        <v>1.6154179444928682</v>
      </c>
      <c r="N118" s="21">
        <f t="shared" si="9"/>
        <v>0.83729095304061041</v>
      </c>
      <c r="O118" s="21">
        <f t="shared" si="10"/>
        <v>22.011902849441768</v>
      </c>
      <c r="P118" s="22">
        <f t="shared" si="11"/>
        <v>55.476157921168401</v>
      </c>
      <c r="Q118" s="22">
        <f t="shared" si="12"/>
        <v>6.8348934671124821</v>
      </c>
      <c r="R118" s="34">
        <f t="shared" si="13"/>
        <v>2.5653112472841655</v>
      </c>
      <c r="S118" s="34">
        <f t="shared" si="14"/>
        <v>10.659025617459699</v>
      </c>
      <c r="T118" s="22">
        <f t="shared" si="7"/>
        <v>13.224336864743865</v>
      </c>
    </row>
    <row r="119" spans="1:20" x14ac:dyDescent="0.45">
      <c r="A119" t="s">
        <v>673</v>
      </c>
      <c r="B119" s="2">
        <v>38898</v>
      </c>
      <c r="C119" s="2"/>
      <c r="D119" s="27">
        <v>232.62153271300721</v>
      </c>
      <c r="E119" s="28">
        <v>3.7212389198931288</v>
      </c>
      <c r="F119" s="28">
        <v>2.1202300571829236</v>
      </c>
      <c r="G119" s="28">
        <v>49.01927829773372</v>
      </c>
      <c r="H119" s="29">
        <v>128.79006013490488</v>
      </c>
      <c r="I119" s="29">
        <v>16.235968006060862</v>
      </c>
      <c r="J119" s="29">
        <v>6.0994118954827696</v>
      </c>
      <c r="K119" s="29">
        <v>26.635345401748939</v>
      </c>
      <c r="L119" s="3"/>
      <c r="M119" s="21">
        <f t="shared" si="8"/>
        <v>1.5996966731726177</v>
      </c>
      <c r="N119" s="21">
        <f t="shared" si="9"/>
        <v>0.91145047169761395</v>
      </c>
      <c r="O119" s="21">
        <f t="shared" si="10"/>
        <v>21.072545488817841</v>
      </c>
      <c r="P119" s="22">
        <f t="shared" si="11"/>
        <v>55.364633975564665</v>
      </c>
      <c r="Q119" s="22">
        <f t="shared" si="12"/>
        <v>6.9795636786950874</v>
      </c>
      <c r="R119" s="34">
        <f t="shared" si="13"/>
        <v>2.6220323735068041</v>
      </c>
      <c r="S119" s="34">
        <f t="shared" si="14"/>
        <v>11.45007733854537</v>
      </c>
      <c r="T119" s="22">
        <f t="shared" si="7"/>
        <v>14.072109712052175</v>
      </c>
    </row>
    <row r="120" spans="1:20" x14ac:dyDescent="0.45">
      <c r="A120" t="s">
        <v>674</v>
      </c>
      <c r="B120" s="2">
        <v>38990</v>
      </c>
      <c r="C120" s="2"/>
      <c r="D120" s="27">
        <v>247.39752814744821</v>
      </c>
      <c r="E120" s="28">
        <v>3.983735955544311</v>
      </c>
      <c r="F120" s="28">
        <v>2.3664289822948525</v>
      </c>
      <c r="G120" s="28">
        <v>51.41127329893196</v>
      </c>
      <c r="H120" s="29">
        <v>136.74619514200947</v>
      </c>
      <c r="I120" s="29">
        <v>17.81244387204773</v>
      </c>
      <c r="J120" s="29">
        <v>6.4627895923832517</v>
      </c>
      <c r="K120" s="29">
        <v>28.614661304236659</v>
      </c>
      <c r="L120" s="3"/>
      <c r="M120" s="21">
        <f t="shared" si="8"/>
        <v>1.6102569760397993</v>
      </c>
      <c r="N120" s="21">
        <f t="shared" si="9"/>
        <v>0.95652895160879192</v>
      </c>
      <c r="O120" s="21">
        <f t="shared" si="10"/>
        <v>20.780835477180268</v>
      </c>
      <c r="P120" s="22">
        <f t="shared" si="11"/>
        <v>55.273872849897323</v>
      </c>
      <c r="Q120" s="22">
        <f t="shared" si="12"/>
        <v>7.1999279885414067</v>
      </c>
      <c r="R120" s="34">
        <f t="shared" si="13"/>
        <v>2.6123096866721509</v>
      </c>
      <c r="S120" s="34">
        <f t="shared" si="14"/>
        <v>11.566268070060266</v>
      </c>
      <c r="T120" s="22">
        <f t="shared" si="7"/>
        <v>14.178577756732416</v>
      </c>
    </row>
    <row r="121" spans="1:20" x14ac:dyDescent="0.45">
      <c r="A121" t="s">
        <v>675</v>
      </c>
      <c r="B121" s="2">
        <v>39082</v>
      </c>
      <c r="C121" s="2"/>
      <c r="D121" s="27">
        <v>262.72636299304753</v>
      </c>
      <c r="E121" s="28">
        <v>4.164292383926993</v>
      </c>
      <c r="F121" s="28">
        <v>2.4019550206910654</v>
      </c>
      <c r="G121" s="28">
        <v>53.954317692625175</v>
      </c>
      <c r="H121" s="29">
        <v>144.62918324080346</v>
      </c>
      <c r="I121" s="29">
        <v>18.933034882303016</v>
      </c>
      <c r="J121" s="29">
        <v>7.2938029949432988</v>
      </c>
      <c r="K121" s="29">
        <v>31.349776777754496</v>
      </c>
      <c r="L121" s="3"/>
      <c r="M121" s="21">
        <f t="shared" si="8"/>
        <v>1.5850302712245103</v>
      </c>
      <c r="N121" s="21">
        <f t="shared" si="9"/>
        <v>0.91424210091722991</v>
      </c>
      <c r="O121" s="21">
        <f t="shared" si="10"/>
        <v>20.536316598746868</v>
      </c>
      <c r="P121" s="22">
        <f t="shared" si="11"/>
        <v>55.049360708666583</v>
      </c>
      <c r="Q121" s="22">
        <f t="shared" si="12"/>
        <v>7.2063704101152712</v>
      </c>
      <c r="R121" s="34">
        <f t="shared" si="13"/>
        <v>2.776197604172792</v>
      </c>
      <c r="S121" s="34">
        <f t="shared" si="14"/>
        <v>11.932482306156729</v>
      </c>
      <c r="T121" s="22">
        <f t="shared" si="7"/>
        <v>14.70867991032952</v>
      </c>
    </row>
    <row r="122" spans="1:20" x14ac:dyDescent="0.45">
      <c r="A122" t="s">
        <v>676</v>
      </c>
      <c r="B122" s="2">
        <v>39172</v>
      </c>
      <c r="C122" s="2"/>
      <c r="D122" s="27">
        <v>284.8132375575093</v>
      </c>
      <c r="E122" s="28">
        <v>4.5129093874687891</v>
      </c>
      <c r="F122" s="28">
        <v>2.7286723995057951</v>
      </c>
      <c r="G122" s="28">
        <v>59.056179959976163</v>
      </c>
      <c r="H122" s="29">
        <v>155.55433406743305</v>
      </c>
      <c r="I122" s="29">
        <v>21.370382858917676</v>
      </c>
      <c r="J122" s="29">
        <v>8.0405556175260333</v>
      </c>
      <c r="K122" s="29">
        <v>33.550203266681777</v>
      </c>
      <c r="L122" s="3"/>
      <c r="M122" s="21">
        <f t="shared" si="8"/>
        <v>1.5845153217492376</v>
      </c>
      <c r="N122" s="21">
        <f t="shared" si="9"/>
        <v>0.95805673321445373</v>
      </c>
      <c r="O122" s="21">
        <f t="shared" si="10"/>
        <v>20.735054475145866</v>
      </c>
      <c r="P122" s="22">
        <f t="shared" si="11"/>
        <v>54.616258500282527</v>
      </c>
      <c r="Q122" s="22">
        <f t="shared" si="12"/>
        <v>7.5032969121045792</v>
      </c>
      <c r="R122" s="34">
        <f t="shared" si="13"/>
        <v>2.8230975801826941</v>
      </c>
      <c r="S122" s="34">
        <f t="shared" si="14"/>
        <v>11.779720477320632</v>
      </c>
      <c r="T122" s="22">
        <f t="shared" si="7"/>
        <v>14.602818057503326</v>
      </c>
    </row>
    <row r="123" spans="1:20" x14ac:dyDescent="0.45">
      <c r="A123" t="s">
        <v>677</v>
      </c>
      <c r="B123" s="2">
        <v>39263</v>
      </c>
      <c r="C123" s="2"/>
      <c r="D123" s="27">
        <v>297.26271821585954</v>
      </c>
      <c r="E123" s="28">
        <v>4.9765796442049623</v>
      </c>
      <c r="F123" s="28">
        <v>3.0080051113808635</v>
      </c>
      <c r="G123" s="28">
        <v>56.935451882241622</v>
      </c>
      <c r="H123" s="29">
        <v>161.63671546083063</v>
      </c>
      <c r="I123" s="29">
        <v>22.630061332438348</v>
      </c>
      <c r="J123" s="29">
        <v>8.8166899174045028</v>
      </c>
      <c r="K123" s="29">
        <v>39.259214867358658</v>
      </c>
      <c r="L123" s="3"/>
      <c r="M123" s="21">
        <f t="shared" si="8"/>
        <v>1.6741351468740799</v>
      </c>
      <c r="N123" s="21">
        <f t="shared" si="9"/>
        <v>1.0119012331699726</v>
      </c>
      <c r="O123" s="21">
        <f t="shared" si="10"/>
        <v>19.153243374736796</v>
      </c>
      <c r="P123" s="22">
        <f t="shared" si="11"/>
        <v>54.375037822084686</v>
      </c>
      <c r="Q123" s="22">
        <f t="shared" si="12"/>
        <v>7.612815178526815</v>
      </c>
      <c r="R123" s="34">
        <f t="shared" si="13"/>
        <v>2.9659588563010444</v>
      </c>
      <c r="S123" s="34">
        <f t="shared" si="14"/>
        <v>13.206908388306632</v>
      </c>
      <c r="T123" s="22">
        <f t="shared" si="7"/>
        <v>16.172867244607676</v>
      </c>
    </row>
    <row r="124" spans="1:20" x14ac:dyDescent="0.45">
      <c r="A124" t="s">
        <v>678</v>
      </c>
      <c r="B124" s="2">
        <v>39355</v>
      </c>
      <c r="C124" s="2"/>
      <c r="D124" s="27">
        <v>310.10149789799453</v>
      </c>
      <c r="E124" s="28">
        <v>4.9261459246556809</v>
      </c>
      <c r="F124" s="28">
        <v>2.8604626899988177</v>
      </c>
      <c r="G124" s="28">
        <v>57.472298850122641</v>
      </c>
      <c r="H124" s="29">
        <v>168.11688714627169</v>
      </c>
      <c r="I124" s="29">
        <v>24.183319973775951</v>
      </c>
      <c r="J124" s="29">
        <v>9.984035173215327</v>
      </c>
      <c r="K124" s="29">
        <v>42.558348139954425</v>
      </c>
      <c r="L124" s="3"/>
      <c r="M124" s="21">
        <f t="shared" si="8"/>
        <v>1.58855921627186</v>
      </c>
      <c r="N124" s="21">
        <f t="shared" si="9"/>
        <v>0.92242788551113175</v>
      </c>
      <c r="O124" s="21">
        <f t="shared" si="10"/>
        <v>18.533383179280129</v>
      </c>
      <c r="P124" s="22">
        <f t="shared" si="11"/>
        <v>54.213503735339074</v>
      </c>
      <c r="Q124" s="22">
        <f t="shared" si="12"/>
        <v>7.7985176265516998</v>
      </c>
      <c r="R124" s="34">
        <f t="shared" si="13"/>
        <v>3.2196023691892961</v>
      </c>
      <c r="S124" s="34">
        <f t="shared" si="14"/>
        <v>13.724005987856808</v>
      </c>
      <c r="T124" s="22">
        <f t="shared" si="7"/>
        <v>16.943608357046102</v>
      </c>
    </row>
    <row r="125" spans="1:20" x14ac:dyDescent="0.45">
      <c r="A125" t="s">
        <v>679</v>
      </c>
      <c r="B125" s="2">
        <v>39447</v>
      </c>
      <c r="C125" s="2"/>
      <c r="D125" s="27">
        <v>321.417501865644</v>
      </c>
      <c r="E125" s="28">
        <v>4.8774519743386548</v>
      </c>
      <c r="F125" s="28">
        <v>3.0747550799044561</v>
      </c>
      <c r="G125" s="28">
        <v>59.624880101222416</v>
      </c>
      <c r="H125" s="29">
        <v>173.07523300711506</v>
      </c>
      <c r="I125" s="29">
        <v>26.845091550595722</v>
      </c>
      <c r="J125" s="29">
        <v>11.102026864180038</v>
      </c>
      <c r="K125" s="29">
        <v>42.818063288287654</v>
      </c>
      <c r="L125" s="3"/>
      <c r="M125" s="21">
        <f t="shared" si="8"/>
        <v>1.5174817631360606</v>
      </c>
      <c r="N125" s="21">
        <f t="shared" si="9"/>
        <v>0.95662341411319207</v>
      </c>
      <c r="O125" s="21">
        <f t="shared" si="10"/>
        <v>18.5506015556509</v>
      </c>
      <c r="P125" s="22">
        <f t="shared" si="11"/>
        <v>53.847482480733852</v>
      </c>
      <c r="Q125" s="22">
        <f t="shared" si="12"/>
        <v>8.3520938949420565</v>
      </c>
      <c r="R125" s="34">
        <f t="shared" si="13"/>
        <v>3.4540828672176058</v>
      </c>
      <c r="S125" s="34">
        <f t="shared" si="14"/>
        <v>13.321634024206334</v>
      </c>
      <c r="T125" s="22">
        <f t="shared" si="7"/>
        <v>16.77571689142394</v>
      </c>
    </row>
    <row r="126" spans="1:20" x14ac:dyDescent="0.45">
      <c r="A126" t="s">
        <v>680</v>
      </c>
      <c r="B126" s="2">
        <v>39538</v>
      </c>
      <c r="C126" s="2"/>
      <c r="D126" s="27">
        <v>346.96906098342021</v>
      </c>
      <c r="E126" s="28">
        <v>5.0582388543421324</v>
      </c>
      <c r="F126" s="28">
        <v>3.3468636568913599</v>
      </c>
      <c r="G126" s="28">
        <v>62.527689459918534</v>
      </c>
      <c r="H126" s="29">
        <v>184.49014878692572</v>
      </c>
      <c r="I126" s="29">
        <v>30.617425327608409</v>
      </c>
      <c r="J126" s="29">
        <v>12.980195938654207</v>
      </c>
      <c r="K126" s="29">
        <v>47.948498959079821</v>
      </c>
      <c r="L126" s="3"/>
      <c r="M126" s="21">
        <f t="shared" si="8"/>
        <v>1.4578357044300958</v>
      </c>
      <c r="N126" s="21">
        <f t="shared" si="9"/>
        <v>0.96460002727773142</v>
      </c>
      <c r="O126" s="21">
        <f t="shared" si="10"/>
        <v>18.021113837267006</v>
      </c>
      <c r="P126" s="22">
        <f t="shared" si="11"/>
        <v>53.171930737577064</v>
      </c>
      <c r="Q126" s="22">
        <f t="shared" si="12"/>
        <v>8.8242522952418092</v>
      </c>
      <c r="R126" s="34">
        <f t="shared" si="13"/>
        <v>3.7410240272905666</v>
      </c>
      <c r="S126" s="34">
        <f t="shared" si="14"/>
        <v>13.819243370915721</v>
      </c>
      <c r="T126" s="22">
        <f t="shared" si="7"/>
        <v>17.560267398206289</v>
      </c>
    </row>
    <row r="127" spans="1:20" x14ac:dyDescent="0.45">
      <c r="A127" t="s">
        <v>681</v>
      </c>
      <c r="B127" s="2">
        <v>39629</v>
      </c>
      <c r="C127" s="2"/>
      <c r="D127" s="27">
        <v>364.07447458022085</v>
      </c>
      <c r="E127" s="28">
        <v>5.2642741625663625</v>
      </c>
      <c r="F127" s="28">
        <v>3.6009551866892431</v>
      </c>
      <c r="G127" s="28">
        <v>63.966834803628572</v>
      </c>
      <c r="H127" s="29">
        <v>193.80563995778624</v>
      </c>
      <c r="I127" s="29">
        <v>31.64655599234235</v>
      </c>
      <c r="J127" s="29">
        <v>13.811140175115254</v>
      </c>
      <c r="K127" s="29">
        <v>51.979074302092783</v>
      </c>
      <c r="L127" s="3"/>
      <c r="M127" s="21">
        <f t="shared" si="8"/>
        <v>1.4459333268656334</v>
      </c>
      <c r="N127" s="21">
        <f t="shared" si="9"/>
        <v>0.98907103851242439</v>
      </c>
      <c r="O127" s="21">
        <f t="shared" si="10"/>
        <v>17.569711493062666</v>
      </c>
      <c r="P127" s="22">
        <f t="shared" si="11"/>
        <v>53.232416301979093</v>
      </c>
      <c r="Q127" s="22">
        <f t="shared" si="12"/>
        <v>8.6923303340150238</v>
      </c>
      <c r="R127" s="34">
        <f t="shared" si="13"/>
        <v>3.7934931283055611</v>
      </c>
      <c r="S127" s="34">
        <f t="shared" si="14"/>
        <v>14.277044377259582</v>
      </c>
      <c r="T127" s="22">
        <f t="shared" si="7"/>
        <v>18.070537505565142</v>
      </c>
    </row>
    <row r="128" spans="1:20" x14ac:dyDescent="0.45">
      <c r="A128" t="s">
        <v>682</v>
      </c>
      <c r="B128" s="2">
        <v>39721</v>
      </c>
      <c r="C128" s="2"/>
      <c r="D128" s="27">
        <v>380.08822073928616</v>
      </c>
      <c r="E128" s="28">
        <v>5.6047364942826974</v>
      </c>
      <c r="F128" s="28">
        <v>3.6014871377849986</v>
      </c>
      <c r="G128" s="28">
        <v>65.946363356329499</v>
      </c>
      <c r="H128" s="29">
        <v>201.20516372511366</v>
      </c>
      <c r="I128" s="29">
        <v>31.89053106209764</v>
      </c>
      <c r="J128" s="29">
        <v>15.816400337775972</v>
      </c>
      <c r="K128" s="29">
        <v>56.023538625901686</v>
      </c>
      <c r="L128" s="3"/>
      <c r="M128" s="21">
        <f t="shared" si="8"/>
        <v>1.4745883162022937</v>
      </c>
      <c r="N128" s="21">
        <f t="shared" si="9"/>
        <v>0.94753979241450004</v>
      </c>
      <c r="O128" s="21">
        <f t="shared" si="10"/>
        <v>17.350278108608915</v>
      </c>
      <c r="P128" s="22">
        <f t="shared" si="11"/>
        <v>52.936437581191527</v>
      </c>
      <c r="Q128" s="22">
        <f t="shared" si="12"/>
        <v>8.3902971263011867</v>
      </c>
      <c r="R128" s="34">
        <f t="shared" si="13"/>
        <v>4.1612445413363419</v>
      </c>
      <c r="S128" s="34">
        <f t="shared" si="14"/>
        <v>14.739614533945238</v>
      </c>
      <c r="T128" s="22">
        <f t="shared" si="7"/>
        <v>18.900859075281581</v>
      </c>
    </row>
    <row r="129" spans="1:20" x14ac:dyDescent="0.45">
      <c r="A129" t="s">
        <v>683</v>
      </c>
      <c r="B129" s="2">
        <v>39813</v>
      </c>
      <c r="C129" s="2"/>
      <c r="D129" s="27">
        <v>335.71274189982353</v>
      </c>
      <c r="E129" s="28">
        <v>5.7740715744832647</v>
      </c>
      <c r="F129" s="28">
        <v>3.264458603417324</v>
      </c>
      <c r="G129" s="28">
        <v>60.016036999559475</v>
      </c>
      <c r="H129" s="29">
        <v>173.21556395997226</v>
      </c>
      <c r="I129" s="29">
        <v>27.73887790311673</v>
      </c>
      <c r="J129" s="29">
        <v>12.851614363470006</v>
      </c>
      <c r="K129" s="29">
        <v>52.852118495804476</v>
      </c>
      <c r="L129" s="3"/>
      <c r="M129" s="21">
        <f t="shared" ref="M129:S165" si="15">100*E129/$D129</f>
        <v>1.7199441230044952</v>
      </c>
      <c r="N129" s="21">
        <f t="shared" si="15"/>
        <v>0.97239639608062189</v>
      </c>
      <c r="O129" s="21">
        <f t="shared" si="15"/>
        <v>17.877199614147568</v>
      </c>
      <c r="P129" s="22">
        <f t="shared" si="15"/>
        <v>51.596362705726449</v>
      </c>
      <c r="Q129" s="22">
        <f t="shared" si="15"/>
        <v>8.262682478520281</v>
      </c>
      <c r="R129" s="34">
        <f t="shared" si="15"/>
        <v>3.8281580528465371</v>
      </c>
      <c r="S129" s="34">
        <f t="shared" si="15"/>
        <v>15.743256629674043</v>
      </c>
      <c r="T129" s="22">
        <f t="shared" si="7"/>
        <v>19.571414682520579</v>
      </c>
    </row>
    <row r="130" spans="1:20" x14ac:dyDescent="0.45">
      <c r="A130" t="s">
        <v>684</v>
      </c>
      <c r="B130" s="2">
        <v>39903</v>
      </c>
      <c r="C130" s="2" t="s">
        <v>940</v>
      </c>
      <c r="D130" s="27">
        <v>279.48451037101239</v>
      </c>
      <c r="E130" s="28">
        <v>4.5394149484323751</v>
      </c>
      <c r="F130" s="28">
        <v>2.7614305596465001</v>
      </c>
      <c r="G130" s="28">
        <v>53.5164964575944</v>
      </c>
      <c r="H130" s="29">
        <v>143.55628808966068</v>
      </c>
      <c r="I130" s="29">
        <v>24.648174940023431</v>
      </c>
      <c r="J130" s="29">
        <v>9.4583684368110035</v>
      </c>
      <c r="K130" s="29">
        <v>41.00433693884402</v>
      </c>
      <c r="L130" s="3"/>
      <c r="M130" s="21">
        <f t="shared" si="15"/>
        <v>1.6242098506304896</v>
      </c>
      <c r="N130" s="21">
        <f t="shared" si="15"/>
        <v>0.98804422326687569</v>
      </c>
      <c r="O130" s="21">
        <f t="shared" si="15"/>
        <v>19.14828710419475</v>
      </c>
      <c r="P130" s="22">
        <f t="shared" si="15"/>
        <v>51.364667007517305</v>
      </c>
      <c r="Q130" s="22">
        <f t="shared" si="15"/>
        <v>8.8191559909002724</v>
      </c>
      <c r="R130" s="34">
        <f t="shared" si="15"/>
        <v>3.3842191913444974</v>
      </c>
      <c r="S130" s="34">
        <f t="shared" si="15"/>
        <v>14.671416632145819</v>
      </c>
      <c r="T130" s="22">
        <f t="shared" si="7"/>
        <v>18.055635823490316</v>
      </c>
    </row>
    <row r="131" spans="1:20" x14ac:dyDescent="0.45">
      <c r="A131" t="s">
        <v>685</v>
      </c>
      <c r="B131" s="2">
        <v>39994</v>
      </c>
      <c r="C131" s="2" t="s">
        <v>940</v>
      </c>
      <c r="D131" s="27">
        <v>278.41918803312205</v>
      </c>
      <c r="E131" s="28">
        <v>4.0184073433594465</v>
      </c>
      <c r="F131" s="28">
        <v>2.7711147427231473</v>
      </c>
      <c r="G131" s="28">
        <v>52.090828355980825</v>
      </c>
      <c r="H131" s="29">
        <v>143.99727168880599</v>
      </c>
      <c r="I131" s="29">
        <v>26.268888415162383</v>
      </c>
      <c r="J131" s="29">
        <v>9.2718064947311145</v>
      </c>
      <c r="K131" s="29">
        <v>40.000870992359182</v>
      </c>
      <c r="L131" s="3"/>
      <c r="M131" s="21">
        <f t="shared" si="15"/>
        <v>1.4432939668229325</v>
      </c>
      <c r="N131" s="21">
        <f t="shared" si="15"/>
        <v>0.99530307601984769</v>
      </c>
      <c r="O131" s="21">
        <f t="shared" si="15"/>
        <v>18.70949654151849</v>
      </c>
      <c r="P131" s="22">
        <f t="shared" si="15"/>
        <v>51.71959328883446</v>
      </c>
      <c r="Q131" s="22">
        <f t="shared" si="15"/>
        <v>9.4350136571899323</v>
      </c>
      <c r="R131" s="34">
        <f t="shared" si="15"/>
        <v>3.3301607407992644</v>
      </c>
      <c r="S131" s="34">
        <f t="shared" si="15"/>
        <v>14.367138728815089</v>
      </c>
      <c r="T131" s="22">
        <f t="shared" si="7"/>
        <v>17.697299469614354</v>
      </c>
    </row>
    <row r="132" spans="1:20" x14ac:dyDescent="0.45">
      <c r="A132" t="s">
        <v>686</v>
      </c>
      <c r="B132" s="2">
        <v>40086</v>
      </c>
      <c r="C132" s="2" t="s">
        <v>940</v>
      </c>
      <c r="D132" s="27">
        <v>302.80094504934732</v>
      </c>
      <c r="E132" s="28">
        <v>4.2987372275923699</v>
      </c>
      <c r="F132" s="28">
        <v>3.0806415333091186</v>
      </c>
      <c r="G132" s="28">
        <v>54.85981559050775</v>
      </c>
      <c r="H132" s="29">
        <v>158.5557659870517</v>
      </c>
      <c r="I132" s="29">
        <v>30.082960615400328</v>
      </c>
      <c r="J132" s="29">
        <v>10.919630023657787</v>
      </c>
      <c r="K132" s="29">
        <v>41.003394071828232</v>
      </c>
      <c r="L132" s="3"/>
      <c r="M132" s="21">
        <f t="shared" si="15"/>
        <v>1.4196577975976288</v>
      </c>
      <c r="N132" s="21">
        <f t="shared" si="15"/>
        <v>1.0173817432462331</v>
      </c>
      <c r="O132" s="21">
        <f t="shared" si="15"/>
        <v>18.117451906092061</v>
      </c>
      <c r="P132" s="22">
        <f t="shared" si="15"/>
        <v>52.363035379962888</v>
      </c>
      <c r="Q132" s="22">
        <f t="shared" si="15"/>
        <v>9.934896540860441</v>
      </c>
      <c r="R132" s="34">
        <f t="shared" si="15"/>
        <v>3.6062073788700428</v>
      </c>
      <c r="S132" s="34">
        <f t="shared" si="15"/>
        <v>13.541369253370702</v>
      </c>
      <c r="T132" s="22">
        <f t="shared" si="7"/>
        <v>17.147576632240746</v>
      </c>
    </row>
    <row r="133" spans="1:20" x14ac:dyDescent="0.45">
      <c r="A133" t="s">
        <v>687</v>
      </c>
      <c r="B133" s="2">
        <v>40178</v>
      </c>
      <c r="C133" s="2" t="s">
        <v>940</v>
      </c>
      <c r="D133" s="27">
        <v>336.41084761176114</v>
      </c>
      <c r="E133" s="28">
        <v>4.8246553200852542</v>
      </c>
      <c r="F133" s="28">
        <v>3.6203066958165087</v>
      </c>
      <c r="G133" s="28">
        <v>60.377401286659797</v>
      </c>
      <c r="H133" s="29">
        <v>174.74841913188334</v>
      </c>
      <c r="I133" s="29">
        <v>33.963633038151769</v>
      </c>
      <c r="J133" s="29">
        <v>13.400569107827806</v>
      </c>
      <c r="K133" s="29">
        <v>45.475863031336637</v>
      </c>
      <c r="L133" s="3"/>
      <c r="M133" s="21">
        <f t="shared" si="15"/>
        <v>1.4341556921651957</v>
      </c>
      <c r="N133" s="21">
        <f t="shared" si="15"/>
        <v>1.0761563491539268</v>
      </c>
      <c r="O133" s="21">
        <f t="shared" si="15"/>
        <v>17.947519146689064</v>
      </c>
      <c r="P133" s="22">
        <f t="shared" si="15"/>
        <v>51.944941838960496</v>
      </c>
      <c r="Q133" s="22">
        <f t="shared" si="15"/>
        <v>10.09587927359224</v>
      </c>
      <c r="R133" s="34">
        <f t="shared" si="15"/>
        <v>3.9833938777422802</v>
      </c>
      <c r="S133" s="34">
        <f t="shared" si="15"/>
        <v>13.517953821696793</v>
      </c>
      <c r="T133" s="22">
        <f t="shared" si="7"/>
        <v>17.501347699439073</v>
      </c>
    </row>
    <row r="134" spans="1:20" x14ac:dyDescent="0.45">
      <c r="A134" t="s">
        <v>688</v>
      </c>
      <c r="B134" s="2">
        <v>40268</v>
      </c>
      <c r="C134" s="2" t="s">
        <v>941</v>
      </c>
      <c r="D134" s="27">
        <v>360.02993869346881</v>
      </c>
      <c r="E134" s="28">
        <v>5.1729152007289407</v>
      </c>
      <c r="F134" s="28">
        <v>3.9867284736278847</v>
      </c>
      <c r="G134" s="28">
        <v>64.003800638098525</v>
      </c>
      <c r="H134" s="29">
        <v>184.58802211143379</v>
      </c>
      <c r="I134" s="29">
        <v>36.371033879683324</v>
      </c>
      <c r="J134" s="29">
        <v>15.509211252155625</v>
      </c>
      <c r="K134" s="29">
        <v>50.398227137740726</v>
      </c>
      <c r="L134" s="3"/>
      <c r="M134" s="21">
        <f t="shared" si="15"/>
        <v>1.4368014003227618</v>
      </c>
      <c r="N134" s="21">
        <f t="shared" si="15"/>
        <v>1.1073324868747108</v>
      </c>
      <c r="O134" s="21">
        <f t="shared" si="15"/>
        <v>17.777355091736322</v>
      </c>
      <c r="P134" s="22">
        <f t="shared" si="15"/>
        <v>51.270186802046176</v>
      </c>
      <c r="Q134" s="22">
        <f t="shared" si="15"/>
        <v>10.1022248348768</v>
      </c>
      <c r="R134" s="34">
        <f t="shared" si="15"/>
        <v>4.3077559906372791</v>
      </c>
      <c r="S134" s="34">
        <f t="shared" si="15"/>
        <v>13.998343393505953</v>
      </c>
      <c r="T134" s="22">
        <f t="shared" si="7"/>
        <v>18.306099384143231</v>
      </c>
    </row>
    <row r="135" spans="1:20" x14ac:dyDescent="0.45">
      <c r="A135" t="s">
        <v>689</v>
      </c>
      <c r="B135" s="2">
        <v>40359</v>
      </c>
      <c r="C135" s="2" t="s">
        <v>941</v>
      </c>
      <c r="D135" s="27">
        <v>391.05190680637031</v>
      </c>
      <c r="E135" s="28">
        <v>5.5096491473335689</v>
      </c>
      <c r="F135" s="28">
        <v>4.3123160197494697</v>
      </c>
      <c r="G135" s="28">
        <v>70.503693022421459</v>
      </c>
      <c r="H135" s="29">
        <v>199.67828752500634</v>
      </c>
      <c r="I135" s="29">
        <v>39.566017249468288</v>
      </c>
      <c r="J135" s="29">
        <v>17.628306058120554</v>
      </c>
      <c r="K135" s="29">
        <v>53.853637784270568</v>
      </c>
      <c r="L135" s="3"/>
      <c r="M135" s="21">
        <f t="shared" si="15"/>
        <v>1.4089303878683492</v>
      </c>
      <c r="N135" s="21">
        <f t="shared" si="15"/>
        <v>1.1027477285476366</v>
      </c>
      <c r="O135" s="21">
        <f t="shared" si="15"/>
        <v>18.029241590511262</v>
      </c>
      <c r="P135" s="22">
        <f t="shared" si="15"/>
        <v>51.061837073173315</v>
      </c>
      <c r="Q135" s="22">
        <f t="shared" si="15"/>
        <v>10.117842813399049</v>
      </c>
      <c r="R135" s="34">
        <f t="shared" si="15"/>
        <v>4.507919729144608</v>
      </c>
      <c r="S135" s="34">
        <f t="shared" si="15"/>
        <v>13.771480677355767</v>
      </c>
      <c r="T135" s="22">
        <f t="shared" si="7"/>
        <v>18.279400406500375</v>
      </c>
    </row>
    <row r="136" spans="1:20" x14ac:dyDescent="0.45">
      <c r="A136" t="s">
        <v>690</v>
      </c>
      <c r="B136" s="2">
        <v>40451</v>
      </c>
      <c r="C136" s="2" t="s">
        <v>941</v>
      </c>
      <c r="D136" s="27">
        <v>401.94592481231507</v>
      </c>
      <c r="E136" s="28">
        <v>5.7393504781734332</v>
      </c>
      <c r="F136" s="28">
        <v>4.7207850849666659</v>
      </c>
      <c r="G136" s="28">
        <v>74.040190997482242</v>
      </c>
      <c r="H136" s="29">
        <v>204.55671385189473</v>
      </c>
      <c r="I136" s="29">
        <v>40.2165928160288</v>
      </c>
      <c r="J136" s="29">
        <v>18.792238825367654</v>
      </c>
      <c r="K136" s="29">
        <v>53.880052758401526</v>
      </c>
      <c r="L136" s="3"/>
      <c r="M136" s="21">
        <f t="shared" si="15"/>
        <v>1.4278911972682318</v>
      </c>
      <c r="N136" s="21">
        <f t="shared" si="15"/>
        <v>1.1744826339938619</v>
      </c>
      <c r="O136" s="21">
        <f t="shared" si="15"/>
        <v>18.420435791718656</v>
      </c>
      <c r="P136" s="22">
        <f t="shared" si="15"/>
        <v>50.891600393115212</v>
      </c>
      <c r="Q136" s="22">
        <f t="shared" si="15"/>
        <v>10.005473456362958</v>
      </c>
      <c r="R136" s="34">
        <f t="shared" si="15"/>
        <v>4.6753151768219858</v>
      </c>
      <c r="S136" s="34">
        <f t="shared" si="15"/>
        <v>13.404801350719085</v>
      </c>
      <c r="T136" s="22">
        <f t="shared" si="7"/>
        <v>18.080116527541072</v>
      </c>
    </row>
    <row r="137" spans="1:20" x14ac:dyDescent="0.45">
      <c r="A137" t="s">
        <v>691</v>
      </c>
      <c r="B137" s="2">
        <v>40543</v>
      </c>
      <c r="C137" s="2" t="s">
        <v>941</v>
      </c>
      <c r="D137" s="27">
        <v>419.42287204422246</v>
      </c>
      <c r="E137" s="28">
        <v>5.7096997045281501</v>
      </c>
      <c r="F137" s="28">
        <v>4.7462034855375537</v>
      </c>
      <c r="G137" s="28">
        <v>73.663136408205474</v>
      </c>
      <c r="H137" s="29">
        <v>214.08112499357259</v>
      </c>
      <c r="I137" s="29">
        <v>44.031092577335741</v>
      </c>
      <c r="J137" s="29">
        <v>20.153982997997684</v>
      </c>
      <c r="K137" s="29">
        <v>57.037631877045229</v>
      </c>
      <c r="L137" s="3"/>
      <c r="M137" s="21">
        <f t="shared" si="15"/>
        <v>1.3613229237355802</v>
      </c>
      <c r="N137" s="21">
        <f t="shared" si="15"/>
        <v>1.1316034012177407</v>
      </c>
      <c r="O137" s="21">
        <f t="shared" si="15"/>
        <v>17.562975535687691</v>
      </c>
      <c r="P137" s="22">
        <f t="shared" si="15"/>
        <v>51.041833734570545</v>
      </c>
      <c r="Q137" s="22">
        <f t="shared" si="15"/>
        <v>10.498018947496325</v>
      </c>
      <c r="R137" s="34">
        <f t="shared" si="15"/>
        <v>4.8051702330321939</v>
      </c>
      <c r="S137" s="34">
        <f t="shared" si="15"/>
        <v>13.599075224259918</v>
      </c>
      <c r="T137" s="22">
        <f t="shared" si="7"/>
        <v>18.404245457292113</v>
      </c>
    </row>
    <row r="138" spans="1:20" x14ac:dyDescent="0.45">
      <c r="A138" t="s">
        <v>692</v>
      </c>
      <c r="B138" s="2">
        <v>40633</v>
      </c>
      <c r="C138" s="2" t="s">
        <v>942</v>
      </c>
      <c r="D138" s="27">
        <v>454.80024510305486</v>
      </c>
      <c r="E138" s="28">
        <v>6.022619995227382</v>
      </c>
      <c r="F138" s="28">
        <v>5.6592480925656847</v>
      </c>
      <c r="G138" s="28">
        <v>77.667630698716593</v>
      </c>
      <c r="H138" s="29">
        <v>233.53741079489842</v>
      </c>
      <c r="I138" s="29">
        <v>47.85039391114271</v>
      </c>
      <c r="J138" s="29">
        <v>21.944300194901249</v>
      </c>
      <c r="K138" s="29">
        <v>62.118641415602895</v>
      </c>
      <c r="L138" s="3"/>
      <c r="M138" s="21">
        <f t="shared" si="15"/>
        <v>1.3242341137838864</v>
      </c>
      <c r="N138" s="21">
        <f t="shared" si="15"/>
        <v>1.2443370806195002</v>
      </c>
      <c r="O138" s="21">
        <f t="shared" si="15"/>
        <v>17.077306253675744</v>
      </c>
      <c r="P138" s="22">
        <f t="shared" si="15"/>
        <v>51.349446995566225</v>
      </c>
      <c r="Q138" s="22">
        <f t="shared" si="15"/>
        <v>10.521189121237196</v>
      </c>
      <c r="R138" s="34">
        <f t="shared" si="15"/>
        <v>4.8250414178929937</v>
      </c>
      <c r="S138" s="34">
        <f t="shared" si="15"/>
        <v>13.658445017224475</v>
      </c>
      <c r="T138" s="22">
        <f t="shared" si="7"/>
        <v>18.48348643511747</v>
      </c>
    </row>
    <row r="139" spans="1:20" x14ac:dyDescent="0.45">
      <c r="A139" t="s">
        <v>693</v>
      </c>
      <c r="B139" s="2">
        <v>40724</v>
      </c>
      <c r="C139" s="2" t="s">
        <v>942</v>
      </c>
      <c r="D139" s="27">
        <v>475.93769565941602</v>
      </c>
      <c r="E139" s="28">
        <v>6.2840001692069478</v>
      </c>
      <c r="F139" s="28">
        <v>5.9012460832147093</v>
      </c>
      <c r="G139" s="28">
        <v>79.673553718091568</v>
      </c>
      <c r="H139" s="29">
        <v>244.29454574257454</v>
      </c>
      <c r="I139" s="29">
        <v>49.516314849924939</v>
      </c>
      <c r="J139" s="29">
        <v>24.197808870619184</v>
      </c>
      <c r="K139" s="29">
        <v>66.070226225784154</v>
      </c>
      <c r="L139" s="3"/>
      <c r="M139" s="21">
        <f t="shared" si="15"/>
        <v>1.3203409241414272</v>
      </c>
      <c r="N139" s="21">
        <f t="shared" si="15"/>
        <v>1.2399198754447218</v>
      </c>
      <c r="O139" s="21">
        <f t="shared" si="15"/>
        <v>16.740332704200522</v>
      </c>
      <c r="P139" s="22">
        <f t="shared" si="15"/>
        <v>51.329102101085361</v>
      </c>
      <c r="Q139" s="22">
        <f t="shared" si="15"/>
        <v>10.403948941535221</v>
      </c>
      <c r="R139" s="34">
        <f t="shared" si="15"/>
        <v>5.0842387756432901</v>
      </c>
      <c r="S139" s="34">
        <f t="shared" si="15"/>
        <v>13.882116677949464</v>
      </c>
      <c r="T139" s="22">
        <f t="shared" si="7"/>
        <v>18.966355453592755</v>
      </c>
    </row>
    <row r="140" spans="1:20" x14ac:dyDescent="0.45">
      <c r="A140" t="s">
        <v>694</v>
      </c>
      <c r="B140" s="2">
        <v>40816</v>
      </c>
      <c r="C140" s="2" t="s">
        <v>942</v>
      </c>
      <c r="D140" s="27">
        <v>487.32827404104495</v>
      </c>
      <c r="E140" s="28">
        <v>6.5015831266727258</v>
      </c>
      <c r="F140" s="28">
        <v>5.9319417147971736</v>
      </c>
      <c r="G140" s="28">
        <v>82.797969046939883</v>
      </c>
      <c r="H140" s="29">
        <v>245.60510203898525</v>
      </c>
      <c r="I140" s="29">
        <v>52.755756036437255</v>
      </c>
      <c r="J140" s="29">
        <v>24.892957004572583</v>
      </c>
      <c r="K140" s="29">
        <v>68.842965072640069</v>
      </c>
      <c r="L140" s="3"/>
      <c r="M140" s="21">
        <f t="shared" si="15"/>
        <v>1.3341280350429929</v>
      </c>
      <c r="N140" s="21">
        <f t="shared" si="15"/>
        <v>1.2172373389313258</v>
      </c>
      <c r="O140" s="21">
        <f t="shared" si="15"/>
        <v>16.99018371340512</v>
      </c>
      <c r="P140" s="22">
        <f t="shared" si="15"/>
        <v>50.3982869703758</v>
      </c>
      <c r="Q140" s="22">
        <f t="shared" si="15"/>
        <v>10.825506921437915</v>
      </c>
      <c r="R140" s="34">
        <f t="shared" si="15"/>
        <v>5.1080469430090947</v>
      </c>
      <c r="S140" s="34">
        <f t="shared" si="15"/>
        <v>14.126610077797746</v>
      </c>
      <c r="T140" s="22">
        <f t="shared" si="7"/>
        <v>19.234657020806843</v>
      </c>
    </row>
    <row r="141" spans="1:20" x14ac:dyDescent="0.45">
      <c r="A141" t="s">
        <v>695</v>
      </c>
      <c r="B141" s="2">
        <v>40908</v>
      </c>
      <c r="C141" s="2" t="s">
        <v>942</v>
      </c>
      <c r="D141" s="27">
        <v>477.93760970627864</v>
      </c>
      <c r="E141" s="28">
        <v>6.3763936029879345</v>
      </c>
      <c r="F141" s="28">
        <v>6.4526824675278327</v>
      </c>
      <c r="G141" s="28">
        <v>83.954889288097917</v>
      </c>
      <c r="H141" s="29">
        <v>234.39012178110346</v>
      </c>
      <c r="I141" s="29">
        <v>52.553852999782372</v>
      </c>
      <c r="J141" s="29">
        <v>24.952177505377403</v>
      </c>
      <c r="K141" s="29">
        <v>69.257492061401734</v>
      </c>
      <c r="L141" s="3"/>
      <c r="M141" s="21">
        <f t="shared" si="15"/>
        <v>1.3341476949065822</v>
      </c>
      <c r="N141" s="21">
        <f t="shared" si="15"/>
        <v>1.3501097918394398</v>
      </c>
      <c r="O141" s="21">
        <f t="shared" si="15"/>
        <v>17.56607715799835</v>
      </c>
      <c r="P141" s="22">
        <f t="shared" si="15"/>
        <v>49.041991469378239</v>
      </c>
      <c r="Q141" s="22">
        <f t="shared" si="15"/>
        <v>10.995965149526498</v>
      </c>
      <c r="R141" s="34">
        <f t="shared" si="15"/>
        <v>5.220802255070911</v>
      </c>
      <c r="S141" s="34">
        <f t="shared" si="15"/>
        <v>14.490906481279978</v>
      </c>
      <c r="T141" s="22">
        <f t="shared" si="7"/>
        <v>19.711708736350889</v>
      </c>
    </row>
    <row r="142" spans="1:20" x14ac:dyDescent="0.45">
      <c r="A142" t="s">
        <v>696</v>
      </c>
      <c r="B142" s="2">
        <v>40999</v>
      </c>
      <c r="C142" s="2" t="s">
        <v>943</v>
      </c>
      <c r="D142" s="27">
        <v>488.03912846759988</v>
      </c>
      <c r="E142" s="28">
        <v>6.8351036487469594</v>
      </c>
      <c r="F142" s="28">
        <v>6.5691458159720115</v>
      </c>
      <c r="G142" s="28">
        <v>87.361123689854892</v>
      </c>
      <c r="H142" s="29">
        <v>241.15699288593626</v>
      </c>
      <c r="I142" s="29">
        <v>53.534618570732718</v>
      </c>
      <c r="J142" s="29">
        <v>25.329195458986163</v>
      </c>
      <c r="K142" s="29">
        <v>67.252948397370872</v>
      </c>
      <c r="L142" s="3"/>
      <c r="M142" s="21">
        <f t="shared" si="15"/>
        <v>1.4005236978044335</v>
      </c>
      <c r="N142" s="21">
        <f t="shared" si="15"/>
        <v>1.3460285114020578</v>
      </c>
      <c r="O142" s="21">
        <f t="shared" si="15"/>
        <v>17.900434328731215</v>
      </c>
      <c r="P142" s="22">
        <f t="shared" si="15"/>
        <v>49.413454540652943</v>
      </c>
      <c r="Q142" s="22">
        <f t="shared" si="15"/>
        <v>10.969329188589189</v>
      </c>
      <c r="R142" s="34">
        <f t="shared" si="15"/>
        <v>5.189992765235365</v>
      </c>
      <c r="S142" s="34">
        <f t="shared" si="15"/>
        <v>13.7802369675848</v>
      </c>
      <c r="T142" s="22">
        <f t="shared" si="7"/>
        <v>18.970229732820165</v>
      </c>
    </row>
    <row r="143" spans="1:20" x14ac:dyDescent="0.45">
      <c r="A143" t="s">
        <v>697</v>
      </c>
      <c r="B143" s="2">
        <v>41090</v>
      </c>
      <c r="C143" s="2" t="s">
        <v>943</v>
      </c>
      <c r="D143" s="27">
        <v>526.00305400625905</v>
      </c>
      <c r="E143" s="28">
        <v>7.1950335291451513</v>
      </c>
      <c r="F143" s="28">
        <v>6.8158558463921075</v>
      </c>
      <c r="G143" s="28">
        <v>91.206148117693587</v>
      </c>
      <c r="H143" s="29">
        <v>259.65420283219129</v>
      </c>
      <c r="I143" s="29">
        <v>57.652612822557295</v>
      </c>
      <c r="J143" s="29">
        <v>27.275714969731347</v>
      </c>
      <c r="K143" s="29">
        <v>76.203485888548343</v>
      </c>
      <c r="L143" s="3"/>
      <c r="M143" s="21">
        <f t="shared" si="15"/>
        <v>1.3678691548166442</v>
      </c>
      <c r="N143" s="21">
        <f t="shared" si="15"/>
        <v>1.2957825614280567</v>
      </c>
      <c r="O143" s="21">
        <f t="shared" si="15"/>
        <v>17.339471210866449</v>
      </c>
      <c r="P143" s="22">
        <f t="shared" si="15"/>
        <v>49.363630278295226</v>
      </c>
      <c r="Q143" s="22">
        <f t="shared" si="15"/>
        <v>10.960509142190507</v>
      </c>
      <c r="R143" s="34">
        <f t="shared" si="15"/>
        <v>5.1854670352174015</v>
      </c>
      <c r="S143" s="34">
        <f t="shared" si="15"/>
        <v>14.487270617185727</v>
      </c>
      <c r="T143" s="22">
        <f t="shared" ref="T143:T191" si="16">SUM(R143:S143)</f>
        <v>19.672737652403129</v>
      </c>
    </row>
    <row r="144" spans="1:20" x14ac:dyDescent="0.45">
      <c r="A144" t="s">
        <v>698</v>
      </c>
      <c r="B144" s="2">
        <v>41182</v>
      </c>
      <c r="C144" s="2" t="s">
        <v>943</v>
      </c>
      <c r="D144" s="27">
        <v>511.83317884196805</v>
      </c>
      <c r="E144" s="28">
        <v>6.9244606263376607</v>
      </c>
      <c r="F144" s="28">
        <v>7.1082113529138091</v>
      </c>
      <c r="G144" s="28">
        <v>85.844063713688527</v>
      </c>
      <c r="H144" s="29">
        <v>252.4749082630517</v>
      </c>
      <c r="I144" s="29">
        <v>57.064963890975704</v>
      </c>
      <c r="J144" s="29">
        <v>27.011652469491722</v>
      </c>
      <c r="K144" s="29">
        <v>75.404918525508961</v>
      </c>
      <c r="L144" s="3"/>
      <c r="M144" s="21">
        <f t="shared" si="15"/>
        <v>1.3528745131381243</v>
      </c>
      <c r="N144" s="21">
        <f t="shared" si="15"/>
        <v>1.3887750241194343</v>
      </c>
      <c r="O144" s="21">
        <f t="shared" si="15"/>
        <v>16.771883352289176</v>
      </c>
      <c r="P144" s="22">
        <f t="shared" si="15"/>
        <v>49.327577558430427</v>
      </c>
      <c r="Q144" s="22">
        <f t="shared" si="15"/>
        <v>11.149133399301357</v>
      </c>
      <c r="R144" s="34">
        <f t="shared" si="15"/>
        <v>5.277432879714067</v>
      </c>
      <c r="S144" s="34">
        <f t="shared" si="15"/>
        <v>14.732323273007424</v>
      </c>
      <c r="T144" s="22">
        <f t="shared" si="16"/>
        <v>20.00975615272149</v>
      </c>
    </row>
    <row r="145" spans="1:20" x14ac:dyDescent="0.45">
      <c r="A145" t="s">
        <v>699</v>
      </c>
      <c r="B145" s="2">
        <v>41274</v>
      </c>
      <c r="C145" s="2" t="s">
        <v>943</v>
      </c>
      <c r="D145" s="27">
        <v>520.22099522945348</v>
      </c>
      <c r="E145" s="28">
        <v>7.1321246698205893</v>
      </c>
      <c r="F145" s="28">
        <v>6.9709656281211592</v>
      </c>
      <c r="G145" s="28">
        <v>88.174526445627833</v>
      </c>
      <c r="H145" s="29">
        <v>256.13549819112637</v>
      </c>
      <c r="I145" s="29">
        <v>61.436009905169755</v>
      </c>
      <c r="J145" s="29">
        <v>26.21419189484407</v>
      </c>
      <c r="K145" s="29">
        <v>74.157678494743678</v>
      </c>
      <c r="L145" s="3"/>
      <c r="M145" s="21">
        <f t="shared" si="15"/>
        <v>1.370979782673867</v>
      </c>
      <c r="N145" s="21">
        <f t="shared" si="15"/>
        <v>1.3400008250429187</v>
      </c>
      <c r="O145" s="21">
        <f t="shared" si="15"/>
        <v>16.949436346131467</v>
      </c>
      <c r="P145" s="22">
        <f t="shared" si="15"/>
        <v>49.235901768661392</v>
      </c>
      <c r="Q145" s="22">
        <f t="shared" si="15"/>
        <v>11.809598318513121</v>
      </c>
      <c r="R145" s="34">
        <f t="shared" si="15"/>
        <v>5.0390491993276427</v>
      </c>
      <c r="S145" s="34">
        <f t="shared" si="15"/>
        <v>14.25503375964959</v>
      </c>
      <c r="T145" s="22">
        <f t="shared" si="16"/>
        <v>19.294082958977235</v>
      </c>
    </row>
    <row r="146" spans="1:20" x14ac:dyDescent="0.45">
      <c r="A146" t="s">
        <v>700</v>
      </c>
      <c r="B146" s="2">
        <v>41364</v>
      </c>
      <c r="C146" s="2" t="s">
        <v>944</v>
      </c>
      <c r="D146" s="27">
        <v>576.99540594936775</v>
      </c>
      <c r="E146" s="28">
        <v>7.1401839811962668</v>
      </c>
      <c r="F146" s="28">
        <v>7.2949153765988841</v>
      </c>
      <c r="G146" s="28">
        <v>93.059222477025642</v>
      </c>
      <c r="H146" s="29">
        <v>297.12325822919087</v>
      </c>
      <c r="I146" s="29">
        <v>64.543907975442096</v>
      </c>
      <c r="J146" s="29">
        <v>27.303534938175691</v>
      </c>
      <c r="K146" s="29">
        <v>80.530382971738348</v>
      </c>
      <c r="L146" s="3"/>
      <c r="M146" s="21">
        <f t="shared" si="15"/>
        <v>1.237476747227833</v>
      </c>
      <c r="N146" s="21">
        <f t="shared" si="15"/>
        <v>1.2642934937404033</v>
      </c>
      <c r="O146" s="21">
        <f t="shared" si="15"/>
        <v>16.128243226461969</v>
      </c>
      <c r="P146" s="22">
        <f t="shared" si="15"/>
        <v>51.494908826928146</v>
      </c>
      <c r="Q146" s="22">
        <f t="shared" si="15"/>
        <v>11.186208297316309</v>
      </c>
      <c r="R146" s="34">
        <f t="shared" si="15"/>
        <v>4.7320194678589207</v>
      </c>
      <c r="S146" s="34">
        <f t="shared" si="15"/>
        <v>13.956849940466427</v>
      </c>
      <c r="T146" s="22">
        <f t="shared" si="16"/>
        <v>18.688869408325345</v>
      </c>
    </row>
    <row r="147" spans="1:20" x14ac:dyDescent="0.45">
      <c r="A147" t="s">
        <v>701</v>
      </c>
      <c r="B147" s="2">
        <v>41455</v>
      </c>
      <c r="C147" s="2" t="s">
        <v>944</v>
      </c>
      <c r="D147" s="27">
        <v>546.48565814955339</v>
      </c>
      <c r="E147" s="28">
        <v>7.1640586481431425</v>
      </c>
      <c r="F147" s="28">
        <v>7.1773141001700829</v>
      </c>
      <c r="G147" s="28">
        <v>89.178163705071768</v>
      </c>
      <c r="H147" s="29">
        <v>270.18594291909142</v>
      </c>
      <c r="I147" s="29">
        <v>66.83040969541122</v>
      </c>
      <c r="J147" s="29">
        <v>25.40087439512449</v>
      </c>
      <c r="K147" s="29">
        <v>80.548894686541217</v>
      </c>
      <c r="L147" s="3"/>
      <c r="M147" s="21">
        <f t="shared" si="15"/>
        <v>1.3109326002078903</v>
      </c>
      <c r="N147" s="21">
        <f t="shared" si="15"/>
        <v>1.3133581811594242</v>
      </c>
      <c r="O147" s="21">
        <f t="shared" si="15"/>
        <v>16.318481990366692</v>
      </c>
      <c r="P147" s="22">
        <f t="shared" si="15"/>
        <v>49.440628292783359</v>
      </c>
      <c r="Q147" s="22">
        <f t="shared" si="15"/>
        <v>12.229124167998229</v>
      </c>
      <c r="R147" s="34">
        <f t="shared" si="15"/>
        <v>4.648040441012486</v>
      </c>
      <c r="S147" s="34">
        <f t="shared" si="15"/>
        <v>14.739434326471912</v>
      </c>
      <c r="T147" s="22">
        <f t="shared" si="16"/>
        <v>19.387474767484399</v>
      </c>
    </row>
    <row r="148" spans="1:20" x14ac:dyDescent="0.45">
      <c r="A148" t="s">
        <v>702</v>
      </c>
      <c r="B148" s="2">
        <v>41547</v>
      </c>
      <c r="C148" s="2" t="s">
        <v>944</v>
      </c>
      <c r="D148" s="27">
        <v>533.79250001448952</v>
      </c>
      <c r="E148" s="28">
        <v>7.1269706887017685</v>
      </c>
      <c r="F148" s="28">
        <v>7.1069488029695211</v>
      </c>
      <c r="G148" s="28">
        <v>90.538137485386017</v>
      </c>
      <c r="H148" s="29">
        <v>257.57385859406389</v>
      </c>
      <c r="I148" s="29">
        <v>67.653718780662444</v>
      </c>
      <c r="J148" s="29">
        <v>25.008952053875287</v>
      </c>
      <c r="K148" s="29">
        <v>78.783913608830588</v>
      </c>
      <c r="L148" s="3"/>
      <c r="M148" s="21">
        <f t="shared" si="15"/>
        <v>1.3351575169205845</v>
      </c>
      <c r="N148" s="21">
        <f t="shared" si="15"/>
        <v>1.3314066426142379</v>
      </c>
      <c r="O148" s="21">
        <f t="shared" si="15"/>
        <v>16.961298160414096</v>
      </c>
      <c r="P148" s="22">
        <f t="shared" si="15"/>
        <v>48.253555189904723</v>
      </c>
      <c r="Q148" s="22">
        <f t="shared" si="15"/>
        <v>12.674160610878952</v>
      </c>
      <c r="R148" s="34">
        <f t="shared" si="15"/>
        <v>4.6851448930429767</v>
      </c>
      <c r="S148" s="34">
        <f t="shared" si="15"/>
        <v>14.75927698622443</v>
      </c>
      <c r="T148" s="22">
        <f t="shared" si="16"/>
        <v>19.444421879267406</v>
      </c>
    </row>
    <row r="149" spans="1:20" x14ac:dyDescent="0.45">
      <c r="A149" t="s">
        <v>703</v>
      </c>
      <c r="B149" s="2">
        <v>41639</v>
      </c>
      <c r="C149" s="2" t="s">
        <v>944</v>
      </c>
      <c r="D149" s="27">
        <v>555.87157173750813</v>
      </c>
      <c r="E149" s="28">
        <v>7.7306692413018681</v>
      </c>
      <c r="F149" s="28">
        <v>7.428033697169564</v>
      </c>
      <c r="G149" s="28">
        <v>96.065559688945626</v>
      </c>
      <c r="H149" s="29">
        <v>266.08617521339704</v>
      </c>
      <c r="I149" s="29">
        <v>68.195550822618131</v>
      </c>
      <c r="J149" s="29">
        <v>25.934728762322607</v>
      </c>
      <c r="K149" s="29">
        <v>84.430854311753336</v>
      </c>
      <c r="L149" s="3"/>
      <c r="M149" s="21">
        <f t="shared" si="15"/>
        <v>1.390729376056745</v>
      </c>
      <c r="N149" s="21">
        <f t="shared" si="15"/>
        <v>1.3362859471211104</v>
      </c>
      <c r="O149" s="21">
        <f t="shared" si="15"/>
        <v>17.28197025594779</v>
      </c>
      <c r="P149" s="22">
        <f t="shared" si="15"/>
        <v>47.868282664947543</v>
      </c>
      <c r="Q149" s="22">
        <f t="shared" si="15"/>
        <v>12.268220626835944</v>
      </c>
      <c r="R149" s="34">
        <f t="shared" si="15"/>
        <v>4.6655972496052414</v>
      </c>
      <c r="S149" s="34">
        <f t="shared" si="15"/>
        <v>15.188913879485638</v>
      </c>
      <c r="T149" s="22">
        <f t="shared" si="16"/>
        <v>19.854511129090881</v>
      </c>
    </row>
    <row r="150" spans="1:20" x14ac:dyDescent="0.45">
      <c r="A150" t="s">
        <v>704</v>
      </c>
      <c r="B150" s="2">
        <v>41729</v>
      </c>
      <c r="C150" s="2" t="s">
        <v>945</v>
      </c>
      <c r="D150" s="27">
        <v>557.21344475382273</v>
      </c>
      <c r="E150" s="28">
        <v>7.1740573002917438</v>
      </c>
      <c r="F150" s="28">
        <v>7.5072511660958279</v>
      </c>
      <c r="G150" s="28">
        <v>94.357103891066686</v>
      </c>
      <c r="H150" s="29">
        <v>268.02652311282594</v>
      </c>
      <c r="I150" s="29">
        <v>69.457343519536295</v>
      </c>
      <c r="J150" s="29">
        <v>25.491791984366365</v>
      </c>
      <c r="K150" s="29">
        <v>85.19937377963987</v>
      </c>
      <c r="L150" s="3"/>
      <c r="M150" s="21">
        <f t="shared" si="15"/>
        <v>1.2874881910757281</v>
      </c>
      <c r="N150" s="21">
        <f t="shared" si="15"/>
        <v>1.3472846423173683</v>
      </c>
      <c r="O150" s="21">
        <f t="shared" si="15"/>
        <v>16.933745009105753</v>
      </c>
      <c r="P150" s="22">
        <f t="shared" si="15"/>
        <v>48.101230441638073</v>
      </c>
      <c r="Q150" s="22">
        <f t="shared" si="15"/>
        <v>12.465123405308821</v>
      </c>
      <c r="R150" s="34">
        <f t="shared" si="15"/>
        <v>4.5748702269071515</v>
      </c>
      <c r="S150" s="34">
        <f t="shared" si="15"/>
        <v>15.290258083647103</v>
      </c>
      <c r="T150" s="22">
        <f t="shared" si="16"/>
        <v>19.865128310554255</v>
      </c>
    </row>
    <row r="151" spans="1:20" x14ac:dyDescent="0.45">
      <c r="A151" t="s">
        <v>705</v>
      </c>
      <c r="B151" s="2">
        <v>41820</v>
      </c>
      <c r="C151" s="2" t="s">
        <v>945</v>
      </c>
      <c r="D151" s="27">
        <v>574.28189990720477</v>
      </c>
      <c r="E151" s="28">
        <v>7.2218769854079126</v>
      </c>
      <c r="F151" s="28">
        <v>7.9628325501022488</v>
      </c>
      <c r="G151" s="28">
        <v>97.274675564787373</v>
      </c>
      <c r="H151" s="29">
        <v>274.2189876902205</v>
      </c>
      <c r="I151" s="29">
        <v>72.660495217939825</v>
      </c>
      <c r="J151" s="29">
        <v>24.62099176622084</v>
      </c>
      <c r="K151" s="29">
        <v>90.322040132526226</v>
      </c>
      <c r="L151" s="3"/>
      <c r="M151" s="21">
        <f t="shared" si="15"/>
        <v>1.2575491211850589</v>
      </c>
      <c r="N151" s="21">
        <f t="shared" si="15"/>
        <v>1.3865720914047475</v>
      </c>
      <c r="O151" s="21">
        <f t="shared" si="15"/>
        <v>16.938488846767672</v>
      </c>
      <c r="P151" s="22">
        <f t="shared" si="15"/>
        <v>47.749892123455417</v>
      </c>
      <c r="Q151" s="22">
        <f t="shared" si="15"/>
        <v>12.65240907465143</v>
      </c>
      <c r="R151" s="34">
        <f t="shared" si="15"/>
        <v>4.2872658480441785</v>
      </c>
      <c r="S151" s="34">
        <f t="shared" si="15"/>
        <v>15.727822894491519</v>
      </c>
      <c r="T151" s="22">
        <f t="shared" si="16"/>
        <v>20.015088742535696</v>
      </c>
    </row>
    <row r="152" spans="1:20" x14ac:dyDescent="0.45">
      <c r="A152" t="s">
        <v>706</v>
      </c>
      <c r="B152" s="2">
        <v>41912</v>
      </c>
      <c r="C152" s="2" t="s">
        <v>945</v>
      </c>
      <c r="D152" s="27">
        <v>605.08886709759395</v>
      </c>
      <c r="E152" s="28">
        <v>7.6718315388820022</v>
      </c>
      <c r="F152" s="28">
        <v>8.3832879331885657</v>
      </c>
      <c r="G152" s="28">
        <v>101.08365940131127</v>
      </c>
      <c r="H152" s="29">
        <v>289.01756831270814</v>
      </c>
      <c r="I152" s="29">
        <v>76.521133823418779</v>
      </c>
      <c r="J152" s="29">
        <v>25.364180667670841</v>
      </c>
      <c r="K152" s="29">
        <v>97.047205420414386</v>
      </c>
      <c r="L152" s="3"/>
      <c r="M152" s="21">
        <f t="shared" si="15"/>
        <v>1.26788509193388</v>
      </c>
      <c r="N152" s="21">
        <f t="shared" si="15"/>
        <v>1.3854639192752554</v>
      </c>
      <c r="O152" s="21">
        <f t="shared" si="15"/>
        <v>16.705589029620608</v>
      </c>
      <c r="P152" s="22">
        <f t="shared" si="15"/>
        <v>47.764482876544626</v>
      </c>
      <c r="Q152" s="22">
        <f t="shared" si="15"/>
        <v>12.646263711719685</v>
      </c>
      <c r="R152" s="34">
        <f t="shared" si="15"/>
        <v>4.1918108309171531</v>
      </c>
      <c r="S152" s="34">
        <f t="shared" si="15"/>
        <v>16.0385045399888</v>
      </c>
      <c r="T152" s="22">
        <f t="shared" si="16"/>
        <v>20.230315370905952</v>
      </c>
    </row>
    <row r="153" spans="1:20" x14ac:dyDescent="0.45">
      <c r="A153" t="s">
        <v>707</v>
      </c>
      <c r="B153" s="2">
        <v>42004</v>
      </c>
      <c r="C153" s="2" t="s">
        <v>945</v>
      </c>
      <c r="D153" s="27">
        <v>599.68222187897686</v>
      </c>
      <c r="E153" s="28">
        <v>7.8285530697987165</v>
      </c>
      <c r="F153" s="28">
        <v>8.2828450739907602</v>
      </c>
      <c r="G153" s="28">
        <v>102.94815155942894</v>
      </c>
      <c r="H153" s="29">
        <v>281.69245683255161</v>
      </c>
      <c r="I153" s="29">
        <v>80.642691281046396</v>
      </c>
      <c r="J153" s="29">
        <v>26.501218207189169</v>
      </c>
      <c r="K153" s="29">
        <v>91.786305854971175</v>
      </c>
      <c r="L153" s="3"/>
      <c r="M153" s="21">
        <f t="shared" si="15"/>
        <v>1.3054502508461245</v>
      </c>
      <c r="N153" s="21">
        <f t="shared" si="15"/>
        <v>1.3812057072557904</v>
      </c>
      <c r="O153" s="21">
        <f t="shared" si="15"/>
        <v>17.167117483800464</v>
      </c>
      <c r="P153" s="22">
        <f t="shared" si="15"/>
        <v>46.973621454030791</v>
      </c>
      <c r="Q153" s="22">
        <f t="shared" si="15"/>
        <v>13.44757078646915</v>
      </c>
      <c r="R153" s="34">
        <f t="shared" si="15"/>
        <v>4.4192102484134397</v>
      </c>
      <c r="S153" s="34">
        <f t="shared" si="15"/>
        <v>15.305824069184224</v>
      </c>
      <c r="T153" s="22">
        <f t="shared" si="16"/>
        <v>19.725034317597665</v>
      </c>
    </row>
    <row r="154" spans="1:20" x14ac:dyDescent="0.45">
      <c r="A154" t="s">
        <v>708</v>
      </c>
      <c r="B154" s="2">
        <v>42094</v>
      </c>
      <c r="C154" s="2" t="s">
        <v>946</v>
      </c>
      <c r="D154" s="27">
        <v>583.66153830936094</v>
      </c>
      <c r="E154" s="28">
        <v>8.133423024059983</v>
      </c>
      <c r="F154" s="28">
        <v>8.6079851207669549</v>
      </c>
      <c r="G154" s="28">
        <v>105.1688973802887</v>
      </c>
      <c r="H154" s="29">
        <v>263.81798587486048</v>
      </c>
      <c r="I154" s="29">
        <v>82.949117223648088</v>
      </c>
      <c r="J154" s="29">
        <v>27.364283557791328</v>
      </c>
      <c r="K154" s="29">
        <v>87.619846127945436</v>
      </c>
      <c r="L154" s="3"/>
      <c r="M154" s="21">
        <f t="shared" si="15"/>
        <v>1.3935170454471486</v>
      </c>
      <c r="N154" s="21">
        <f t="shared" si="15"/>
        <v>1.4748248009798486</v>
      </c>
      <c r="O154" s="21">
        <f t="shared" si="15"/>
        <v>18.01881578233197</v>
      </c>
      <c r="P154" s="22">
        <f t="shared" si="15"/>
        <v>45.200508952335277</v>
      </c>
      <c r="Q154" s="22">
        <f t="shared" si="15"/>
        <v>14.211852551380927</v>
      </c>
      <c r="R154" s="34">
        <f t="shared" si="15"/>
        <v>4.6883821807164043</v>
      </c>
      <c r="S154" s="34">
        <f t="shared" si="15"/>
        <v>15.012098686808427</v>
      </c>
      <c r="T154" s="22">
        <f t="shared" si="16"/>
        <v>19.700480867524831</v>
      </c>
    </row>
    <row r="155" spans="1:20" x14ac:dyDescent="0.45">
      <c r="A155" t="s">
        <v>709</v>
      </c>
      <c r="B155" s="2">
        <v>42185</v>
      </c>
      <c r="C155" s="2" t="s">
        <v>946</v>
      </c>
      <c r="D155" s="27">
        <v>561.3664302214579</v>
      </c>
      <c r="E155" s="28">
        <v>7.206904904679396</v>
      </c>
      <c r="F155" s="28">
        <v>8.6194860837698393</v>
      </c>
      <c r="G155" s="28">
        <v>104.93211727381835</v>
      </c>
      <c r="H155" s="29">
        <v>260.59139436357361</v>
      </c>
      <c r="I155" s="29">
        <v>73.739481816413374</v>
      </c>
      <c r="J155" s="29">
        <v>23.514146261280679</v>
      </c>
      <c r="K155" s="29">
        <v>82.762899517922634</v>
      </c>
      <c r="L155" s="3"/>
      <c r="M155" s="21">
        <f t="shared" si="15"/>
        <v>1.2838147271892064</v>
      </c>
      <c r="N155" s="21">
        <f t="shared" si="15"/>
        <v>1.5354473690864396</v>
      </c>
      <c r="O155" s="21">
        <f t="shared" si="15"/>
        <v>18.69226794206822</v>
      </c>
      <c r="P155" s="22">
        <f t="shared" si="15"/>
        <v>46.420908044104245</v>
      </c>
      <c r="Q155" s="22">
        <f t="shared" si="15"/>
        <v>13.135712762040882</v>
      </c>
      <c r="R155" s="34">
        <f t="shared" si="15"/>
        <v>4.1887339526170804</v>
      </c>
      <c r="S155" s="34">
        <f t="shared" si="15"/>
        <v>14.743115202893916</v>
      </c>
      <c r="T155" s="22">
        <f t="shared" si="16"/>
        <v>18.931849155510996</v>
      </c>
    </row>
    <row r="156" spans="1:20" x14ac:dyDescent="0.45">
      <c r="A156" t="s">
        <v>710</v>
      </c>
      <c r="B156" s="2">
        <v>42277</v>
      </c>
      <c r="C156" s="2" t="s">
        <v>946</v>
      </c>
      <c r="D156" s="27">
        <v>569.81131789699725</v>
      </c>
      <c r="E156" s="28">
        <v>7.2413481378946649</v>
      </c>
      <c r="F156" s="28">
        <v>8.3945270154196407</v>
      </c>
      <c r="G156" s="28">
        <v>102.27482234713148</v>
      </c>
      <c r="H156" s="29">
        <v>265.79878184964633</v>
      </c>
      <c r="I156" s="29">
        <v>77.588171305622168</v>
      </c>
      <c r="J156" s="29">
        <v>24.290697691047548</v>
      </c>
      <c r="K156" s="29">
        <v>84.222969550235419</v>
      </c>
      <c r="L156" s="3"/>
      <c r="M156" s="21">
        <f t="shared" si="15"/>
        <v>1.2708326266000314</v>
      </c>
      <c r="N156" s="21">
        <f t="shared" si="15"/>
        <v>1.4732117021475326</v>
      </c>
      <c r="O156" s="21">
        <f t="shared" si="15"/>
        <v>17.948892753586783</v>
      </c>
      <c r="P156" s="22">
        <f t="shared" si="15"/>
        <v>46.646806320139433</v>
      </c>
      <c r="Q156" s="22">
        <f t="shared" si="15"/>
        <v>13.616467217951524</v>
      </c>
      <c r="R156" s="34">
        <f t="shared" si="15"/>
        <v>4.2629370333845298</v>
      </c>
      <c r="S156" s="34">
        <f t="shared" si="15"/>
        <v>14.780852346190164</v>
      </c>
      <c r="T156" s="22">
        <f t="shared" si="16"/>
        <v>19.043789379574694</v>
      </c>
    </row>
    <row r="157" spans="1:20" x14ac:dyDescent="0.45">
      <c r="A157" t="s">
        <v>711</v>
      </c>
      <c r="B157" s="2">
        <v>42369</v>
      </c>
      <c r="C157" s="2" t="s">
        <v>946</v>
      </c>
      <c r="D157" s="27">
        <v>567.14405344447187</v>
      </c>
      <c r="E157" s="28">
        <v>6.9385854393469657</v>
      </c>
      <c r="F157" s="28">
        <v>8.2227043145701959</v>
      </c>
      <c r="G157" s="28">
        <v>98.782615535589983</v>
      </c>
      <c r="H157" s="29">
        <v>274.05114483520714</v>
      </c>
      <c r="I157" s="29">
        <v>76.769317636990294</v>
      </c>
      <c r="J157" s="29">
        <v>21.439095551368379</v>
      </c>
      <c r="K157" s="29">
        <v>80.940590131398963</v>
      </c>
      <c r="L157" s="3"/>
      <c r="M157" s="21">
        <f t="shared" si="15"/>
        <v>1.2234255824788105</v>
      </c>
      <c r="N157" s="21">
        <f t="shared" si="15"/>
        <v>1.4498440501369496</v>
      </c>
      <c r="O157" s="21">
        <f t="shared" si="15"/>
        <v>17.417552901356764</v>
      </c>
      <c r="P157" s="22">
        <f t="shared" si="15"/>
        <v>48.321258623941304</v>
      </c>
      <c r="Q157" s="22">
        <f t="shared" si="15"/>
        <v>13.536123172012884</v>
      </c>
      <c r="R157" s="34">
        <f t="shared" si="15"/>
        <v>3.7801851965406255</v>
      </c>
      <c r="S157" s="34">
        <f t="shared" si="15"/>
        <v>14.27161047353267</v>
      </c>
      <c r="T157" s="22">
        <f t="shared" si="16"/>
        <v>18.051795670073297</v>
      </c>
    </row>
    <row r="158" spans="1:20" x14ac:dyDescent="0.45">
      <c r="A158" t="s">
        <v>712</v>
      </c>
      <c r="B158" s="2">
        <v>42460</v>
      </c>
      <c r="C158" s="2" t="s">
        <v>947</v>
      </c>
      <c r="D158" s="27">
        <v>527.9083435479323</v>
      </c>
      <c r="E158" s="28">
        <v>6.829472212067591</v>
      </c>
      <c r="F158" s="28">
        <v>8.0383849442250259</v>
      </c>
      <c r="G158" s="28">
        <v>96.283796797513673</v>
      </c>
      <c r="H158" s="29">
        <v>244.89597935449524</v>
      </c>
      <c r="I158" s="29">
        <v>74.785060195270489</v>
      </c>
      <c r="J158" s="29">
        <v>19.333654793053046</v>
      </c>
      <c r="K158" s="29">
        <v>77.741995251307259</v>
      </c>
      <c r="L158" s="3"/>
      <c r="M158" s="21">
        <f t="shared" si="15"/>
        <v>1.2936852193258617</v>
      </c>
      <c r="N158" s="21">
        <f t="shared" si="15"/>
        <v>1.5226857166532295</v>
      </c>
      <c r="O158" s="21">
        <f t="shared" si="15"/>
        <v>18.238733669260796</v>
      </c>
      <c r="P158" s="22">
        <f t="shared" si="15"/>
        <v>46.389867170617947</v>
      </c>
      <c r="Q158" s="22">
        <f t="shared" si="15"/>
        <v>14.166296310579197</v>
      </c>
      <c r="R158" s="34">
        <f t="shared" si="15"/>
        <v>3.6623127914813143</v>
      </c>
      <c r="S158" s="34">
        <f t="shared" si="15"/>
        <v>14.726419122081664</v>
      </c>
      <c r="T158" s="22">
        <f t="shared" si="16"/>
        <v>18.388731913562978</v>
      </c>
    </row>
    <row r="159" spans="1:20" x14ac:dyDescent="0.45">
      <c r="A159" t="s">
        <v>713</v>
      </c>
      <c r="B159" s="2">
        <v>42551</v>
      </c>
      <c r="C159" s="2" t="s">
        <v>947</v>
      </c>
      <c r="D159" s="27">
        <v>536.91446878566944</v>
      </c>
      <c r="E159" s="28">
        <v>6.9068483176353501</v>
      </c>
      <c r="F159" s="28">
        <v>7.9729458520069239</v>
      </c>
      <c r="G159" s="28">
        <v>93.877376223225184</v>
      </c>
      <c r="H159" s="29">
        <v>250.44693941807733</v>
      </c>
      <c r="I159" s="29">
        <v>75.745567502919783</v>
      </c>
      <c r="J159" s="29">
        <v>19.401892013476591</v>
      </c>
      <c r="K159" s="29">
        <v>82.562899458328275</v>
      </c>
      <c r="L159" s="3"/>
      <c r="M159" s="21">
        <f t="shared" si="15"/>
        <v>1.2863963851181837</v>
      </c>
      <c r="N159" s="21">
        <f t="shared" si="15"/>
        <v>1.4849564158774122</v>
      </c>
      <c r="O159" s="21">
        <f t="shared" si="15"/>
        <v>17.484605403826439</v>
      </c>
      <c r="P159" s="22">
        <f t="shared" si="15"/>
        <v>46.645593288724186</v>
      </c>
      <c r="Q159" s="22">
        <f t="shared" si="15"/>
        <v>14.10756682982157</v>
      </c>
      <c r="R159" s="34">
        <f t="shared" si="15"/>
        <v>3.6135908308370843</v>
      </c>
      <c r="S159" s="34">
        <f t="shared" si="15"/>
        <v>15.377290845795127</v>
      </c>
      <c r="T159" s="22">
        <f t="shared" si="16"/>
        <v>18.99088167663221</v>
      </c>
    </row>
    <row r="160" spans="1:20" x14ac:dyDescent="0.45">
      <c r="A160" t="s">
        <v>714</v>
      </c>
      <c r="B160" s="2">
        <v>42643</v>
      </c>
      <c r="C160" s="2" t="s">
        <v>947</v>
      </c>
      <c r="D160" s="27">
        <v>532.4887188698134</v>
      </c>
      <c r="E160" s="28">
        <v>6.9047488753506689</v>
      </c>
      <c r="F160" s="28">
        <v>8.29404121684167</v>
      </c>
      <c r="G160" s="28">
        <v>97.978450354344361</v>
      </c>
      <c r="H160" s="29">
        <v>244.93516709322748</v>
      </c>
      <c r="I160" s="29">
        <v>75.964694266237345</v>
      </c>
      <c r="J160" s="29">
        <v>20.304384954384584</v>
      </c>
      <c r="K160" s="29">
        <v>78.107232109427258</v>
      </c>
      <c r="L160" s="3"/>
      <c r="M160" s="21">
        <f t="shared" si="15"/>
        <v>1.2966939262123205</v>
      </c>
      <c r="N160" s="21">
        <f t="shared" si="15"/>
        <v>1.5575994237860005</v>
      </c>
      <c r="O160" s="21">
        <f t="shared" si="15"/>
        <v>18.400098796890912</v>
      </c>
      <c r="P160" s="22">
        <f t="shared" si="15"/>
        <v>45.998188959400458</v>
      </c>
      <c r="Q160" s="22">
        <f t="shared" si="15"/>
        <v>14.265972512519976</v>
      </c>
      <c r="R160" s="34">
        <f t="shared" si="15"/>
        <v>3.8131108199775294</v>
      </c>
      <c r="S160" s="34">
        <f t="shared" si="15"/>
        <v>14.668335561212794</v>
      </c>
      <c r="T160" s="22">
        <f t="shared" si="16"/>
        <v>18.481446381190324</v>
      </c>
    </row>
    <row r="161" spans="1:20" x14ac:dyDescent="0.45">
      <c r="A161" t="s">
        <v>715</v>
      </c>
      <c r="B161" s="2">
        <v>42735</v>
      </c>
      <c r="C161" s="2" t="s">
        <v>947</v>
      </c>
      <c r="D161" s="27">
        <v>538.54787951123683</v>
      </c>
      <c r="E161" s="28">
        <v>7.1815381153135673</v>
      </c>
      <c r="F161" s="28">
        <v>8.2035683740950063</v>
      </c>
      <c r="G161" s="28">
        <v>100.75976569638325</v>
      </c>
      <c r="H161" s="29">
        <v>246.8994215303602</v>
      </c>
      <c r="I161" s="29">
        <v>76.701614001385892</v>
      </c>
      <c r="J161" s="29">
        <v>21.110365440417549</v>
      </c>
      <c r="K161" s="29">
        <v>77.691606353281415</v>
      </c>
      <c r="L161" s="3"/>
      <c r="M161" s="21">
        <f t="shared" si="15"/>
        <v>1.3335003977420217</v>
      </c>
      <c r="N161" s="21">
        <f t="shared" si="15"/>
        <v>1.5232755872217372</v>
      </c>
      <c r="O161" s="21">
        <f t="shared" si="15"/>
        <v>18.709527885956685</v>
      </c>
      <c r="P161" s="22">
        <f t="shared" si="15"/>
        <v>45.845398510237494</v>
      </c>
      <c r="Q161" s="22">
        <f t="shared" si="15"/>
        <v>14.242301737590539</v>
      </c>
      <c r="R161" s="34">
        <f t="shared" si="15"/>
        <v>3.919867897275247</v>
      </c>
      <c r="S161" s="34">
        <f t="shared" si="15"/>
        <v>14.426127983976283</v>
      </c>
      <c r="T161" s="22">
        <f t="shared" si="16"/>
        <v>18.345995881251529</v>
      </c>
    </row>
    <row r="162" spans="1:20" x14ac:dyDescent="0.45">
      <c r="A162" t="s">
        <v>716</v>
      </c>
      <c r="B162" s="2">
        <v>42825</v>
      </c>
      <c r="C162" s="2" t="s">
        <v>948</v>
      </c>
      <c r="D162" s="27">
        <v>549.94833293994361</v>
      </c>
      <c r="E162" s="28">
        <v>7.4410640727379782</v>
      </c>
      <c r="F162" s="28">
        <v>8.432638322298029</v>
      </c>
      <c r="G162" s="28">
        <v>104.58085163388048</v>
      </c>
      <c r="H162" s="29">
        <v>249.11594570442949</v>
      </c>
      <c r="I162" s="29">
        <v>79.70711089254803</v>
      </c>
      <c r="J162" s="29">
        <v>21.818153248877564</v>
      </c>
      <c r="K162" s="29">
        <v>78.85256906517202</v>
      </c>
      <c r="L162" s="3"/>
      <c r="M162" s="21">
        <f t="shared" si="15"/>
        <v>1.3530478459602076</v>
      </c>
      <c r="N162" s="21">
        <f t="shared" si="15"/>
        <v>1.5333510108519421</v>
      </c>
      <c r="O162" s="21">
        <f t="shared" si="15"/>
        <v>19.016486707906996</v>
      </c>
      <c r="P162" s="22">
        <f t="shared" si="15"/>
        <v>45.298063614938513</v>
      </c>
      <c r="Q162" s="22">
        <f t="shared" si="15"/>
        <v>14.493563507401765</v>
      </c>
      <c r="R162" s="34">
        <f t="shared" si="15"/>
        <v>3.9673096438425222</v>
      </c>
      <c r="S162" s="34">
        <f t="shared" si="15"/>
        <v>14.338177669098055</v>
      </c>
      <c r="T162" s="22">
        <f t="shared" si="16"/>
        <v>18.305487312940578</v>
      </c>
    </row>
    <row r="163" spans="1:20" x14ac:dyDescent="0.45">
      <c r="A163" t="s">
        <v>717</v>
      </c>
      <c r="B163" s="2">
        <v>42916</v>
      </c>
      <c r="C163" s="2" t="s">
        <v>948</v>
      </c>
      <c r="D163" s="27">
        <v>569.55126204997248</v>
      </c>
      <c r="E163" s="28">
        <v>7.9784296442966038</v>
      </c>
      <c r="F163" s="28">
        <v>8.7342910392780961</v>
      </c>
      <c r="G163" s="28">
        <v>107.2995837379241</v>
      </c>
      <c r="H163" s="29">
        <v>253.83570634571592</v>
      </c>
      <c r="I163" s="29">
        <v>81.912205220260148</v>
      </c>
      <c r="J163" s="29">
        <v>23.750523577693759</v>
      </c>
      <c r="K163" s="29">
        <v>86.040522484803773</v>
      </c>
      <c r="L163" s="3"/>
      <c r="M163" s="21">
        <f t="shared" si="15"/>
        <v>1.4008273136960543</v>
      </c>
      <c r="N163" s="21">
        <f t="shared" si="15"/>
        <v>1.5335390545604213</v>
      </c>
      <c r="O163" s="21">
        <f t="shared" si="15"/>
        <v>18.839319809725858</v>
      </c>
      <c r="P163" s="22">
        <f t="shared" si="15"/>
        <v>44.567666382142853</v>
      </c>
      <c r="Q163" s="22">
        <f t="shared" si="15"/>
        <v>14.381884595503392</v>
      </c>
      <c r="R163" s="34">
        <f t="shared" si="15"/>
        <v>4.1700414273877744</v>
      </c>
      <c r="S163" s="34">
        <f t="shared" si="15"/>
        <v>15.106721416983634</v>
      </c>
      <c r="T163" s="22">
        <f t="shared" si="16"/>
        <v>19.276762844371408</v>
      </c>
    </row>
    <row r="164" spans="1:20" x14ac:dyDescent="0.45">
      <c r="A164" t="s">
        <v>718</v>
      </c>
      <c r="B164" s="2">
        <v>43008</v>
      </c>
      <c r="C164" s="2" t="s">
        <v>948</v>
      </c>
      <c r="D164" s="27">
        <v>563.92486299808877</v>
      </c>
      <c r="E164" s="28">
        <v>8.0159898126106626</v>
      </c>
      <c r="F164" s="28">
        <v>9.1383147771815647</v>
      </c>
      <c r="G164" s="28">
        <v>107.68547455888937</v>
      </c>
      <c r="H164" s="29">
        <v>252.34786709233404</v>
      </c>
      <c r="I164" s="29">
        <v>82.348238350762799</v>
      </c>
      <c r="J164" s="29">
        <v>23.434677139125704</v>
      </c>
      <c r="K164" s="29">
        <v>80.954301267184633</v>
      </c>
      <c r="L164" s="3"/>
      <c r="M164" s="21">
        <f t="shared" si="15"/>
        <v>1.421464159248788</v>
      </c>
      <c r="N164" s="21">
        <f t="shared" si="15"/>
        <v>1.620484461103205</v>
      </c>
      <c r="O164" s="21">
        <f t="shared" si="15"/>
        <v>19.095713210157633</v>
      </c>
      <c r="P164" s="22">
        <f t="shared" si="15"/>
        <v>44.748491093429465</v>
      </c>
      <c r="Q164" s="22">
        <f t="shared" si="15"/>
        <v>14.60269687577898</v>
      </c>
      <c r="R164" s="34">
        <f t="shared" si="15"/>
        <v>4.1556382200522206</v>
      </c>
      <c r="S164" s="34">
        <f t="shared" si="15"/>
        <v>14.355511980229714</v>
      </c>
      <c r="T164" s="22">
        <f t="shared" si="16"/>
        <v>18.511150200281936</v>
      </c>
    </row>
    <row r="165" spans="1:20" x14ac:dyDescent="0.45">
      <c r="A165" t="s">
        <v>719</v>
      </c>
      <c r="B165" s="2">
        <v>43100</v>
      </c>
      <c r="C165" s="2" t="s">
        <v>948</v>
      </c>
      <c r="D165" s="27">
        <v>594.04694277759222</v>
      </c>
      <c r="E165" s="28">
        <v>8.2380933231170683</v>
      </c>
      <c r="F165" s="28">
        <v>9.618419299370851</v>
      </c>
      <c r="G165" s="28">
        <v>113.10862184946228</v>
      </c>
      <c r="H165" s="29">
        <v>267.41170412984434</v>
      </c>
      <c r="I165" s="29">
        <v>87.003924750226531</v>
      </c>
      <c r="J165" s="29">
        <v>24.291920298474832</v>
      </c>
      <c r="K165" s="29">
        <v>84.374259127096309</v>
      </c>
      <c r="L165" s="3"/>
      <c r="M165" s="21">
        <f t="shared" si="15"/>
        <v>1.3867748034520839</v>
      </c>
      <c r="N165" s="21">
        <f t="shared" si="15"/>
        <v>1.619134550949441</v>
      </c>
      <c r="O165" s="21">
        <f t="shared" si="15"/>
        <v>19.040350804702232</v>
      </c>
      <c r="P165" s="22">
        <f t="shared" ref="P165:S191" si="17">100*H165/$D165</f>
        <v>45.015247933017598</v>
      </c>
      <c r="Q165" s="22">
        <f t="shared" si="17"/>
        <v>14.645967933682355</v>
      </c>
      <c r="R165" s="34">
        <f t="shared" si="17"/>
        <v>4.0892257074656122</v>
      </c>
      <c r="S165" s="34">
        <f t="shared" si="17"/>
        <v>14.203298266730672</v>
      </c>
      <c r="T165" s="22">
        <f t="shared" si="16"/>
        <v>18.292523974196286</v>
      </c>
    </row>
    <row r="166" spans="1:20" x14ac:dyDescent="0.45">
      <c r="A166" t="s">
        <v>720</v>
      </c>
      <c r="B166" s="2">
        <v>43190</v>
      </c>
      <c r="C166" s="2" t="s">
        <v>949</v>
      </c>
      <c r="D166" s="27">
        <v>619.65367487880417</v>
      </c>
      <c r="E166" s="28">
        <v>8.2147997680089233</v>
      </c>
      <c r="F166" s="28">
        <v>10.177315731657108</v>
      </c>
      <c r="G166" s="28">
        <v>119.33938638731331</v>
      </c>
      <c r="H166" s="29">
        <v>273.42218307122266</v>
      </c>
      <c r="I166" s="29">
        <v>92.920457016732456</v>
      </c>
      <c r="J166" s="29">
        <v>26.207719123693924</v>
      </c>
      <c r="K166" s="29">
        <v>89.371813780175742</v>
      </c>
      <c r="L166" s="3"/>
      <c r="M166" s="21">
        <f t="shared" ref="M166:O191" si="18">100*E166/$D166</f>
        <v>1.3257082304265566</v>
      </c>
      <c r="N166" s="21">
        <f t="shared" si="18"/>
        <v>1.6424199749396553</v>
      </c>
      <c r="O166" s="21">
        <f t="shared" si="18"/>
        <v>19.259046016414651</v>
      </c>
      <c r="P166" s="22">
        <f t="shared" si="17"/>
        <v>44.124999843614312</v>
      </c>
      <c r="Q166" s="22">
        <f t="shared" si="17"/>
        <v>14.995546832657199</v>
      </c>
      <c r="R166" s="34">
        <f t="shared" si="17"/>
        <v>4.2294139752854365</v>
      </c>
      <c r="S166" s="34">
        <f t="shared" si="17"/>
        <v>14.422865126662188</v>
      </c>
      <c r="T166" s="22">
        <f t="shared" si="16"/>
        <v>18.652279101947624</v>
      </c>
    </row>
    <row r="167" spans="1:20" x14ac:dyDescent="0.45">
      <c r="A167" t="s">
        <v>721</v>
      </c>
      <c r="B167" s="2">
        <v>43281</v>
      </c>
      <c r="C167" s="2" t="s">
        <v>949</v>
      </c>
      <c r="D167" s="27">
        <v>631.10680454404144</v>
      </c>
      <c r="E167" s="28">
        <v>8.6797273106423951</v>
      </c>
      <c r="F167" s="28">
        <v>11.095489065623347</v>
      </c>
      <c r="G167" s="28">
        <v>119.27710609451304</v>
      </c>
      <c r="H167" s="29">
        <v>281.06115284929075</v>
      </c>
      <c r="I167" s="29">
        <v>95.823075512561076</v>
      </c>
      <c r="J167" s="29">
        <v>27.714350198862654</v>
      </c>
      <c r="K167" s="29">
        <v>87.455903512548062</v>
      </c>
      <c r="L167" s="3"/>
      <c r="M167" s="21">
        <f t="shared" si="18"/>
        <v>1.3753182897327936</v>
      </c>
      <c r="N167" s="21">
        <f t="shared" si="18"/>
        <v>1.7581000530709781</v>
      </c>
      <c r="O167" s="21">
        <f t="shared" si="18"/>
        <v>18.899670425941249</v>
      </c>
      <c r="P167" s="22">
        <f t="shared" si="17"/>
        <v>44.534641494215904</v>
      </c>
      <c r="Q167" s="22">
        <f t="shared" si="17"/>
        <v>15.183337403847327</v>
      </c>
      <c r="R167" s="34">
        <f t="shared" si="17"/>
        <v>4.3913882720509667</v>
      </c>
      <c r="S167" s="34">
        <f t="shared" si="17"/>
        <v>13.857544061140764</v>
      </c>
      <c r="T167" s="22">
        <f t="shared" si="16"/>
        <v>18.248932333191732</v>
      </c>
    </row>
    <row r="168" spans="1:20" x14ac:dyDescent="0.45">
      <c r="A168" t="s">
        <v>722</v>
      </c>
      <c r="B168" s="2">
        <v>43373</v>
      </c>
      <c r="C168" s="2" t="s">
        <v>949</v>
      </c>
      <c r="D168" s="27">
        <v>629.89381922411087</v>
      </c>
      <c r="E168" s="28">
        <v>9.003519660862576</v>
      </c>
      <c r="F168" s="28">
        <v>11.196166034190377</v>
      </c>
      <c r="G168" s="28">
        <v>121.32786718736916</v>
      </c>
      <c r="H168" s="29">
        <v>281.25008562030371</v>
      </c>
      <c r="I168" s="29">
        <v>95.980354432125196</v>
      </c>
      <c r="J168" s="29">
        <v>25.118353320247497</v>
      </c>
      <c r="K168" s="29">
        <v>86.017472969012303</v>
      </c>
      <c r="L168" s="3"/>
      <c r="M168" s="21">
        <f t="shared" si="18"/>
        <v>1.4293710123958527</v>
      </c>
      <c r="N168" s="21">
        <f t="shared" si="18"/>
        <v>1.7774687879905795</v>
      </c>
      <c r="O168" s="21">
        <f t="shared" si="18"/>
        <v>19.261637991116995</v>
      </c>
      <c r="P168" s="22">
        <f t="shared" si="17"/>
        <v>44.650396151964358</v>
      </c>
      <c r="Q168" s="22">
        <f t="shared" si="17"/>
        <v>15.23754504375859</v>
      </c>
      <c r="R168" s="34">
        <f t="shared" si="17"/>
        <v>3.987712302239721</v>
      </c>
      <c r="S168" s="34">
        <f t="shared" si="17"/>
        <v>13.655868710533897</v>
      </c>
      <c r="T168" s="22">
        <f t="shared" si="16"/>
        <v>17.643581012773616</v>
      </c>
    </row>
    <row r="169" spans="1:20" x14ac:dyDescent="0.45">
      <c r="A169" t="s">
        <v>723</v>
      </c>
      <c r="B169" s="2">
        <v>43465</v>
      </c>
      <c r="C169" s="2" t="s">
        <v>949</v>
      </c>
      <c r="D169" s="27">
        <v>621.39868470503268</v>
      </c>
      <c r="E169" s="28">
        <v>9.6360973551175189</v>
      </c>
      <c r="F169" s="28">
        <v>11.590850316832061</v>
      </c>
      <c r="G169" s="28">
        <v>120.58397937317375</v>
      </c>
      <c r="H169" s="29">
        <v>275.7279526815671</v>
      </c>
      <c r="I169" s="29">
        <v>93.144010783763662</v>
      </c>
      <c r="J169" s="29">
        <v>24.394372529165217</v>
      </c>
      <c r="K169" s="29">
        <v>86.321421665413283</v>
      </c>
      <c r="L169" s="3"/>
      <c r="M169" s="21">
        <f t="shared" si="18"/>
        <v>1.5507109352334096</v>
      </c>
      <c r="N169" s="21">
        <f t="shared" si="18"/>
        <v>1.8652840120403602</v>
      </c>
      <c r="O169" s="21">
        <f t="shared" si="18"/>
        <v>19.405251787813633</v>
      </c>
      <c r="P169" s="22">
        <f t="shared" si="17"/>
        <v>44.372149389477777</v>
      </c>
      <c r="Q169" s="22">
        <f t="shared" si="17"/>
        <v>14.989412284961229</v>
      </c>
      <c r="R169" s="34">
        <f t="shared" si="17"/>
        <v>3.9257200135119064</v>
      </c>
      <c r="S169" s="34">
        <f t="shared" si="17"/>
        <v>13.891471576961672</v>
      </c>
      <c r="T169" s="22">
        <f t="shared" si="16"/>
        <v>17.817191590473577</v>
      </c>
    </row>
    <row r="170" spans="1:20" x14ac:dyDescent="0.45">
      <c r="A170" t="s">
        <v>724</v>
      </c>
      <c r="B170" s="2">
        <v>43555</v>
      </c>
      <c r="C170" s="2" t="s">
        <v>950</v>
      </c>
      <c r="D170" s="27">
        <v>623.20900631173151</v>
      </c>
      <c r="E170" s="28">
        <v>9.8599339819826497</v>
      </c>
      <c r="F170" s="28">
        <v>11.601846979738085</v>
      </c>
      <c r="G170" s="28">
        <v>108.56271820887704</v>
      </c>
      <c r="H170" s="29">
        <v>281.60179174613558</v>
      </c>
      <c r="I170" s="29">
        <v>97.836047276922727</v>
      </c>
      <c r="J170" s="29">
        <v>24.96297034256704</v>
      </c>
      <c r="K170" s="29">
        <v>88.783697775508486</v>
      </c>
      <c r="L170" s="3"/>
      <c r="M170" s="21">
        <f t="shared" si="18"/>
        <v>1.5821231532476718</v>
      </c>
      <c r="N170" s="21">
        <f t="shared" si="18"/>
        <v>1.8616301854172492</v>
      </c>
      <c r="O170" s="21">
        <f t="shared" si="18"/>
        <v>17.419953355836704</v>
      </c>
      <c r="P170" s="22">
        <f t="shared" si="17"/>
        <v>45.185770567198333</v>
      </c>
      <c r="Q170" s="22">
        <f t="shared" si="17"/>
        <v>15.698753754528504</v>
      </c>
      <c r="R170" s="34">
        <f t="shared" si="17"/>
        <v>4.0055535285509771</v>
      </c>
      <c r="S170" s="34">
        <f t="shared" si="17"/>
        <v>14.246215455220577</v>
      </c>
      <c r="T170" s="22">
        <f t="shared" si="16"/>
        <v>18.251768983771555</v>
      </c>
    </row>
    <row r="171" spans="1:20" x14ac:dyDescent="0.45">
      <c r="A171" t="s">
        <v>725</v>
      </c>
      <c r="B171" s="2">
        <v>43646</v>
      </c>
      <c r="C171" s="2" t="s">
        <v>950</v>
      </c>
      <c r="D171" s="27">
        <v>622.1634860671212</v>
      </c>
      <c r="E171" s="28">
        <v>9.1035316111875133</v>
      </c>
      <c r="F171" s="28">
        <v>11.125153867371001</v>
      </c>
      <c r="G171" s="28">
        <v>109.33495092154095</v>
      </c>
      <c r="H171" s="29">
        <v>277.61273727868991</v>
      </c>
      <c r="I171" s="29">
        <v>99.914768005699258</v>
      </c>
      <c r="J171" s="29">
        <v>25.425957389519908</v>
      </c>
      <c r="K171" s="29">
        <v>89.646386993112557</v>
      </c>
      <c r="L171" s="3"/>
      <c r="M171" s="21">
        <f t="shared" si="18"/>
        <v>1.4632057031719461</v>
      </c>
      <c r="N171" s="21">
        <f t="shared" si="18"/>
        <v>1.7881399530043747</v>
      </c>
      <c r="O171" s="21">
        <f t="shared" si="18"/>
        <v>17.573347419129238</v>
      </c>
      <c r="P171" s="22">
        <f t="shared" si="17"/>
        <v>44.62054484000047</v>
      </c>
      <c r="Q171" s="22">
        <f t="shared" si="17"/>
        <v>16.059246523335847</v>
      </c>
      <c r="R171" s="34">
        <f t="shared" si="17"/>
        <v>4.0867003543144067</v>
      </c>
      <c r="S171" s="34">
        <f t="shared" si="17"/>
        <v>14.408815207043698</v>
      </c>
      <c r="T171" s="22">
        <f t="shared" si="16"/>
        <v>18.495515561358104</v>
      </c>
    </row>
    <row r="172" spans="1:20" x14ac:dyDescent="0.45">
      <c r="A172" t="s">
        <v>726</v>
      </c>
      <c r="B172" s="2">
        <v>43738</v>
      </c>
      <c r="C172" s="2" t="s">
        <v>950</v>
      </c>
      <c r="D172" s="27">
        <v>624.8181747426363</v>
      </c>
      <c r="E172" s="28">
        <v>8.9949398590758456</v>
      </c>
      <c r="F172" s="28">
        <v>12.049125658308245</v>
      </c>
      <c r="G172" s="28">
        <v>102.86390278475899</v>
      </c>
      <c r="H172" s="29">
        <v>276.01298834697803</v>
      </c>
      <c r="I172" s="29">
        <v>104.69066902798077</v>
      </c>
      <c r="J172" s="29">
        <v>26.425045890748574</v>
      </c>
      <c r="K172" s="29">
        <v>93.781503174785797</v>
      </c>
      <c r="L172" s="3"/>
      <c r="M172" s="21">
        <f t="shared" si="18"/>
        <v>1.439609189150248</v>
      </c>
      <c r="N172" s="21">
        <f t="shared" si="18"/>
        <v>1.9284211223963359</v>
      </c>
      <c r="O172" s="21">
        <f t="shared" si="18"/>
        <v>16.463013872336351</v>
      </c>
      <c r="P172" s="22">
        <f t="shared" si="17"/>
        <v>44.174929524204103</v>
      </c>
      <c r="Q172" s="22">
        <f t="shared" si="17"/>
        <v>16.755381526970311</v>
      </c>
      <c r="R172" s="34">
        <f t="shared" si="17"/>
        <v>4.2292377140970805</v>
      </c>
      <c r="S172" s="34">
        <f t="shared" si="17"/>
        <v>15.009407050845562</v>
      </c>
      <c r="T172" s="22">
        <f t="shared" si="16"/>
        <v>19.238644764942642</v>
      </c>
    </row>
    <row r="173" spans="1:20" x14ac:dyDescent="0.45">
      <c r="A173" t="s">
        <v>727</v>
      </c>
      <c r="B173" s="2">
        <v>43830</v>
      </c>
      <c r="C173" s="2" t="s">
        <v>950</v>
      </c>
      <c r="D173" s="27">
        <v>629.90788158224109</v>
      </c>
      <c r="E173" s="28">
        <v>9.0383181554394838</v>
      </c>
      <c r="F173" s="28">
        <v>11.621449261684266</v>
      </c>
      <c r="G173" s="28">
        <v>99.492118111143554</v>
      </c>
      <c r="H173" s="29">
        <v>276.42790892625271</v>
      </c>
      <c r="I173" s="29">
        <v>106.68074404089158</v>
      </c>
      <c r="J173" s="29">
        <v>26.949091782334811</v>
      </c>
      <c r="K173" s="29">
        <v>99.698251304494661</v>
      </c>
      <c r="L173" s="3"/>
      <c r="M173" s="21">
        <f t="shared" si="18"/>
        <v>1.4348634807896805</v>
      </c>
      <c r="N173" s="21">
        <f t="shared" si="18"/>
        <v>1.844944253196642</v>
      </c>
      <c r="O173" s="21">
        <f t="shared" si="18"/>
        <v>15.794709197991487</v>
      </c>
      <c r="P173" s="22">
        <f t="shared" si="17"/>
        <v>43.883862546997221</v>
      </c>
      <c r="Q173" s="22">
        <f t="shared" si="17"/>
        <v>16.935927801526212</v>
      </c>
      <c r="R173" s="34">
        <f t="shared" si="17"/>
        <v>4.2782591820636435</v>
      </c>
      <c r="S173" s="34">
        <f t="shared" si="17"/>
        <v>15.827433537435109</v>
      </c>
      <c r="T173" s="22">
        <f t="shared" si="16"/>
        <v>20.105692719498752</v>
      </c>
    </row>
    <row r="174" spans="1:20" x14ac:dyDescent="0.45">
      <c r="A174" t="s">
        <v>728</v>
      </c>
      <c r="B174" s="2">
        <v>43921</v>
      </c>
      <c r="C174" s="2" t="s">
        <v>951</v>
      </c>
      <c r="D174" s="27">
        <v>536.23312521321782</v>
      </c>
      <c r="E174" s="28">
        <v>7.2374031757312638</v>
      </c>
      <c r="F174" s="28">
        <v>10.363399123297512</v>
      </c>
      <c r="G174" s="28">
        <v>80.746191844194115</v>
      </c>
      <c r="H174" s="29">
        <v>238.45361044322655</v>
      </c>
      <c r="I174" s="29">
        <v>95.568896137928732</v>
      </c>
      <c r="J174" s="29">
        <v>23.101720902309662</v>
      </c>
      <c r="K174" s="29">
        <v>80.761903586529996</v>
      </c>
      <c r="L174" s="3"/>
      <c r="M174" s="21">
        <f t="shared" si="18"/>
        <v>1.3496747655888504</v>
      </c>
      <c r="N174" s="21">
        <f t="shared" si="18"/>
        <v>1.9326294173223266</v>
      </c>
      <c r="O174" s="21">
        <f t="shared" si="18"/>
        <v>15.058038761049627</v>
      </c>
      <c r="P174" s="22">
        <f t="shared" si="17"/>
        <v>44.468273075896285</v>
      </c>
      <c r="Q174" s="22">
        <f t="shared" si="17"/>
        <v>17.822266406971497</v>
      </c>
      <c r="R174" s="34">
        <f t="shared" si="17"/>
        <v>4.3081487912787786</v>
      </c>
      <c r="S174" s="34">
        <f t="shared" si="17"/>
        <v>15.060968781892639</v>
      </c>
      <c r="T174" s="22">
        <f t="shared" si="16"/>
        <v>19.369117573171415</v>
      </c>
    </row>
    <row r="175" spans="1:20" x14ac:dyDescent="0.45">
      <c r="A175" t="s">
        <v>729</v>
      </c>
      <c r="B175" s="2">
        <v>44012</v>
      </c>
      <c r="C175" s="2" t="s">
        <v>951</v>
      </c>
      <c r="D175" s="27">
        <v>623.70977125918455</v>
      </c>
      <c r="E175" s="28">
        <v>10.325186155405001</v>
      </c>
      <c r="F175" s="28">
        <v>10.425223316275183</v>
      </c>
      <c r="G175" s="28">
        <v>109.91062694876611</v>
      </c>
      <c r="H175" s="29">
        <v>293.45677610534659</v>
      </c>
      <c r="I175" s="29">
        <v>89.006923138254194</v>
      </c>
      <c r="J175" s="29">
        <v>22.960574345704188</v>
      </c>
      <c r="K175" s="29">
        <v>87.624461249433296</v>
      </c>
      <c r="L175" s="3"/>
      <c r="M175" s="21">
        <f t="shared" si="18"/>
        <v>1.655447233824775</v>
      </c>
      <c r="N175" s="21">
        <f t="shared" si="18"/>
        <v>1.6714862900461036</v>
      </c>
      <c r="O175" s="21">
        <f t="shared" si="18"/>
        <v>17.622078731726717</v>
      </c>
      <c r="P175" s="22">
        <f t="shared" si="17"/>
        <v>47.050213036248827</v>
      </c>
      <c r="Q175" s="22">
        <f t="shared" si="17"/>
        <v>14.270567376002688</v>
      </c>
      <c r="R175" s="34">
        <f t="shared" si="17"/>
        <v>3.6812914281188727</v>
      </c>
      <c r="S175" s="34">
        <f t="shared" si="17"/>
        <v>14.048915904032018</v>
      </c>
      <c r="T175" s="22">
        <f t="shared" si="16"/>
        <v>17.73020733215089</v>
      </c>
    </row>
    <row r="176" spans="1:20" x14ac:dyDescent="0.45">
      <c r="A176" t="s">
        <v>730</v>
      </c>
      <c r="B176" s="2">
        <v>44104</v>
      </c>
      <c r="C176" s="2" t="s">
        <v>951</v>
      </c>
      <c r="D176" s="27">
        <v>680.59311942369823</v>
      </c>
      <c r="E176" s="28">
        <v>11.457421673400194</v>
      </c>
      <c r="F176" s="28">
        <v>11.067806870172321</v>
      </c>
      <c r="G176" s="28">
        <v>121.14785721947823</v>
      </c>
      <c r="H176" s="29">
        <v>297.72311112726146</v>
      </c>
      <c r="I176" s="29">
        <v>113.44443788339376</v>
      </c>
      <c r="J176" s="29">
        <v>26.020141827292509</v>
      </c>
      <c r="K176" s="29">
        <v>99.732342822699636</v>
      </c>
      <c r="L176" s="3"/>
      <c r="M176" s="21">
        <f t="shared" si="18"/>
        <v>1.6834465918641563</v>
      </c>
      <c r="N176" s="21">
        <f t="shared" si="18"/>
        <v>1.626200229521001</v>
      </c>
      <c r="O176" s="21">
        <f t="shared" si="18"/>
        <v>17.80033529020421</v>
      </c>
      <c r="P176" s="22">
        <f t="shared" si="17"/>
        <v>43.744654865062799</v>
      </c>
      <c r="Q176" s="22">
        <f t="shared" si="17"/>
        <v>16.668466760206808</v>
      </c>
      <c r="R176" s="34">
        <f t="shared" si="17"/>
        <v>3.8231567561725321</v>
      </c>
      <c r="S176" s="34">
        <f t="shared" si="17"/>
        <v>14.653739506968479</v>
      </c>
      <c r="T176" s="22">
        <f t="shared" si="16"/>
        <v>18.476896263141011</v>
      </c>
    </row>
    <row r="177" spans="1:20" x14ac:dyDescent="0.45">
      <c r="A177" t="s">
        <v>731</v>
      </c>
      <c r="B177" s="2">
        <v>44196</v>
      </c>
      <c r="C177" s="2" t="s">
        <v>951</v>
      </c>
      <c r="D177" s="27">
        <v>740.28852832519397</v>
      </c>
      <c r="E177" s="28">
        <v>12.600170866799482</v>
      </c>
      <c r="F177" s="28">
        <v>12.989567439420082</v>
      </c>
      <c r="G177" s="28">
        <v>134.86429819730338</v>
      </c>
      <c r="H177" s="29">
        <v>319.49921057223548</v>
      </c>
      <c r="I177" s="29">
        <v>121.80905010555999</v>
      </c>
      <c r="J177" s="29">
        <v>31.835873394142286</v>
      </c>
      <c r="K177" s="29">
        <v>106.69035774973322</v>
      </c>
      <c r="L177" s="3"/>
      <c r="M177" s="21">
        <f t="shared" si="18"/>
        <v>1.7020621534289775</v>
      </c>
      <c r="N177" s="21">
        <f t="shared" si="18"/>
        <v>1.7546628027327777</v>
      </c>
      <c r="O177" s="21">
        <f t="shared" si="18"/>
        <v>18.217801983561223</v>
      </c>
      <c r="P177" s="22">
        <f t="shared" si="17"/>
        <v>43.15874126741646</v>
      </c>
      <c r="Q177" s="22">
        <f t="shared" si="17"/>
        <v>16.45426687634037</v>
      </c>
      <c r="R177" s="34">
        <f t="shared" si="17"/>
        <v>4.3004682871645716</v>
      </c>
      <c r="S177" s="34">
        <f t="shared" si="17"/>
        <v>14.411996629355613</v>
      </c>
      <c r="T177" s="22">
        <f t="shared" si="16"/>
        <v>18.712464916520183</v>
      </c>
    </row>
    <row r="178" spans="1:20" x14ac:dyDescent="0.45">
      <c r="A178" t="s">
        <v>732</v>
      </c>
      <c r="B178" s="2">
        <v>44286</v>
      </c>
      <c r="C178" s="2" t="s">
        <v>952</v>
      </c>
      <c r="D178" s="27">
        <v>791.38884932721544</v>
      </c>
      <c r="E178" s="28">
        <v>12.501106688324615</v>
      </c>
      <c r="F178" s="28">
        <v>15.235994264999293</v>
      </c>
      <c r="G178" s="28">
        <v>139.63728531463028</v>
      </c>
      <c r="H178" s="29">
        <v>342.78572571238612</v>
      </c>
      <c r="I178" s="29">
        <v>133.66371758489436</v>
      </c>
      <c r="J178" s="29">
        <v>36.78343927676579</v>
      </c>
      <c r="K178" s="29">
        <v>110.78158048521507</v>
      </c>
      <c r="L178" s="3"/>
      <c r="M178" s="21">
        <f t="shared" si="18"/>
        <v>1.5796414997446828</v>
      </c>
      <c r="N178" s="21">
        <f t="shared" si="18"/>
        <v>1.9252222567896797</v>
      </c>
      <c r="O178" s="21">
        <f t="shared" si="18"/>
        <v>17.644585898997732</v>
      </c>
      <c r="P178" s="22">
        <f t="shared" si="17"/>
        <v>43.31444978076189</v>
      </c>
      <c r="Q178" s="22">
        <f t="shared" si="17"/>
        <v>16.889765088113901</v>
      </c>
      <c r="R178" s="34">
        <f t="shared" si="17"/>
        <v>4.6479602673245335</v>
      </c>
      <c r="S178" s="34">
        <f t="shared" si="17"/>
        <v>13.998375208267589</v>
      </c>
      <c r="T178" s="22">
        <f t="shared" si="16"/>
        <v>18.646335475592124</v>
      </c>
    </row>
    <row r="179" spans="1:20" x14ac:dyDescent="0.45">
      <c r="A179" t="s">
        <v>733</v>
      </c>
      <c r="B179" s="2">
        <v>44377</v>
      </c>
      <c r="C179" s="2" t="s">
        <v>952</v>
      </c>
      <c r="D179" s="27">
        <v>814.49424713928124</v>
      </c>
      <c r="E179" s="28">
        <v>11.687403334206143</v>
      </c>
      <c r="F179" s="28">
        <v>16.001068910588724</v>
      </c>
      <c r="G179" s="28">
        <v>134.42668016495489</v>
      </c>
      <c r="H179" s="29">
        <v>356.88412956613826</v>
      </c>
      <c r="I179" s="29">
        <v>138.67611976231683</v>
      </c>
      <c r="J179" s="29">
        <v>38.148513364240337</v>
      </c>
      <c r="K179" s="29">
        <v>118.67033203683609</v>
      </c>
      <c r="L179" s="3"/>
      <c r="M179" s="21">
        <f t="shared" si="18"/>
        <v>1.4349276714053401</v>
      </c>
      <c r="N179" s="21">
        <f t="shared" si="18"/>
        <v>1.9645404454099831</v>
      </c>
      <c r="O179" s="21">
        <f t="shared" si="18"/>
        <v>16.504313030705479</v>
      </c>
      <c r="P179" s="22">
        <f t="shared" si="17"/>
        <v>43.81665442323375</v>
      </c>
      <c r="Q179" s="22">
        <f t="shared" si="17"/>
        <v>17.026040423168606</v>
      </c>
      <c r="R179" s="34">
        <f t="shared" si="17"/>
        <v>4.6837056858569577</v>
      </c>
      <c r="S179" s="34">
        <f t="shared" si="17"/>
        <v>14.569818320219891</v>
      </c>
      <c r="T179" s="22">
        <f t="shared" si="16"/>
        <v>19.253524006076848</v>
      </c>
    </row>
    <row r="180" spans="1:20" x14ac:dyDescent="0.45">
      <c r="A180" t="s">
        <v>734</v>
      </c>
      <c r="B180" s="2">
        <v>44469</v>
      </c>
      <c r="C180" s="2" t="s">
        <v>952</v>
      </c>
      <c r="D180" s="27">
        <v>843.62491271696058</v>
      </c>
      <c r="E180" s="28">
        <v>13.220771048323385</v>
      </c>
      <c r="F180" s="28">
        <v>17.346210620184024</v>
      </c>
      <c r="G180" s="28">
        <v>145.6582460097946</v>
      </c>
      <c r="H180" s="29">
        <v>361.73739253431131</v>
      </c>
      <c r="I180" s="29">
        <v>140.09194333941355</v>
      </c>
      <c r="J180" s="29">
        <v>41.078492425271044</v>
      </c>
      <c r="K180" s="29">
        <v>124.49185673966269</v>
      </c>
      <c r="L180" s="3"/>
      <c r="M180" s="21">
        <f t="shared" si="18"/>
        <v>1.5671385291058855</v>
      </c>
      <c r="N180" s="21">
        <f t="shared" si="18"/>
        <v>2.0561520124292185</v>
      </c>
      <c r="O180" s="21">
        <f t="shared" si="18"/>
        <v>17.265759203422611</v>
      </c>
      <c r="P180" s="22">
        <f t="shared" si="17"/>
        <v>42.878936726667717</v>
      </c>
      <c r="Q180" s="22">
        <f t="shared" si="17"/>
        <v>16.605951439750207</v>
      </c>
      <c r="R180" s="34">
        <f t="shared" si="17"/>
        <v>4.8692839443271678</v>
      </c>
      <c r="S180" s="34">
        <f t="shared" si="17"/>
        <v>14.75677814429719</v>
      </c>
      <c r="T180" s="22">
        <f t="shared" si="16"/>
        <v>19.626062088624359</v>
      </c>
    </row>
    <row r="181" spans="1:20" x14ac:dyDescent="0.45">
      <c r="A181" t="s">
        <v>735</v>
      </c>
      <c r="B181" s="2">
        <v>44561</v>
      </c>
      <c r="C181" s="2" t="s">
        <v>952</v>
      </c>
      <c r="D181" s="27">
        <v>912.98822107607805</v>
      </c>
      <c r="E181" s="28">
        <v>14.171547922171065</v>
      </c>
      <c r="F181" s="28">
        <v>18.770566971102717</v>
      </c>
      <c r="G181" s="28">
        <v>157.64920993830071</v>
      </c>
      <c r="H181" s="29">
        <v>392.56977739622027</v>
      </c>
      <c r="I181" s="29">
        <v>153.11482096444408</v>
      </c>
      <c r="J181" s="29">
        <v>43.294243637443266</v>
      </c>
      <c r="K181" s="29">
        <v>133.41805424639591</v>
      </c>
      <c r="L181" s="3"/>
      <c r="M181" s="21">
        <f t="shared" si="18"/>
        <v>1.552215855037868</v>
      </c>
      <c r="N181" s="21">
        <f t="shared" si="18"/>
        <v>2.0559484271307582</v>
      </c>
      <c r="O181" s="21">
        <f t="shared" si="18"/>
        <v>17.267387059220781</v>
      </c>
      <c r="P181" s="22">
        <f t="shared" si="17"/>
        <v>42.998339774145677</v>
      </c>
      <c r="Q181" s="22">
        <f t="shared" si="17"/>
        <v>16.770733447577001</v>
      </c>
      <c r="R181" s="34">
        <f t="shared" si="17"/>
        <v>4.7420374806605112</v>
      </c>
      <c r="S181" s="34">
        <f t="shared" si="17"/>
        <v>14.613337956227408</v>
      </c>
      <c r="T181" s="22">
        <f t="shared" si="16"/>
        <v>19.355375436887918</v>
      </c>
    </row>
    <row r="182" spans="1:20" x14ac:dyDescent="0.45">
      <c r="A182" t="s">
        <v>736</v>
      </c>
      <c r="B182" s="2">
        <v>44651</v>
      </c>
      <c r="C182" s="2" t="s">
        <v>953</v>
      </c>
      <c r="D182" s="27">
        <v>907.65140553106312</v>
      </c>
      <c r="E182" s="28">
        <v>14.452826847131993</v>
      </c>
      <c r="F182" s="28">
        <v>19.372468049837522</v>
      </c>
      <c r="G182" s="28">
        <v>160.56930978497942</v>
      </c>
      <c r="H182" s="29">
        <v>381.40220674255113</v>
      </c>
      <c r="I182" s="29">
        <v>154.5805402256573</v>
      </c>
      <c r="J182" s="29">
        <v>43.176973695959916</v>
      </c>
      <c r="K182" s="29">
        <v>134.0970801849459</v>
      </c>
      <c r="L182" s="3"/>
      <c r="M182" s="21">
        <f t="shared" si="18"/>
        <v>1.592332338060525</v>
      </c>
      <c r="N182" s="21">
        <f t="shared" si="18"/>
        <v>2.1343511321400719</v>
      </c>
      <c r="O182" s="21">
        <f t="shared" si="18"/>
        <v>17.690636383803206</v>
      </c>
      <c r="P182" s="22">
        <f t="shared" si="17"/>
        <v>42.020780711444417</v>
      </c>
      <c r="Q182" s="22">
        <f t="shared" si="17"/>
        <v>17.030826954453165</v>
      </c>
      <c r="R182" s="34">
        <f t="shared" si="17"/>
        <v>4.7569995961937881</v>
      </c>
      <c r="S182" s="34">
        <f t="shared" si="17"/>
        <v>14.774072883904834</v>
      </c>
      <c r="T182" s="22">
        <f t="shared" si="16"/>
        <v>19.531072480098622</v>
      </c>
    </row>
    <row r="183" spans="1:20" x14ac:dyDescent="0.45">
      <c r="A183" t="s">
        <v>737</v>
      </c>
      <c r="B183" s="2">
        <v>44742</v>
      </c>
      <c r="C183" s="2" t="s">
        <v>953</v>
      </c>
      <c r="D183" s="27">
        <v>919.35433071461409</v>
      </c>
      <c r="E183" s="28">
        <v>14.602848042307155</v>
      </c>
      <c r="F183" s="28">
        <v>19.357501733380492</v>
      </c>
      <c r="G183" s="28">
        <v>154.23188184219629</v>
      </c>
      <c r="H183" s="29">
        <v>383.81099175157624</v>
      </c>
      <c r="I183" s="29">
        <v>169.0742741139083</v>
      </c>
      <c r="J183" s="29">
        <v>45.318233840128542</v>
      </c>
      <c r="K183" s="29">
        <v>132.9585993911171</v>
      </c>
      <c r="L183" s="3"/>
      <c r="M183" s="21">
        <f t="shared" si="18"/>
        <v>1.5883808401659849</v>
      </c>
      <c r="N183" s="21">
        <f t="shared" si="18"/>
        <v>2.1055539835586465</v>
      </c>
      <c r="O183" s="21">
        <f t="shared" si="18"/>
        <v>16.776108698189507</v>
      </c>
      <c r="P183" s="22">
        <f t="shared" si="17"/>
        <v>41.747885328743699</v>
      </c>
      <c r="Q183" s="22">
        <f t="shared" si="17"/>
        <v>18.390545240863428</v>
      </c>
      <c r="R183" s="34">
        <f t="shared" si="17"/>
        <v>4.9293544747760834</v>
      </c>
      <c r="S183" s="34">
        <f t="shared" si="17"/>
        <v>14.462171433702649</v>
      </c>
      <c r="T183" s="22">
        <f t="shared" si="16"/>
        <v>19.391525908478734</v>
      </c>
    </row>
    <row r="184" spans="1:20" x14ac:dyDescent="0.45">
      <c r="A184" t="s">
        <v>738</v>
      </c>
      <c r="B184" s="2">
        <v>44834</v>
      </c>
      <c r="C184" s="2" t="s">
        <v>953</v>
      </c>
      <c r="D184" s="27">
        <v>929.97748296982229</v>
      </c>
      <c r="E184" s="28">
        <v>13.142259264161382</v>
      </c>
      <c r="F184" s="28">
        <v>20.009132877969947</v>
      </c>
      <c r="G184" s="28">
        <v>143.40852116770569</v>
      </c>
      <c r="H184" s="29">
        <v>388.94627619714896</v>
      </c>
      <c r="I184" s="29">
        <v>169.4957314574396</v>
      </c>
      <c r="J184" s="29">
        <v>48.078102921175613</v>
      </c>
      <c r="K184" s="29">
        <v>146.89745908422117</v>
      </c>
      <c r="L184" s="3"/>
      <c r="M184" s="21">
        <f t="shared" si="18"/>
        <v>1.4131803731626316</v>
      </c>
      <c r="N184" s="21">
        <f t="shared" si="18"/>
        <v>2.1515717578528988</v>
      </c>
      <c r="O184" s="21">
        <f t="shared" si="18"/>
        <v>15.420644455792624</v>
      </c>
      <c r="P184" s="22">
        <f t="shared" si="17"/>
        <v>41.823192853559689</v>
      </c>
      <c r="Q184" s="22">
        <f t="shared" si="17"/>
        <v>18.225788748794873</v>
      </c>
      <c r="R184" s="34">
        <f t="shared" si="17"/>
        <v>5.1698136569545037</v>
      </c>
      <c r="S184" s="34">
        <f t="shared" si="17"/>
        <v>15.795808153882795</v>
      </c>
      <c r="T184" s="22">
        <f t="shared" si="16"/>
        <v>20.965621810837298</v>
      </c>
    </row>
    <row r="185" spans="1:20" x14ac:dyDescent="0.45">
      <c r="A185" t="s">
        <v>739</v>
      </c>
      <c r="B185" s="2">
        <v>44926</v>
      </c>
      <c r="C185" s="2" t="s">
        <v>953</v>
      </c>
      <c r="D185" s="27">
        <v>852.86986229388458</v>
      </c>
      <c r="E185" s="28">
        <v>11.777025724271406</v>
      </c>
      <c r="F185" s="28">
        <v>18.780710781146198</v>
      </c>
      <c r="G185" s="28">
        <v>128.17545740366819</v>
      </c>
      <c r="H185" s="29">
        <v>357.48170393878991</v>
      </c>
      <c r="I185" s="29">
        <v>157.49776314897596</v>
      </c>
      <c r="J185" s="29">
        <v>37.369163038041997</v>
      </c>
      <c r="K185" s="29">
        <v>141.78803825899089</v>
      </c>
      <c r="L185" s="3"/>
      <c r="M185" s="21">
        <f t="shared" si="18"/>
        <v>1.3808701942633823</v>
      </c>
      <c r="N185" s="21">
        <f t="shared" si="18"/>
        <v>2.2020605500859731</v>
      </c>
      <c r="O185" s="21">
        <f t="shared" si="18"/>
        <v>15.028723967209558</v>
      </c>
      <c r="P185" s="22">
        <f t="shared" si="17"/>
        <v>41.915152562350443</v>
      </c>
      <c r="Q185" s="22">
        <f t="shared" si="17"/>
        <v>18.466798993854571</v>
      </c>
      <c r="R185" s="34">
        <f t="shared" si="17"/>
        <v>4.3815785608291566</v>
      </c>
      <c r="S185" s="34">
        <f t="shared" si="17"/>
        <v>16.624815171406905</v>
      </c>
      <c r="T185" s="22">
        <f t="shared" si="16"/>
        <v>21.006393732236063</v>
      </c>
    </row>
    <row r="186" spans="1:20" x14ac:dyDescent="0.45">
      <c r="A186" t="s">
        <v>740</v>
      </c>
      <c r="B186" s="2">
        <v>45016</v>
      </c>
      <c r="C186" s="2" t="s">
        <v>954</v>
      </c>
      <c r="D186" s="27">
        <v>903.5543274210462</v>
      </c>
      <c r="E186" s="28">
        <v>11.862596098573588</v>
      </c>
      <c r="F186" s="28">
        <v>20.319249312252374</v>
      </c>
      <c r="G186" s="28">
        <v>132.09384328455809</v>
      </c>
      <c r="H186" s="29">
        <v>368.83754390614934</v>
      </c>
      <c r="I186" s="29">
        <v>166.61678858132598</v>
      </c>
      <c r="J186" s="29">
        <v>42.353313903249678</v>
      </c>
      <c r="K186" s="29">
        <v>161.47099233493719</v>
      </c>
      <c r="L186" s="3"/>
      <c r="M186" s="21">
        <f t="shared" si="18"/>
        <v>1.3128813330386222</v>
      </c>
      <c r="N186" s="21">
        <f t="shared" si="18"/>
        <v>2.2488132363051405</v>
      </c>
      <c r="O186" s="21">
        <f t="shared" si="18"/>
        <v>14.61935815874897</v>
      </c>
      <c r="P186" s="22">
        <f t="shared" si="17"/>
        <v>40.820737913889175</v>
      </c>
      <c r="Q186" s="22">
        <f t="shared" si="17"/>
        <v>18.440151690368076</v>
      </c>
      <c r="R186" s="34">
        <f t="shared" si="17"/>
        <v>4.6874119926065623</v>
      </c>
      <c r="S186" s="34">
        <f t="shared" si="17"/>
        <v>17.870645675043459</v>
      </c>
      <c r="T186" s="22">
        <f t="shared" si="16"/>
        <v>22.558057667650022</v>
      </c>
    </row>
    <row r="187" spans="1:20" x14ac:dyDescent="0.45">
      <c r="A187" t="s">
        <v>741</v>
      </c>
      <c r="B187" s="2">
        <v>45107</v>
      </c>
      <c r="C187" s="2" t="s">
        <v>954</v>
      </c>
      <c r="D187" s="27">
        <v>870.31838846187941</v>
      </c>
      <c r="E187" s="28">
        <v>11.583043083606812</v>
      </c>
      <c r="F187" s="28">
        <v>20.970334837625696</v>
      </c>
      <c r="G187" s="28">
        <v>128.24465167823664</v>
      </c>
      <c r="H187" s="29">
        <v>349.70410914712846</v>
      </c>
      <c r="I187" s="29">
        <v>149.5468064190726</v>
      </c>
      <c r="J187" s="29">
        <v>42.483464193653894</v>
      </c>
      <c r="K187" s="29">
        <v>167.78597910255527</v>
      </c>
      <c r="L187" s="3"/>
      <c r="M187" s="21">
        <f t="shared" si="18"/>
        <v>1.3308972023534533</v>
      </c>
      <c r="N187" s="21">
        <f t="shared" si="18"/>
        <v>2.4095015244578177</v>
      </c>
      <c r="O187" s="21">
        <f t="shared" si="18"/>
        <v>14.735371948751357</v>
      </c>
      <c r="P187" s="22">
        <f t="shared" si="17"/>
        <v>40.181169763075246</v>
      </c>
      <c r="Q187" s="22">
        <f t="shared" si="17"/>
        <v>17.182999739137749</v>
      </c>
      <c r="R187" s="34">
        <f t="shared" si="17"/>
        <v>4.881370399255295</v>
      </c>
      <c r="S187" s="34">
        <f t="shared" si="17"/>
        <v>19.27868942296908</v>
      </c>
      <c r="T187" s="22">
        <f t="shared" si="16"/>
        <v>24.160059822224376</v>
      </c>
    </row>
    <row r="188" spans="1:20" x14ac:dyDescent="0.45">
      <c r="A188" t="s">
        <v>742</v>
      </c>
      <c r="B188" s="2">
        <v>45199</v>
      </c>
      <c r="C188" s="2" t="s">
        <v>954</v>
      </c>
      <c r="D188" s="27">
        <v>831.0252196716599</v>
      </c>
      <c r="E188" s="28">
        <v>10.872959620977403</v>
      </c>
      <c r="F188" s="28">
        <v>20.305994800217686</v>
      </c>
      <c r="G188" s="28">
        <v>123.3427765553039</v>
      </c>
      <c r="H188" s="29">
        <v>330.99146205281448</v>
      </c>
      <c r="I188" s="29">
        <v>150.15313914300597</v>
      </c>
      <c r="J188" s="29">
        <v>41.739904334063006</v>
      </c>
      <c r="K188" s="29">
        <v>153.6189831652774</v>
      </c>
      <c r="L188" s="3"/>
      <c r="M188" s="21">
        <f t="shared" si="18"/>
        <v>1.3083790195047675</v>
      </c>
      <c r="N188" s="21">
        <f t="shared" si="18"/>
        <v>2.4434871914285146</v>
      </c>
      <c r="O188" s="21">
        <f t="shared" si="18"/>
        <v>14.842242285262646</v>
      </c>
      <c r="P188" s="22">
        <f t="shared" si="17"/>
        <v>39.829292086176395</v>
      </c>
      <c r="Q188" s="22">
        <f t="shared" si="17"/>
        <v>18.06842146166537</v>
      </c>
      <c r="R188" s="34">
        <f t="shared" si="17"/>
        <v>5.0227000752822573</v>
      </c>
      <c r="S188" s="34">
        <f t="shared" si="17"/>
        <v>18.48547788068004</v>
      </c>
      <c r="T188" s="22">
        <f t="shared" si="16"/>
        <v>23.508177955962296</v>
      </c>
    </row>
    <row r="189" spans="1:20" x14ac:dyDescent="0.45">
      <c r="A189" t="s">
        <v>743</v>
      </c>
      <c r="B189" s="2">
        <v>45291</v>
      </c>
      <c r="C189" s="2" t="s">
        <v>954</v>
      </c>
      <c r="D189" s="27">
        <v>825.86864849786332</v>
      </c>
      <c r="E189" s="28">
        <v>11.35076454435166</v>
      </c>
      <c r="F189" s="28">
        <v>20.329629258676114</v>
      </c>
      <c r="G189" s="28">
        <v>124.73020691468983</v>
      </c>
      <c r="H189" s="29">
        <v>328.21423160940662</v>
      </c>
      <c r="I189" s="29">
        <v>151.28673352256399</v>
      </c>
      <c r="J189" s="29">
        <v>36.93870200711816</v>
      </c>
      <c r="K189" s="29">
        <v>153.01838064105689</v>
      </c>
      <c r="L189" s="3"/>
      <c r="M189" s="21">
        <f t="shared" si="18"/>
        <v>1.3744031287538367</v>
      </c>
      <c r="N189" s="21">
        <f t="shared" si="18"/>
        <v>2.4616056434219651</v>
      </c>
      <c r="O189" s="21">
        <f t="shared" si="18"/>
        <v>15.102910994569923</v>
      </c>
      <c r="P189" s="22">
        <f t="shared" si="17"/>
        <v>39.741698901681431</v>
      </c>
      <c r="Q189" s="22">
        <f t="shared" si="17"/>
        <v>18.318498201588458</v>
      </c>
      <c r="R189" s="34">
        <f t="shared" si="17"/>
        <v>4.472709077200637</v>
      </c>
      <c r="S189" s="34">
        <f t="shared" si="17"/>
        <v>18.528174052783744</v>
      </c>
      <c r="T189" s="22">
        <f t="shared" si="16"/>
        <v>23.000883129984381</v>
      </c>
    </row>
    <row r="190" spans="1:20" x14ac:dyDescent="0.45">
      <c r="A190" t="s">
        <v>744</v>
      </c>
      <c r="B190" s="2">
        <v>45382</v>
      </c>
      <c r="C190" s="2" t="s">
        <v>955</v>
      </c>
      <c r="D190" s="27">
        <v>885.4079296902313</v>
      </c>
      <c r="E190" s="28">
        <v>11.928897214743033</v>
      </c>
      <c r="F190" s="28">
        <v>22.32125387405264</v>
      </c>
      <c r="G190" s="28">
        <v>125.64495517141009</v>
      </c>
      <c r="H190" s="29">
        <v>346.21765056863666</v>
      </c>
      <c r="I190" s="29">
        <v>166.06123988684155</v>
      </c>
      <c r="J190" s="29">
        <v>44.900327439583236</v>
      </c>
      <c r="K190" s="29">
        <v>168.33360553496414</v>
      </c>
      <c r="L190" s="3"/>
      <c r="M190" s="21">
        <f t="shared" si="18"/>
        <v>1.3472769798793733</v>
      </c>
      <c r="N190" s="21">
        <f t="shared" si="18"/>
        <v>2.5210135492983388</v>
      </c>
      <c r="O190" s="21">
        <f t="shared" si="18"/>
        <v>14.190629082728931</v>
      </c>
      <c r="P190" s="22">
        <f t="shared" si="17"/>
        <v>39.102614620784379</v>
      </c>
      <c r="Q190" s="22">
        <f t="shared" si="17"/>
        <v>18.755336869971302</v>
      </c>
      <c r="R190" s="34">
        <f t="shared" si="17"/>
        <v>5.0711458452029063</v>
      </c>
      <c r="S190" s="34">
        <f t="shared" si="17"/>
        <v>19.011983052134774</v>
      </c>
      <c r="T190" s="22">
        <f t="shared" si="16"/>
        <v>24.08312889733768</v>
      </c>
    </row>
    <row r="191" spans="1:20" x14ac:dyDescent="0.45">
      <c r="A191" t="s">
        <v>745</v>
      </c>
      <c r="B191" s="2">
        <v>45473</v>
      </c>
      <c r="C191" s="2" t="s">
        <v>955</v>
      </c>
      <c r="D191" s="27">
        <v>909.37455213644273</v>
      </c>
      <c r="E191" s="28">
        <v>11.721556381546046</v>
      </c>
      <c r="F191" s="28">
        <v>23.88575605687841</v>
      </c>
      <c r="G191" s="28">
        <v>131.24421057964932</v>
      </c>
      <c r="H191" s="29">
        <v>358.0352402861094</v>
      </c>
      <c r="I191" s="29">
        <v>168.88975265490831</v>
      </c>
      <c r="J191" s="29">
        <v>47.408963960873727</v>
      </c>
      <c r="K191" s="29">
        <v>168.1890722164776</v>
      </c>
      <c r="L191" s="3"/>
      <c r="M191" s="21">
        <f t="shared" si="18"/>
        <v>1.2889690341573734</v>
      </c>
      <c r="N191" s="21">
        <f t="shared" si="18"/>
        <v>2.6266136434940162</v>
      </c>
      <c r="O191" s="21">
        <f t="shared" si="18"/>
        <v>14.432360161311992</v>
      </c>
      <c r="P191" s="22">
        <f t="shared" si="17"/>
        <v>39.371592205319345</v>
      </c>
      <c r="Q191" s="22">
        <f t="shared" si="17"/>
        <v>18.572078167145374</v>
      </c>
      <c r="R191" s="34">
        <f t="shared" si="17"/>
        <v>5.2133594292355427</v>
      </c>
      <c r="S191" s="34">
        <f t="shared" si="17"/>
        <v>18.495027359336362</v>
      </c>
      <c r="T191" s="22">
        <f t="shared" si="16"/>
        <v>23.708386788571904</v>
      </c>
    </row>
    <row r="551" spans="13:19" x14ac:dyDescent="0.45">
      <c r="M551" s="21" t="s">
        <v>932</v>
      </c>
      <c r="N551" s="21" t="s">
        <v>930</v>
      </c>
      <c r="O551" s="21" t="s">
        <v>956</v>
      </c>
      <c r="P551" s="22" t="s">
        <v>957</v>
      </c>
      <c r="Q551" s="22" t="s">
        <v>958</v>
      </c>
      <c r="S551" s="34" t="s">
        <v>931</v>
      </c>
    </row>
    <row r="552" spans="13:19" x14ac:dyDescent="0.45">
      <c r="M552" s="21">
        <f>-O470+O545</f>
        <v>0</v>
      </c>
      <c r="N552" s="21">
        <f>-M470+M545</f>
        <v>0</v>
      </c>
      <c r="O552" s="21">
        <f>-P470+P545</f>
        <v>0</v>
      </c>
      <c r="P552" s="22">
        <f>-Q470+Q545</f>
        <v>0</v>
      </c>
      <c r="Q552" s="22">
        <f>-S470+S545</f>
        <v>0</v>
      </c>
      <c r="S552" s="34">
        <f>-N470+N545</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1A809-0F52-4265-AC1C-A50C9866AF26}">
  <dimension ref="A1:Q157"/>
  <sheetViews>
    <sheetView workbookViewId="0">
      <pane xSplit="2" ySplit="13" topLeftCell="C129" activePane="bottomRight" state="frozen"/>
      <selection pane="topRight" activeCell="G13" sqref="G13:G131"/>
      <selection pane="bottomLeft" activeCell="G13" sqref="G13:G131"/>
      <selection pane="bottomRight" activeCell="K13" sqref="K13"/>
    </sheetView>
  </sheetViews>
  <sheetFormatPr defaultRowHeight="14.25" x14ac:dyDescent="0.45"/>
  <sheetData>
    <row r="1" spans="1:17" x14ac:dyDescent="0.45">
      <c r="A1" s="1" t="s">
        <v>1017</v>
      </c>
      <c r="B1" s="1" t="s">
        <v>1</v>
      </c>
      <c r="C1" t="s">
        <v>1018</v>
      </c>
      <c r="D1" t="s">
        <v>845</v>
      </c>
      <c r="E1" t="s">
        <v>1019</v>
      </c>
      <c r="F1" t="s">
        <v>1020</v>
      </c>
    </row>
    <row r="2" spans="1:17" x14ac:dyDescent="0.45">
      <c r="A2" t="s">
        <v>4</v>
      </c>
      <c r="C2" t="s">
        <v>1021</v>
      </c>
      <c r="D2" t="s">
        <v>1022</v>
      </c>
      <c r="E2" t="s">
        <v>1023</v>
      </c>
      <c r="F2" t="s">
        <v>1024</v>
      </c>
    </row>
    <row r="3" spans="1:17" x14ac:dyDescent="0.45">
      <c r="A3" t="s">
        <v>7</v>
      </c>
      <c r="C3" t="s">
        <v>853</v>
      </c>
      <c r="D3" t="s">
        <v>853</v>
      </c>
      <c r="E3" t="s">
        <v>853</v>
      </c>
      <c r="F3" t="s">
        <v>853</v>
      </c>
    </row>
    <row r="4" spans="1:17" x14ac:dyDescent="0.45">
      <c r="A4" t="s">
        <v>9</v>
      </c>
      <c r="C4" t="s">
        <v>585</v>
      </c>
      <c r="D4" t="s">
        <v>585</v>
      </c>
      <c r="E4" t="s">
        <v>585</v>
      </c>
      <c r="F4" t="s">
        <v>585</v>
      </c>
    </row>
    <row r="5" spans="1:17" x14ac:dyDescent="0.45">
      <c r="A5" t="s">
        <v>11</v>
      </c>
      <c r="C5" t="s">
        <v>855</v>
      </c>
      <c r="D5" t="s">
        <v>855</v>
      </c>
      <c r="E5" t="s">
        <v>855</v>
      </c>
      <c r="F5" t="s">
        <v>855</v>
      </c>
    </row>
    <row r="6" spans="1:17" x14ac:dyDescent="0.45">
      <c r="A6" t="s">
        <v>13</v>
      </c>
      <c r="C6" t="s">
        <v>757</v>
      </c>
      <c r="D6" t="s">
        <v>757</v>
      </c>
      <c r="E6" t="s">
        <v>757</v>
      </c>
      <c r="F6" t="s">
        <v>757</v>
      </c>
    </row>
    <row r="7" spans="1:17" x14ac:dyDescent="0.45">
      <c r="A7" t="s">
        <v>15</v>
      </c>
      <c r="C7" t="s">
        <v>856</v>
      </c>
      <c r="D7" t="s">
        <v>856</v>
      </c>
      <c r="E7" t="s">
        <v>856</v>
      </c>
      <c r="F7" t="s">
        <v>856</v>
      </c>
    </row>
    <row r="8" spans="1:17" x14ac:dyDescent="0.45">
      <c r="A8" t="s">
        <v>17</v>
      </c>
      <c r="C8" t="s">
        <v>591</v>
      </c>
      <c r="D8" t="s">
        <v>591</v>
      </c>
      <c r="E8" t="s">
        <v>591</v>
      </c>
      <c r="F8" t="s">
        <v>591</v>
      </c>
    </row>
    <row r="9" spans="1:17" x14ac:dyDescent="0.45">
      <c r="A9" t="s">
        <v>19</v>
      </c>
      <c r="C9" t="s">
        <v>761</v>
      </c>
      <c r="D9" t="s">
        <v>761</v>
      </c>
      <c r="E9" t="s">
        <v>761</v>
      </c>
      <c r="F9" t="s">
        <v>761</v>
      </c>
    </row>
    <row r="10" spans="1:17" x14ac:dyDescent="0.45">
      <c r="A10" t="s">
        <v>21</v>
      </c>
      <c r="C10" t="s">
        <v>594</v>
      </c>
      <c r="D10" t="s">
        <v>594</v>
      </c>
      <c r="E10" t="s">
        <v>594</v>
      </c>
      <c r="F10" t="s">
        <v>594</v>
      </c>
    </row>
    <row r="11" spans="1:17" x14ac:dyDescent="0.45">
      <c r="A11" t="s">
        <v>24</v>
      </c>
      <c r="C11" t="s">
        <v>858</v>
      </c>
      <c r="D11" t="s">
        <v>858</v>
      </c>
      <c r="E11" t="s">
        <v>858</v>
      </c>
      <c r="F11" t="s">
        <v>858</v>
      </c>
    </row>
    <row r="12" spans="1:17" x14ac:dyDescent="0.45">
      <c r="A12" t="s">
        <v>26</v>
      </c>
      <c r="C12" t="s">
        <v>859</v>
      </c>
      <c r="D12" t="s">
        <v>859</v>
      </c>
      <c r="E12" t="s">
        <v>859</v>
      </c>
      <c r="F12" t="s">
        <v>859</v>
      </c>
      <c r="K12" s="60" t="s">
        <v>1025</v>
      </c>
    </row>
    <row r="13" spans="1:17" x14ac:dyDescent="0.45">
      <c r="A13" t="s">
        <v>32</v>
      </c>
      <c r="C13" t="s">
        <v>33</v>
      </c>
      <c r="D13" t="s">
        <v>33</v>
      </c>
      <c r="E13" t="s">
        <v>33</v>
      </c>
      <c r="F13" t="s">
        <v>33</v>
      </c>
      <c r="G13" t="s">
        <v>1026</v>
      </c>
      <c r="H13" t="s">
        <v>1027</v>
      </c>
      <c r="I13" t="s">
        <v>1028</v>
      </c>
      <c r="K13" t="s">
        <v>1029</v>
      </c>
      <c r="L13" t="s">
        <v>1030</v>
      </c>
      <c r="M13" t="s">
        <v>1031</v>
      </c>
      <c r="P13" s="60" t="s">
        <v>1032</v>
      </c>
      <c r="Q13" s="60" t="s">
        <v>1033</v>
      </c>
    </row>
    <row r="14" spans="1:17" x14ac:dyDescent="0.45">
      <c r="A14" t="s">
        <v>628</v>
      </c>
      <c r="B14" s="2">
        <v>34789</v>
      </c>
      <c r="C14" s="36">
        <v>19439.534646182266</v>
      </c>
      <c r="D14" s="36">
        <v>2275.3992300485056</v>
      </c>
      <c r="E14" s="36">
        <v>18807.009480578807</v>
      </c>
      <c r="F14" s="36">
        <v>2572.0214605672713</v>
      </c>
      <c r="G14" s="36">
        <f>C14+D14-E14-F14</f>
        <v>335.90293508469267</v>
      </c>
      <c r="H14" s="36">
        <f>C14-E14</f>
        <v>632.52516560345975</v>
      </c>
      <c r="I14" s="36">
        <f>D14-F14</f>
        <v>-296.62223051876572</v>
      </c>
      <c r="K14" t="e">
        <v>#N/A</v>
      </c>
      <c r="L14" t="e">
        <v>#N/A</v>
      </c>
      <c r="M14" t="e">
        <v>#N/A</v>
      </c>
      <c r="O14" t="str">
        <f>A14</f>
        <v>1995:Q1</v>
      </c>
      <c r="P14" s="36">
        <f>C14+D14</f>
        <v>21714.933876230771</v>
      </c>
      <c r="Q14">
        <v>1</v>
      </c>
    </row>
    <row r="15" spans="1:17" x14ac:dyDescent="0.45">
      <c r="A15" t="s">
        <v>629</v>
      </c>
      <c r="B15" s="2">
        <v>34880</v>
      </c>
      <c r="C15" s="36">
        <v>19484.087762379582</v>
      </c>
      <c r="D15" s="36">
        <v>2493.1687714236377</v>
      </c>
      <c r="E15" s="36">
        <v>17183.590989696087</v>
      </c>
      <c r="F15" s="36">
        <v>2481.7034543569007</v>
      </c>
      <c r="G15" s="36">
        <f t="shared" ref="G15:G78" si="0">C15+D15-E15-F15</f>
        <v>2311.9620897502336</v>
      </c>
      <c r="H15" s="36">
        <f t="shared" ref="H15:I78" si="1">C15-E15</f>
        <v>2300.4967726834948</v>
      </c>
      <c r="I15" s="36">
        <f t="shared" si="1"/>
        <v>11.465317066737043</v>
      </c>
      <c r="K15" t="e">
        <v>#N/A</v>
      </c>
      <c r="L15" t="e">
        <v>#N/A</v>
      </c>
      <c r="M15" t="e">
        <v>#N/A</v>
      </c>
      <c r="O15" t="str">
        <f t="shared" ref="O15:O78" si="2">A15</f>
        <v>1995:Q2</v>
      </c>
      <c r="P15" s="36">
        <f t="shared" ref="P15:P78" si="3">C15+D15</f>
        <v>21977.256533803222</v>
      </c>
      <c r="Q15">
        <v>2</v>
      </c>
    </row>
    <row r="16" spans="1:17" x14ac:dyDescent="0.45">
      <c r="A16" t="s">
        <v>630</v>
      </c>
      <c r="B16" s="2">
        <v>34972</v>
      </c>
      <c r="C16" s="36">
        <v>20206.427436066861</v>
      </c>
      <c r="D16" s="36">
        <v>2389.3798191817586</v>
      </c>
      <c r="E16" s="36">
        <v>17975.207859460221</v>
      </c>
      <c r="F16" s="36">
        <v>2637.581394348731</v>
      </c>
      <c r="G16" s="36">
        <f t="shared" si="0"/>
        <v>1983.0180014396674</v>
      </c>
      <c r="H16" s="36">
        <f t="shared" si="1"/>
        <v>2231.2195766066397</v>
      </c>
      <c r="I16" s="36">
        <f t="shared" si="1"/>
        <v>-248.20157516697236</v>
      </c>
      <c r="K16" t="e">
        <v>#N/A</v>
      </c>
      <c r="L16" t="e">
        <v>#N/A</v>
      </c>
      <c r="M16" t="e">
        <v>#N/A</v>
      </c>
      <c r="O16" t="str">
        <f t="shared" si="2"/>
        <v>1995:Q3</v>
      </c>
      <c r="P16" s="36">
        <f t="shared" si="3"/>
        <v>22595.807255248619</v>
      </c>
      <c r="Q16">
        <v>3</v>
      </c>
    </row>
    <row r="17" spans="1:17" x14ac:dyDescent="0.45">
      <c r="A17" t="s">
        <v>631</v>
      </c>
      <c r="B17" s="2">
        <v>35064</v>
      </c>
      <c r="C17" s="36">
        <v>20468.859799825663</v>
      </c>
      <c r="D17" s="36">
        <v>2579.1249305401716</v>
      </c>
      <c r="E17" s="36">
        <v>18642.889354878884</v>
      </c>
      <c r="F17" s="36">
        <v>2634.8455699964188</v>
      </c>
      <c r="G17" s="36">
        <f t="shared" si="0"/>
        <v>1770.2498054905327</v>
      </c>
      <c r="H17" s="36">
        <f t="shared" si="1"/>
        <v>1825.970444946779</v>
      </c>
      <c r="I17" s="36">
        <f t="shared" si="1"/>
        <v>-55.720639456247227</v>
      </c>
      <c r="K17" t="e">
        <v>#N/A</v>
      </c>
      <c r="L17" t="e">
        <v>#N/A</v>
      </c>
      <c r="M17" t="e">
        <v>#N/A</v>
      </c>
      <c r="O17" t="str">
        <f t="shared" si="2"/>
        <v>1995:Q4</v>
      </c>
      <c r="P17" s="36">
        <f t="shared" si="3"/>
        <v>23047.984730365835</v>
      </c>
      <c r="Q17">
        <v>4</v>
      </c>
    </row>
    <row r="18" spans="1:17" x14ac:dyDescent="0.45">
      <c r="A18" t="s">
        <v>632</v>
      </c>
      <c r="B18" s="2">
        <v>35155</v>
      </c>
      <c r="C18" s="36">
        <v>22664.78002148322</v>
      </c>
      <c r="D18" s="36">
        <v>2560.9840316599611</v>
      </c>
      <c r="E18" s="36">
        <v>20635.412681782185</v>
      </c>
      <c r="F18" s="36">
        <v>2640.4942944748268</v>
      </c>
      <c r="G18" s="36">
        <f t="shared" si="0"/>
        <v>1949.8570768861705</v>
      </c>
      <c r="H18" s="36">
        <f t="shared" si="1"/>
        <v>2029.3673397010352</v>
      </c>
      <c r="I18" s="36">
        <f t="shared" si="1"/>
        <v>-79.510262814865655</v>
      </c>
      <c r="K18">
        <f t="shared" ref="K18:K77" si="4">100*(C18+D18-C14-D14)/(C14+D14)</f>
        <v>16.167814265165116</v>
      </c>
      <c r="L18">
        <f t="shared" ref="L18:L49" si="5">100*(C18-C14)/C14</f>
        <v>16.591165550016708</v>
      </c>
      <c r="M18">
        <f t="shared" ref="M18:M49" si="6">100*(D18-D14)/D14</f>
        <v>12.55097557562976</v>
      </c>
      <c r="O18" t="str">
        <f t="shared" si="2"/>
        <v>1996:Q1</v>
      </c>
      <c r="P18" s="36">
        <f t="shared" si="3"/>
        <v>25225.764053143183</v>
      </c>
      <c r="Q18">
        <v>5</v>
      </c>
    </row>
    <row r="19" spans="1:17" x14ac:dyDescent="0.45">
      <c r="A19" t="s">
        <v>633</v>
      </c>
      <c r="B19" s="2">
        <v>35246</v>
      </c>
      <c r="C19" s="36">
        <v>23411.941036237258</v>
      </c>
      <c r="D19" s="36">
        <v>2627.836433995999</v>
      </c>
      <c r="E19" s="36">
        <v>21575.866432683943</v>
      </c>
      <c r="F19" s="36">
        <v>2801.8201032208012</v>
      </c>
      <c r="G19" s="36">
        <f t="shared" si="0"/>
        <v>1662.0909343285134</v>
      </c>
      <c r="H19" s="36">
        <f t="shared" si="1"/>
        <v>1836.0746035533157</v>
      </c>
      <c r="I19" s="36">
        <f t="shared" si="1"/>
        <v>-173.98366922480227</v>
      </c>
      <c r="K19">
        <f t="shared" si="4"/>
        <v>18.485114054984404</v>
      </c>
      <c r="L19">
        <f t="shared" si="5"/>
        <v>20.159287526109814</v>
      </c>
      <c r="M19">
        <f t="shared" si="6"/>
        <v>5.4014659623489472</v>
      </c>
      <c r="O19" t="str">
        <f t="shared" si="2"/>
        <v>1996:Q2</v>
      </c>
      <c r="P19" s="36">
        <f t="shared" si="3"/>
        <v>26039.777470233257</v>
      </c>
      <c r="Q19">
        <v>6</v>
      </c>
    </row>
    <row r="20" spans="1:17" x14ac:dyDescent="0.45">
      <c r="A20" t="s">
        <v>634</v>
      </c>
      <c r="B20" s="2">
        <v>35338</v>
      </c>
      <c r="C20" s="36">
        <v>24393.601908453616</v>
      </c>
      <c r="D20" s="36">
        <v>2751.184608407847</v>
      </c>
      <c r="E20" s="36">
        <v>22953.834649485005</v>
      </c>
      <c r="F20" s="36">
        <v>2972.2390856182124</v>
      </c>
      <c r="G20" s="36">
        <f t="shared" si="0"/>
        <v>1218.7127817582455</v>
      </c>
      <c r="H20" s="36">
        <f t="shared" si="1"/>
        <v>1439.7672589686117</v>
      </c>
      <c r="I20" s="36">
        <f t="shared" si="1"/>
        <v>-221.05447721036535</v>
      </c>
      <c r="K20">
        <f t="shared" si="4"/>
        <v>20.131961696372645</v>
      </c>
      <c r="L20">
        <f t="shared" si="5"/>
        <v>20.721992968004745</v>
      </c>
      <c r="M20">
        <f t="shared" si="6"/>
        <v>15.142204948813374</v>
      </c>
      <c r="O20" t="str">
        <f t="shared" si="2"/>
        <v>1996:Q3</v>
      </c>
      <c r="P20" s="36">
        <f t="shared" si="3"/>
        <v>27144.786516861463</v>
      </c>
      <c r="Q20">
        <v>7</v>
      </c>
    </row>
    <row r="21" spans="1:17" x14ac:dyDescent="0.45">
      <c r="A21" t="s">
        <v>635</v>
      </c>
      <c r="B21" s="2">
        <v>35430</v>
      </c>
      <c r="C21" s="36">
        <v>25585.071745251858</v>
      </c>
      <c r="D21" s="36">
        <v>2686.7370266929206</v>
      </c>
      <c r="E21" s="36">
        <v>24318.80585085418</v>
      </c>
      <c r="F21" s="36">
        <v>2999.1245882213725</v>
      </c>
      <c r="G21" s="36">
        <f t="shared" si="0"/>
        <v>953.87833286922705</v>
      </c>
      <c r="H21" s="36">
        <f t="shared" si="1"/>
        <v>1266.2658943976785</v>
      </c>
      <c r="I21" s="36">
        <f t="shared" si="1"/>
        <v>-312.3875615284519</v>
      </c>
      <c r="K21">
        <f t="shared" si="4"/>
        <v>22.664992634677212</v>
      </c>
      <c r="L21">
        <f t="shared" si="5"/>
        <v>24.995099851481573</v>
      </c>
      <c r="M21">
        <f t="shared" si="6"/>
        <v>4.1724266583011458</v>
      </c>
      <c r="O21" t="str">
        <f t="shared" si="2"/>
        <v>1996:Q4</v>
      </c>
      <c r="P21" s="36">
        <f t="shared" si="3"/>
        <v>28271.808771944779</v>
      </c>
      <c r="Q21">
        <v>8</v>
      </c>
    </row>
    <row r="22" spans="1:17" x14ac:dyDescent="0.45">
      <c r="A22" t="s">
        <v>636</v>
      </c>
      <c r="B22" s="2">
        <v>35520</v>
      </c>
      <c r="C22" s="36">
        <v>26066.017574599391</v>
      </c>
      <c r="D22" s="36">
        <v>2864.4021749183676</v>
      </c>
      <c r="E22" s="36">
        <v>24427.751962842482</v>
      </c>
      <c r="F22" s="36">
        <v>3213.6201175616934</v>
      </c>
      <c r="G22" s="36">
        <f t="shared" si="0"/>
        <v>1289.0476691135827</v>
      </c>
      <c r="H22" s="36">
        <f t="shared" si="1"/>
        <v>1638.2656117569095</v>
      </c>
      <c r="I22" s="36">
        <f t="shared" si="1"/>
        <v>-349.21794264332584</v>
      </c>
      <c r="K22">
        <f t="shared" si="4"/>
        <v>14.685999950566288</v>
      </c>
      <c r="L22">
        <f t="shared" si="5"/>
        <v>15.006708866762644</v>
      </c>
      <c r="M22">
        <f t="shared" si="6"/>
        <v>11.847717108245259</v>
      </c>
      <c r="O22" t="str">
        <f t="shared" si="2"/>
        <v>1997:Q1</v>
      </c>
      <c r="P22" s="36">
        <f t="shared" si="3"/>
        <v>28930.419749517758</v>
      </c>
      <c r="Q22">
        <v>9</v>
      </c>
    </row>
    <row r="23" spans="1:17" x14ac:dyDescent="0.45">
      <c r="A23" t="s">
        <v>637</v>
      </c>
      <c r="B23" s="2">
        <v>35611</v>
      </c>
      <c r="C23" s="36">
        <v>27189.997505780539</v>
      </c>
      <c r="D23" s="36">
        <v>2707.8724462843807</v>
      </c>
      <c r="E23" s="36">
        <v>26978.376523996438</v>
      </c>
      <c r="F23" s="36">
        <v>3219.0155850501142</v>
      </c>
      <c r="G23" s="36">
        <f t="shared" si="0"/>
        <v>-299.52215698163127</v>
      </c>
      <c r="H23" s="36">
        <f t="shared" si="1"/>
        <v>211.62098178410088</v>
      </c>
      <c r="I23" s="36">
        <f t="shared" si="1"/>
        <v>-511.14313876573351</v>
      </c>
      <c r="K23">
        <f t="shared" si="4"/>
        <v>14.816149969952505</v>
      </c>
      <c r="L23">
        <f t="shared" si="5"/>
        <v>16.137305589893479</v>
      </c>
      <c r="M23">
        <f t="shared" si="6"/>
        <v>3.0456999245830367</v>
      </c>
      <c r="O23" t="str">
        <f t="shared" si="2"/>
        <v>1997:Q2</v>
      </c>
      <c r="P23" s="36">
        <f t="shared" si="3"/>
        <v>29897.869952064921</v>
      </c>
      <c r="Q23">
        <v>10</v>
      </c>
    </row>
    <row r="24" spans="1:17" x14ac:dyDescent="0.45">
      <c r="A24" t="s">
        <v>638</v>
      </c>
      <c r="B24" s="2">
        <v>35703</v>
      </c>
      <c r="C24" s="36">
        <v>28310.178486043853</v>
      </c>
      <c r="D24" s="36">
        <v>2742.7099809994738</v>
      </c>
      <c r="E24" s="36">
        <v>28609.548306602195</v>
      </c>
      <c r="F24" s="36">
        <v>3249.5539069910001</v>
      </c>
      <c r="G24" s="36">
        <f t="shared" si="0"/>
        <v>-806.21374654986994</v>
      </c>
      <c r="H24" s="36">
        <f t="shared" si="1"/>
        <v>-299.36982055834233</v>
      </c>
      <c r="I24" s="36">
        <f t="shared" si="1"/>
        <v>-506.84392599152625</v>
      </c>
      <c r="K24">
        <f t="shared" si="4"/>
        <v>14.3972469547855</v>
      </c>
      <c r="L24">
        <f t="shared" si="5"/>
        <v>16.055753440138517</v>
      </c>
      <c r="M24">
        <f t="shared" si="6"/>
        <v>-0.30803557792792313</v>
      </c>
      <c r="O24" t="str">
        <f t="shared" si="2"/>
        <v>1997:Q3</v>
      </c>
      <c r="P24" s="36">
        <f t="shared" si="3"/>
        <v>31052.888467043325</v>
      </c>
      <c r="Q24">
        <v>11</v>
      </c>
    </row>
    <row r="25" spans="1:17" x14ac:dyDescent="0.45">
      <c r="A25" t="s">
        <v>639</v>
      </c>
      <c r="B25" s="2">
        <v>35795</v>
      </c>
      <c r="C25" s="36">
        <v>28893.721787806338</v>
      </c>
      <c r="D25" s="36">
        <v>2754.3907556608033</v>
      </c>
      <c r="E25" s="36">
        <v>29708.66401845502</v>
      </c>
      <c r="F25" s="36">
        <v>3518.1016496993066</v>
      </c>
      <c r="G25" s="36">
        <f t="shared" si="0"/>
        <v>-1578.653124687185</v>
      </c>
      <c r="H25" s="36">
        <f t="shared" si="1"/>
        <v>-814.94223064868129</v>
      </c>
      <c r="I25" s="36">
        <f t="shared" si="1"/>
        <v>-763.71089403850328</v>
      </c>
      <c r="K25">
        <f t="shared" si="4"/>
        <v>11.942298417329424</v>
      </c>
      <c r="L25">
        <f t="shared" si="5"/>
        <v>12.931955303852167</v>
      </c>
      <c r="M25">
        <f t="shared" si="6"/>
        <v>2.5180629252412174</v>
      </c>
      <c r="O25" t="str">
        <f t="shared" si="2"/>
        <v>1997:Q4</v>
      </c>
      <c r="P25" s="36">
        <f t="shared" si="3"/>
        <v>31648.112543467141</v>
      </c>
      <c r="Q25">
        <v>12</v>
      </c>
    </row>
    <row r="26" spans="1:17" x14ac:dyDescent="0.45">
      <c r="A26" t="s">
        <v>640</v>
      </c>
      <c r="B26" s="2">
        <v>35885</v>
      </c>
      <c r="C26" s="36">
        <v>29306.909771008512</v>
      </c>
      <c r="D26" s="36">
        <v>2820.9783210496225</v>
      </c>
      <c r="E26" s="36">
        <v>31156.846359786414</v>
      </c>
      <c r="F26" s="36">
        <v>3203.9873353934295</v>
      </c>
      <c r="G26" s="36">
        <f t="shared" si="0"/>
        <v>-2232.9456031217073</v>
      </c>
      <c r="H26" s="36">
        <f t="shared" si="1"/>
        <v>-1849.9365887779022</v>
      </c>
      <c r="I26" s="36">
        <f t="shared" si="1"/>
        <v>-383.00901434380694</v>
      </c>
      <c r="K26">
        <f t="shared" si="4"/>
        <v>11.052270828506302</v>
      </c>
      <c r="L26">
        <f t="shared" si="5"/>
        <v>12.433399874506643</v>
      </c>
      <c r="M26">
        <f t="shared" si="6"/>
        <v>-1.5159831342462433</v>
      </c>
      <c r="O26" t="str">
        <f t="shared" si="2"/>
        <v>1998:Q1</v>
      </c>
      <c r="P26" s="36">
        <f t="shared" si="3"/>
        <v>32127.888092058136</v>
      </c>
      <c r="Q26">
        <v>13</v>
      </c>
    </row>
    <row r="27" spans="1:17" x14ac:dyDescent="0.45">
      <c r="A27" t="s">
        <v>641</v>
      </c>
      <c r="B27" s="2">
        <v>35976</v>
      </c>
      <c r="C27" s="36">
        <v>29590.451101015959</v>
      </c>
      <c r="D27" s="36">
        <v>2843.4214365226212</v>
      </c>
      <c r="E27" s="36">
        <v>31161.772552891231</v>
      </c>
      <c r="F27" s="36">
        <v>3555.0202561801552</v>
      </c>
      <c r="G27" s="36">
        <f t="shared" si="0"/>
        <v>-2282.9202715328056</v>
      </c>
      <c r="H27" s="36">
        <f t="shared" si="1"/>
        <v>-1571.321451875272</v>
      </c>
      <c r="I27" s="36">
        <f t="shared" si="1"/>
        <v>-711.59881965753402</v>
      </c>
      <c r="K27">
        <f t="shared" si="4"/>
        <v>8.4822182635071304</v>
      </c>
      <c r="L27">
        <f t="shared" si="5"/>
        <v>8.8284436021926389</v>
      </c>
      <c r="M27">
        <f t="shared" si="6"/>
        <v>5.0057376382050309</v>
      </c>
      <c r="O27" t="str">
        <f t="shared" si="2"/>
        <v>1998:Q2</v>
      </c>
      <c r="P27" s="36">
        <f t="shared" si="3"/>
        <v>32433.87253753858</v>
      </c>
      <c r="Q27">
        <v>14</v>
      </c>
    </row>
    <row r="28" spans="1:17" x14ac:dyDescent="0.45">
      <c r="A28" t="s">
        <v>642</v>
      </c>
      <c r="B28" s="2">
        <v>36068</v>
      </c>
      <c r="C28" s="36">
        <v>28653.703002088543</v>
      </c>
      <c r="D28" s="36">
        <v>2975.2021523452795</v>
      </c>
      <c r="E28" s="36">
        <v>31139.304587736191</v>
      </c>
      <c r="F28" s="36">
        <v>3372.9628367506011</v>
      </c>
      <c r="G28" s="36">
        <f t="shared" si="0"/>
        <v>-2883.3622700529704</v>
      </c>
      <c r="H28" s="36">
        <f t="shared" si="1"/>
        <v>-2485.6015856476479</v>
      </c>
      <c r="I28" s="36">
        <f t="shared" si="1"/>
        <v>-397.76068440532163</v>
      </c>
      <c r="K28">
        <f t="shared" si="4"/>
        <v>1.8549536478766735</v>
      </c>
      <c r="L28">
        <f t="shared" si="5"/>
        <v>1.2134311205916222</v>
      </c>
      <c r="M28">
        <f t="shared" si="6"/>
        <v>8.4767318803821539</v>
      </c>
      <c r="O28" t="str">
        <f t="shared" si="2"/>
        <v>1998:Q3</v>
      </c>
      <c r="P28" s="36">
        <f t="shared" si="3"/>
        <v>31628.905154433822</v>
      </c>
      <c r="Q28">
        <v>15</v>
      </c>
    </row>
    <row r="29" spans="1:17" x14ac:dyDescent="0.45">
      <c r="A29" t="s">
        <v>643</v>
      </c>
      <c r="B29" s="2">
        <v>36160</v>
      </c>
      <c r="C29" s="36">
        <v>30124.968927998456</v>
      </c>
      <c r="D29" s="36">
        <v>2883.1496729570486</v>
      </c>
      <c r="E29" s="36">
        <v>31958.008223141504</v>
      </c>
      <c r="F29" s="36">
        <v>3500.9654579370567</v>
      </c>
      <c r="G29" s="36">
        <f t="shared" si="0"/>
        <v>-2450.8550801230581</v>
      </c>
      <c r="H29" s="36">
        <f t="shared" si="1"/>
        <v>-1833.0392951430476</v>
      </c>
      <c r="I29" s="36">
        <f t="shared" si="1"/>
        <v>-617.81578498000817</v>
      </c>
      <c r="K29">
        <f t="shared" si="4"/>
        <v>4.2972738283221732</v>
      </c>
      <c r="L29">
        <f t="shared" si="5"/>
        <v>4.2612964478384558</v>
      </c>
      <c r="M29">
        <f t="shared" si="6"/>
        <v>4.6746786755517862</v>
      </c>
      <c r="O29" t="str">
        <f t="shared" si="2"/>
        <v>1998:Q4</v>
      </c>
      <c r="P29" s="36">
        <f t="shared" si="3"/>
        <v>33008.118600955502</v>
      </c>
      <c r="Q29">
        <v>16</v>
      </c>
    </row>
    <row r="30" spans="1:17" x14ac:dyDescent="0.45">
      <c r="A30" t="s">
        <v>644</v>
      </c>
      <c r="B30" s="2">
        <v>36250</v>
      </c>
      <c r="C30" s="36">
        <v>31287.07220198456</v>
      </c>
      <c r="D30" s="36">
        <v>2766.0562782149009</v>
      </c>
      <c r="E30" s="36">
        <v>32628.281377622319</v>
      </c>
      <c r="F30" s="36">
        <v>3543.6273918552743</v>
      </c>
      <c r="G30" s="36">
        <f t="shared" si="0"/>
        <v>-2118.780289278131</v>
      </c>
      <c r="H30" s="36">
        <f t="shared" si="1"/>
        <v>-1341.2091756377595</v>
      </c>
      <c r="I30" s="36">
        <f t="shared" si="1"/>
        <v>-777.57111364037337</v>
      </c>
      <c r="K30">
        <f t="shared" si="4"/>
        <v>5.9924274593611981</v>
      </c>
      <c r="L30">
        <f t="shared" si="5"/>
        <v>6.7566401454407137</v>
      </c>
      <c r="M30">
        <f t="shared" si="6"/>
        <v>-1.9469147431904543</v>
      </c>
      <c r="O30" t="str">
        <f t="shared" si="2"/>
        <v>1999:Q1</v>
      </c>
      <c r="P30" s="36">
        <f t="shared" si="3"/>
        <v>34053.128480199463</v>
      </c>
      <c r="Q30">
        <v>17</v>
      </c>
    </row>
    <row r="31" spans="1:17" x14ac:dyDescent="0.45">
      <c r="A31" t="s">
        <v>645</v>
      </c>
      <c r="B31" s="2">
        <v>36341</v>
      </c>
      <c r="C31" s="36">
        <v>33266.121941123834</v>
      </c>
      <c r="D31" s="36">
        <v>3041.7381991499087</v>
      </c>
      <c r="E31" s="36">
        <v>34715.147174188351</v>
      </c>
      <c r="F31" s="36">
        <v>3704.9216932830668</v>
      </c>
      <c r="G31" s="36">
        <f t="shared" si="0"/>
        <v>-2112.208727197677</v>
      </c>
      <c r="H31" s="36">
        <f t="shared" si="1"/>
        <v>-1449.0252330645162</v>
      </c>
      <c r="I31" s="36">
        <f t="shared" si="1"/>
        <v>-663.18349413315809</v>
      </c>
      <c r="K31">
        <f t="shared" si="4"/>
        <v>11.944264744370113</v>
      </c>
      <c r="L31">
        <f t="shared" si="5"/>
        <v>12.421814143893451</v>
      </c>
      <c r="M31">
        <f t="shared" si="6"/>
        <v>6.9745821030954938</v>
      </c>
      <c r="O31" t="str">
        <f t="shared" si="2"/>
        <v>1999:Q2</v>
      </c>
      <c r="P31" s="36">
        <f t="shared" si="3"/>
        <v>36307.86014027374</v>
      </c>
      <c r="Q31">
        <v>18</v>
      </c>
    </row>
    <row r="32" spans="1:17" x14ac:dyDescent="0.45">
      <c r="A32" t="s">
        <v>646</v>
      </c>
      <c r="B32" s="2">
        <v>36433</v>
      </c>
      <c r="C32" s="36">
        <v>35304.396139056196</v>
      </c>
      <c r="D32" s="36">
        <v>2813.3664544770231</v>
      </c>
      <c r="E32" s="36">
        <v>36376.631030322817</v>
      </c>
      <c r="F32" s="36">
        <v>3889.1421584443078</v>
      </c>
      <c r="G32" s="36">
        <f t="shared" si="0"/>
        <v>-2148.0105952339063</v>
      </c>
      <c r="H32" s="36">
        <f t="shared" si="1"/>
        <v>-1072.2348912666203</v>
      </c>
      <c r="I32" s="36">
        <f t="shared" si="1"/>
        <v>-1075.7757039672847</v>
      </c>
      <c r="K32">
        <f t="shared" si="4"/>
        <v>20.515592959719537</v>
      </c>
      <c r="L32">
        <f t="shared" si="5"/>
        <v>23.210588650559021</v>
      </c>
      <c r="M32">
        <f t="shared" si="6"/>
        <v>-5.439485775468575</v>
      </c>
      <c r="O32" t="str">
        <f t="shared" si="2"/>
        <v>1999:Q3</v>
      </c>
      <c r="P32" s="36">
        <f t="shared" si="3"/>
        <v>38117.762593533218</v>
      </c>
      <c r="Q32">
        <v>19</v>
      </c>
    </row>
    <row r="33" spans="1:17" x14ac:dyDescent="0.45">
      <c r="A33" t="s">
        <v>647</v>
      </c>
      <c r="B33" s="2">
        <v>36525</v>
      </c>
      <c r="C33" s="36">
        <v>36495.377112233546</v>
      </c>
      <c r="D33" s="36">
        <v>2976.9780971778391</v>
      </c>
      <c r="E33" s="36">
        <v>38052.439495983053</v>
      </c>
      <c r="F33" s="36">
        <v>3942.367666663838</v>
      </c>
      <c r="G33" s="36">
        <f t="shared" si="0"/>
        <v>-2522.4519532355075</v>
      </c>
      <c r="H33" s="36">
        <f t="shared" si="1"/>
        <v>-1557.0623837495077</v>
      </c>
      <c r="I33" s="36">
        <f t="shared" si="1"/>
        <v>-965.38956948599889</v>
      </c>
      <c r="K33">
        <f t="shared" si="4"/>
        <v>19.58377781722087</v>
      </c>
      <c r="L33">
        <f t="shared" si="5"/>
        <v>21.146604995546959</v>
      </c>
      <c r="M33">
        <f t="shared" si="6"/>
        <v>3.2543722964114172</v>
      </c>
      <c r="O33" t="str">
        <f t="shared" si="2"/>
        <v>1999:Q4</v>
      </c>
      <c r="P33" s="36">
        <f t="shared" si="3"/>
        <v>39472.355209411384</v>
      </c>
      <c r="Q33">
        <v>20</v>
      </c>
    </row>
    <row r="34" spans="1:17" x14ac:dyDescent="0.45">
      <c r="A34" t="s">
        <v>648</v>
      </c>
      <c r="B34" s="2">
        <v>36616</v>
      </c>
      <c r="C34" s="36">
        <v>39833.172174486746</v>
      </c>
      <c r="D34" s="36">
        <v>3192.2525193949446</v>
      </c>
      <c r="E34" s="36">
        <v>41365.948609100902</v>
      </c>
      <c r="F34" s="36">
        <v>4151.5789918048167</v>
      </c>
      <c r="G34" s="36">
        <f t="shared" si="0"/>
        <v>-2492.1029070240247</v>
      </c>
      <c r="H34" s="36">
        <f t="shared" si="1"/>
        <v>-1532.7764346141557</v>
      </c>
      <c r="I34" s="36">
        <f t="shared" si="1"/>
        <v>-959.32647240987217</v>
      </c>
      <c r="K34">
        <f t="shared" si="4"/>
        <v>26.347935165191256</v>
      </c>
      <c r="L34">
        <f t="shared" si="5"/>
        <v>27.315115704434952</v>
      </c>
      <c r="M34">
        <f t="shared" si="6"/>
        <v>15.408082783300895</v>
      </c>
      <c r="O34" t="str">
        <f t="shared" si="2"/>
        <v>2000:Q1</v>
      </c>
      <c r="P34" s="36">
        <f t="shared" si="3"/>
        <v>43025.424693881694</v>
      </c>
      <c r="Q34">
        <v>21</v>
      </c>
    </row>
    <row r="35" spans="1:17" x14ac:dyDescent="0.45">
      <c r="A35" t="s">
        <v>649</v>
      </c>
      <c r="B35" s="2">
        <v>36707</v>
      </c>
      <c r="C35" s="36">
        <v>40568.937900766876</v>
      </c>
      <c r="D35" s="36">
        <v>3219.0744560206053</v>
      </c>
      <c r="E35" s="36">
        <v>42536.85050019039</v>
      </c>
      <c r="F35" s="36">
        <v>4274.5281556071704</v>
      </c>
      <c r="G35" s="36">
        <f t="shared" si="0"/>
        <v>-3023.3662990100775</v>
      </c>
      <c r="H35" s="36">
        <f t="shared" si="1"/>
        <v>-1967.9125994235146</v>
      </c>
      <c r="I35" s="36">
        <f t="shared" si="1"/>
        <v>-1055.4536995865651</v>
      </c>
      <c r="K35">
        <f t="shared" si="4"/>
        <v>20.602018922664453</v>
      </c>
      <c r="L35">
        <f t="shared" si="5"/>
        <v>21.952712049116986</v>
      </c>
      <c r="M35">
        <f t="shared" si="6"/>
        <v>5.8300959931481851</v>
      </c>
      <c r="O35" t="str">
        <f t="shared" si="2"/>
        <v>2000:Q2</v>
      </c>
      <c r="P35" s="36">
        <f t="shared" si="3"/>
        <v>43788.012356787483</v>
      </c>
      <c r="Q35">
        <v>22</v>
      </c>
    </row>
    <row r="36" spans="1:17" x14ac:dyDescent="0.45">
      <c r="A36" t="s">
        <v>650</v>
      </c>
      <c r="B36" s="2">
        <v>36799</v>
      </c>
      <c r="C36" s="36">
        <v>42653.06764821017</v>
      </c>
      <c r="D36" s="36">
        <v>3500.0976734310902</v>
      </c>
      <c r="E36" s="36">
        <v>44999.194893207168</v>
      </c>
      <c r="F36" s="36">
        <v>4641.1894213817523</v>
      </c>
      <c r="G36" s="36">
        <f t="shared" si="0"/>
        <v>-3487.2189929476608</v>
      </c>
      <c r="H36" s="36">
        <f t="shared" si="1"/>
        <v>-2346.1272449969983</v>
      </c>
      <c r="I36" s="36">
        <f t="shared" si="1"/>
        <v>-1141.091747950662</v>
      </c>
      <c r="K36">
        <f t="shared" si="4"/>
        <v>21.080467953466052</v>
      </c>
      <c r="L36">
        <f t="shared" si="5"/>
        <v>20.815174065601305</v>
      </c>
      <c r="M36">
        <f t="shared" si="6"/>
        <v>24.409590078862429</v>
      </c>
      <c r="O36" t="str">
        <f t="shared" si="2"/>
        <v>2000:Q3</v>
      </c>
      <c r="P36" s="36">
        <f t="shared" si="3"/>
        <v>46153.16532164126</v>
      </c>
      <c r="Q36">
        <v>23</v>
      </c>
    </row>
    <row r="37" spans="1:17" x14ac:dyDescent="0.45">
      <c r="A37" t="s">
        <v>651</v>
      </c>
      <c r="B37" s="2">
        <v>36891</v>
      </c>
      <c r="C37" s="36">
        <v>43242.443173109059</v>
      </c>
      <c r="D37" s="36">
        <v>3648.3827723255395</v>
      </c>
      <c r="E37" s="36">
        <v>45563.842640964467</v>
      </c>
      <c r="F37" s="36">
        <v>4770.9758837560084</v>
      </c>
      <c r="G37" s="36">
        <f t="shared" si="0"/>
        <v>-3443.9925792858785</v>
      </c>
      <c r="H37" s="36">
        <f t="shared" si="1"/>
        <v>-2321.3994678554081</v>
      </c>
      <c r="I37" s="36">
        <f t="shared" si="1"/>
        <v>-1122.593111430469</v>
      </c>
      <c r="K37">
        <f t="shared" si="4"/>
        <v>18.79409195794435</v>
      </c>
      <c r="L37">
        <f t="shared" si="5"/>
        <v>18.487454014042349</v>
      </c>
      <c r="M37">
        <f t="shared" si="6"/>
        <v>22.553228583851144</v>
      </c>
      <c r="O37" t="str">
        <f t="shared" si="2"/>
        <v>2000:Q4</v>
      </c>
      <c r="P37" s="36">
        <f t="shared" si="3"/>
        <v>46890.825945434597</v>
      </c>
      <c r="Q37">
        <v>24</v>
      </c>
    </row>
    <row r="38" spans="1:17" x14ac:dyDescent="0.45">
      <c r="A38" t="s">
        <v>652</v>
      </c>
      <c r="B38" s="2">
        <v>36981</v>
      </c>
      <c r="C38" s="36">
        <v>41649.619054273571</v>
      </c>
      <c r="D38" s="36">
        <v>3248.8852222419919</v>
      </c>
      <c r="E38" s="36">
        <v>44323.427470265764</v>
      </c>
      <c r="F38" s="36">
        <v>4549.3328066779977</v>
      </c>
      <c r="G38" s="36">
        <f t="shared" si="0"/>
        <v>-3974.256000428195</v>
      </c>
      <c r="H38" s="36">
        <f t="shared" si="1"/>
        <v>-2673.8084159921927</v>
      </c>
      <c r="I38" s="36">
        <f t="shared" si="1"/>
        <v>-1300.4475844360059</v>
      </c>
      <c r="K38">
        <f t="shared" si="4"/>
        <v>4.3534249713059348</v>
      </c>
      <c r="L38">
        <f t="shared" si="5"/>
        <v>4.5601361393714557</v>
      </c>
      <c r="M38">
        <f t="shared" si="6"/>
        <v>1.7740671360729758</v>
      </c>
      <c r="O38" t="str">
        <f t="shared" si="2"/>
        <v>2001:Q1</v>
      </c>
      <c r="P38" s="36">
        <f t="shared" si="3"/>
        <v>44898.504276515567</v>
      </c>
      <c r="Q38">
        <v>25</v>
      </c>
    </row>
    <row r="39" spans="1:17" x14ac:dyDescent="0.45">
      <c r="A39" t="s">
        <v>653</v>
      </c>
      <c r="B39" s="2">
        <v>37072</v>
      </c>
      <c r="C39" s="36">
        <v>40294.342127815959</v>
      </c>
      <c r="D39" s="36">
        <v>3239.332173016785</v>
      </c>
      <c r="E39" s="36">
        <v>42554.399152149956</v>
      </c>
      <c r="F39" s="36">
        <v>4622.2717998564685</v>
      </c>
      <c r="G39" s="36">
        <f t="shared" si="0"/>
        <v>-3642.9966511736775</v>
      </c>
      <c r="H39" s="36">
        <f t="shared" si="1"/>
        <v>-2260.0570243339971</v>
      </c>
      <c r="I39" s="36">
        <f t="shared" si="1"/>
        <v>-1382.9396268396836</v>
      </c>
      <c r="K39">
        <f t="shared" si="4"/>
        <v>-0.5808394632813475</v>
      </c>
      <c r="L39">
        <f t="shared" si="5"/>
        <v>-0.67686211954226838</v>
      </c>
      <c r="M39">
        <f t="shared" si="6"/>
        <v>0.62930253005772518</v>
      </c>
      <c r="O39" t="str">
        <f t="shared" si="2"/>
        <v>2001:Q2</v>
      </c>
      <c r="P39" s="36">
        <f t="shared" si="3"/>
        <v>43533.674300832747</v>
      </c>
      <c r="Q39">
        <v>26</v>
      </c>
    </row>
    <row r="40" spans="1:17" x14ac:dyDescent="0.45">
      <c r="A40" t="s">
        <v>654</v>
      </c>
      <c r="B40" s="2">
        <v>37164</v>
      </c>
      <c r="C40" s="36">
        <v>38917.578917284889</v>
      </c>
      <c r="D40" s="36">
        <v>2956.3765447146375</v>
      </c>
      <c r="E40" s="36">
        <v>40855.11063889553</v>
      </c>
      <c r="F40" s="36">
        <v>4297.3241943734138</v>
      </c>
      <c r="G40" s="36">
        <f t="shared" si="0"/>
        <v>-3278.4793712694191</v>
      </c>
      <c r="H40" s="36">
        <f t="shared" si="1"/>
        <v>-1937.5317216106414</v>
      </c>
      <c r="I40" s="36">
        <f t="shared" si="1"/>
        <v>-1340.9476496587763</v>
      </c>
      <c r="K40">
        <f t="shared" si="4"/>
        <v>-9.271758133640315</v>
      </c>
      <c r="L40">
        <f t="shared" si="5"/>
        <v>-8.7578430741124702</v>
      </c>
      <c r="M40">
        <f t="shared" si="6"/>
        <v>-15.53445587658277</v>
      </c>
      <c r="O40" t="str">
        <f t="shared" si="2"/>
        <v>2001:Q3</v>
      </c>
      <c r="P40" s="36">
        <f t="shared" si="3"/>
        <v>41873.955461999525</v>
      </c>
      <c r="Q40">
        <v>27</v>
      </c>
    </row>
    <row r="41" spans="1:17" x14ac:dyDescent="0.45">
      <c r="A41" t="s">
        <v>655</v>
      </c>
      <c r="B41" s="2">
        <v>37256</v>
      </c>
      <c r="C41" s="36">
        <v>38295.199715086048</v>
      </c>
      <c r="D41" s="36">
        <v>3048.5137028889367</v>
      </c>
      <c r="E41" s="36">
        <v>41005.928102761885</v>
      </c>
      <c r="F41" s="36">
        <v>4269.6629610131877</v>
      </c>
      <c r="G41" s="36">
        <f t="shared" si="0"/>
        <v>-3931.8776458000884</v>
      </c>
      <c r="H41" s="36">
        <f t="shared" si="1"/>
        <v>-2710.7283876758374</v>
      </c>
      <c r="I41" s="36">
        <f t="shared" si="1"/>
        <v>-1221.149258124251</v>
      </c>
      <c r="K41">
        <f t="shared" si="4"/>
        <v>-11.829846063949946</v>
      </c>
      <c r="L41">
        <f t="shared" si="5"/>
        <v>-11.440712168408481</v>
      </c>
      <c r="M41">
        <f t="shared" si="6"/>
        <v>-16.442054106461981</v>
      </c>
      <c r="O41" t="str">
        <f t="shared" si="2"/>
        <v>2001:Q4</v>
      </c>
      <c r="P41" s="36">
        <f t="shared" si="3"/>
        <v>41343.713417974985</v>
      </c>
      <c r="Q41">
        <v>28</v>
      </c>
    </row>
    <row r="42" spans="1:17" x14ac:dyDescent="0.45">
      <c r="A42" t="s">
        <v>656</v>
      </c>
      <c r="B42" s="2">
        <v>37346</v>
      </c>
      <c r="C42" s="36">
        <v>38473.972218446623</v>
      </c>
      <c r="D42" s="36">
        <v>3837.6724523012726</v>
      </c>
      <c r="E42" s="36">
        <v>40537.31668512732</v>
      </c>
      <c r="F42" s="36">
        <v>4840.4469798279424</v>
      </c>
      <c r="G42" s="36">
        <f t="shared" si="0"/>
        <v>-3066.1189942073652</v>
      </c>
      <c r="H42" s="36">
        <f t="shared" si="1"/>
        <v>-2063.3444666806972</v>
      </c>
      <c r="I42" s="36">
        <f t="shared" si="1"/>
        <v>-1002.7745275266698</v>
      </c>
      <c r="K42">
        <f t="shared" si="4"/>
        <v>-5.7615718996695806</v>
      </c>
      <c r="L42">
        <f t="shared" si="5"/>
        <v>-7.624671984847609</v>
      </c>
      <c r="M42">
        <f t="shared" si="6"/>
        <v>18.122746412474683</v>
      </c>
      <c r="O42" t="str">
        <f t="shared" si="2"/>
        <v>2002:Q1</v>
      </c>
      <c r="P42" s="36">
        <f t="shared" si="3"/>
        <v>42311.644670747897</v>
      </c>
      <c r="Q42">
        <v>29</v>
      </c>
    </row>
    <row r="43" spans="1:17" x14ac:dyDescent="0.45">
      <c r="A43" t="s">
        <v>657</v>
      </c>
      <c r="B43" s="2">
        <v>37437</v>
      </c>
      <c r="C43" s="36">
        <v>40982.355207347406</v>
      </c>
      <c r="D43" s="36">
        <v>3907.493734169755</v>
      </c>
      <c r="E43" s="36">
        <v>42918.5047741335</v>
      </c>
      <c r="F43" s="36">
        <v>5227.6851955446618</v>
      </c>
      <c r="G43" s="36">
        <f t="shared" si="0"/>
        <v>-3256.3410281609977</v>
      </c>
      <c r="H43" s="36">
        <f t="shared" si="1"/>
        <v>-1936.1495667860945</v>
      </c>
      <c r="I43" s="36">
        <f t="shared" si="1"/>
        <v>-1320.1914613749068</v>
      </c>
      <c r="K43">
        <f t="shared" si="4"/>
        <v>3.1152312835180993</v>
      </c>
      <c r="L43">
        <f t="shared" si="5"/>
        <v>1.7074682032257291</v>
      </c>
      <c r="M43">
        <f t="shared" si="6"/>
        <v>20.626521933090679</v>
      </c>
      <c r="O43" t="str">
        <f t="shared" si="2"/>
        <v>2002:Q2</v>
      </c>
      <c r="P43" s="36">
        <f t="shared" si="3"/>
        <v>44889.848941517164</v>
      </c>
      <c r="Q43">
        <v>30</v>
      </c>
    </row>
    <row r="44" spans="1:17" x14ac:dyDescent="0.45">
      <c r="A44" t="s">
        <v>658</v>
      </c>
      <c r="B44" s="2">
        <v>37529</v>
      </c>
      <c r="C44" s="36">
        <v>41075.144353546515</v>
      </c>
      <c r="D44" s="36">
        <v>3935.1254959774565</v>
      </c>
      <c r="E44" s="36">
        <v>42928.945337572644</v>
      </c>
      <c r="F44" s="36">
        <v>4867.9240501344038</v>
      </c>
      <c r="G44" s="36">
        <f t="shared" si="0"/>
        <v>-2786.5995381830735</v>
      </c>
      <c r="H44" s="36">
        <f t="shared" si="1"/>
        <v>-1853.8009840261293</v>
      </c>
      <c r="I44" s="36">
        <f t="shared" si="1"/>
        <v>-932.79855415694738</v>
      </c>
      <c r="K44">
        <f t="shared" si="4"/>
        <v>7.4898928293761093</v>
      </c>
      <c r="L44">
        <f t="shared" si="5"/>
        <v>5.5439354047365033</v>
      </c>
      <c r="M44">
        <f t="shared" si="6"/>
        <v>33.106369789484724</v>
      </c>
      <c r="O44" t="str">
        <f t="shared" si="2"/>
        <v>2002:Q3</v>
      </c>
      <c r="P44" s="36">
        <f t="shared" si="3"/>
        <v>45010.269849523975</v>
      </c>
      <c r="Q44">
        <v>31</v>
      </c>
    </row>
    <row r="45" spans="1:17" x14ac:dyDescent="0.45">
      <c r="A45" t="s">
        <v>659</v>
      </c>
      <c r="B45" s="2">
        <v>37621</v>
      </c>
      <c r="C45" s="36">
        <v>40667.498687223786</v>
      </c>
      <c r="D45" s="36">
        <v>3899.5817889380132</v>
      </c>
      <c r="E45" s="36">
        <v>42364.859822199665</v>
      </c>
      <c r="F45" s="36">
        <v>5181.1450413003931</v>
      </c>
      <c r="G45" s="36">
        <f t="shared" si="0"/>
        <v>-2978.9243873382602</v>
      </c>
      <c r="H45" s="36">
        <f t="shared" si="1"/>
        <v>-1697.3611349758794</v>
      </c>
      <c r="I45" s="36">
        <f t="shared" si="1"/>
        <v>-1281.5632523623799</v>
      </c>
      <c r="K45">
        <f t="shared" si="4"/>
        <v>7.7965107429982146</v>
      </c>
      <c r="L45">
        <f t="shared" si="5"/>
        <v>6.1947685082921558</v>
      </c>
      <c r="M45">
        <f t="shared" si="6"/>
        <v>27.917476153791217</v>
      </c>
      <c r="O45" t="str">
        <f t="shared" si="2"/>
        <v>2002:Q4</v>
      </c>
      <c r="P45" s="36">
        <f t="shared" si="3"/>
        <v>44567.080476161798</v>
      </c>
      <c r="Q45">
        <v>32</v>
      </c>
    </row>
    <row r="46" spans="1:17" x14ac:dyDescent="0.45">
      <c r="A46" t="s">
        <v>660</v>
      </c>
      <c r="B46" s="2">
        <v>37711</v>
      </c>
      <c r="C46" s="36">
        <v>40982.745382264264</v>
      </c>
      <c r="D46" s="36">
        <v>3872.1244205652474</v>
      </c>
      <c r="E46" s="36">
        <v>41821.026711678795</v>
      </c>
      <c r="F46" s="36">
        <v>5078.2613081895452</v>
      </c>
      <c r="G46" s="36">
        <f t="shared" si="0"/>
        <v>-2044.4182170388285</v>
      </c>
      <c r="H46" s="36">
        <f t="shared" si="1"/>
        <v>-838.28132941453077</v>
      </c>
      <c r="I46" s="36">
        <f t="shared" si="1"/>
        <v>-1206.1368876242977</v>
      </c>
      <c r="K46">
        <f t="shared" si="4"/>
        <v>6.0106978867684413</v>
      </c>
      <c r="L46">
        <f t="shared" si="5"/>
        <v>6.5207022284400145</v>
      </c>
      <c r="M46">
        <f t="shared" si="6"/>
        <v>0.89773081710805058</v>
      </c>
      <c r="O46" t="str">
        <f t="shared" si="2"/>
        <v>2003:Q1</v>
      </c>
      <c r="P46" s="36">
        <f t="shared" si="3"/>
        <v>44854.869802829511</v>
      </c>
      <c r="Q46">
        <v>33</v>
      </c>
    </row>
    <row r="47" spans="1:17" x14ac:dyDescent="0.45">
      <c r="A47" t="s">
        <v>661</v>
      </c>
      <c r="B47" s="2">
        <v>37802</v>
      </c>
      <c r="C47" s="36">
        <v>39664.035765337831</v>
      </c>
      <c r="D47" s="36">
        <v>3830.2544073785884</v>
      </c>
      <c r="E47" s="36">
        <v>41774.75291448005</v>
      </c>
      <c r="F47" s="36">
        <v>4954.9194385384699</v>
      </c>
      <c r="G47" s="36">
        <f t="shared" si="0"/>
        <v>-3235.3821803020992</v>
      </c>
      <c r="H47" s="36">
        <f t="shared" si="1"/>
        <v>-2110.7171491422196</v>
      </c>
      <c r="I47" s="36">
        <f t="shared" si="1"/>
        <v>-1124.6650311598814</v>
      </c>
      <c r="K47">
        <f t="shared" si="4"/>
        <v>-3.1088515593333459</v>
      </c>
      <c r="L47">
        <f t="shared" si="5"/>
        <v>-3.2167976567955372</v>
      </c>
      <c r="M47">
        <f t="shared" si="6"/>
        <v>-1.9766973934144525</v>
      </c>
      <c r="O47" t="str">
        <f t="shared" si="2"/>
        <v>2003:Q2</v>
      </c>
      <c r="P47" s="36">
        <f t="shared" si="3"/>
        <v>43494.290172716421</v>
      </c>
      <c r="Q47">
        <v>34</v>
      </c>
    </row>
    <row r="48" spans="1:17" x14ac:dyDescent="0.45">
      <c r="A48" t="s">
        <v>662</v>
      </c>
      <c r="B48" s="2">
        <v>37894</v>
      </c>
      <c r="C48" s="36">
        <v>41249.810629139865</v>
      </c>
      <c r="D48" s="36">
        <v>4036.8748884020547</v>
      </c>
      <c r="E48" s="36">
        <v>42878.656139921535</v>
      </c>
      <c r="F48" s="36">
        <v>5254.9811369294421</v>
      </c>
      <c r="G48" s="36">
        <f t="shared" si="0"/>
        <v>-2846.9517593090586</v>
      </c>
      <c r="H48" s="36">
        <f t="shared" si="1"/>
        <v>-1628.8455107816699</v>
      </c>
      <c r="I48" s="36">
        <f t="shared" si="1"/>
        <v>-1218.1062485273874</v>
      </c>
      <c r="K48">
        <f t="shared" si="4"/>
        <v>0.6141168869727861</v>
      </c>
      <c r="L48">
        <f t="shared" si="5"/>
        <v>0.42523593852755198</v>
      </c>
      <c r="M48">
        <f t="shared" si="6"/>
        <v>2.5856708389251617</v>
      </c>
      <c r="O48" t="str">
        <f t="shared" si="2"/>
        <v>2003:Q3</v>
      </c>
      <c r="P48" s="36">
        <f t="shared" si="3"/>
        <v>45286.685517541919</v>
      </c>
      <c r="Q48">
        <v>35</v>
      </c>
    </row>
    <row r="49" spans="1:17" x14ac:dyDescent="0.45">
      <c r="A49" t="s">
        <v>663</v>
      </c>
      <c r="B49" s="2">
        <v>37986</v>
      </c>
      <c r="C49" s="36">
        <v>43080.407244489463</v>
      </c>
      <c r="D49" s="36">
        <v>4105.7731890947634</v>
      </c>
      <c r="E49" s="36">
        <v>44129.464176321497</v>
      </c>
      <c r="F49" s="36">
        <v>5518.8622908896705</v>
      </c>
      <c r="G49" s="36">
        <f t="shared" si="0"/>
        <v>-2462.1460336269429</v>
      </c>
      <c r="H49" s="36">
        <f t="shared" si="1"/>
        <v>-1049.056931832034</v>
      </c>
      <c r="I49" s="36">
        <f t="shared" si="1"/>
        <v>-1413.089101794907</v>
      </c>
      <c r="K49">
        <f t="shared" si="4"/>
        <v>5.8767590998547439</v>
      </c>
      <c r="L49">
        <f t="shared" si="5"/>
        <v>5.9332603065251286</v>
      </c>
      <c r="M49">
        <f t="shared" si="6"/>
        <v>5.2875259788538251</v>
      </c>
      <c r="O49" t="str">
        <f t="shared" si="2"/>
        <v>2003:Q4</v>
      </c>
      <c r="P49" s="36">
        <f t="shared" si="3"/>
        <v>47186.180433584224</v>
      </c>
      <c r="Q49">
        <v>36</v>
      </c>
    </row>
    <row r="50" spans="1:17" x14ac:dyDescent="0.45">
      <c r="A50" t="s">
        <v>664</v>
      </c>
      <c r="B50" s="2">
        <v>38077</v>
      </c>
      <c r="C50" s="36">
        <v>45374.063577510366</v>
      </c>
      <c r="D50" s="36">
        <v>4117.6242002089621</v>
      </c>
      <c r="E50" s="36">
        <v>46800.700672237588</v>
      </c>
      <c r="F50" s="36">
        <v>5616.8765615866605</v>
      </c>
      <c r="G50" s="36">
        <f t="shared" si="0"/>
        <v>-2925.8894561049192</v>
      </c>
      <c r="H50" s="36">
        <f t="shared" si="1"/>
        <v>-1426.6370947272226</v>
      </c>
      <c r="I50" s="36">
        <f t="shared" si="1"/>
        <v>-1499.2523613776984</v>
      </c>
      <c r="K50">
        <f t="shared" si="4"/>
        <v>10.337379185965938</v>
      </c>
      <c r="L50">
        <f t="shared" ref="L50:L81" si="7">100*(C50-C46)/C46</f>
        <v>10.715041548062061</v>
      </c>
      <c r="M50">
        <f t="shared" ref="M50:M81" si="8">100*(D50-D46)/D46</f>
        <v>6.3401831392565873</v>
      </c>
      <c r="O50" t="str">
        <f t="shared" si="2"/>
        <v>2004:Q1</v>
      </c>
      <c r="P50" s="36">
        <f t="shared" si="3"/>
        <v>49491.687777719329</v>
      </c>
      <c r="Q50">
        <v>37</v>
      </c>
    </row>
    <row r="51" spans="1:17" x14ac:dyDescent="0.45">
      <c r="A51" t="s">
        <v>665</v>
      </c>
      <c r="B51" s="2">
        <v>38168</v>
      </c>
      <c r="C51" s="36">
        <v>46627.36703719019</v>
      </c>
      <c r="D51" s="36">
        <v>4180.8021935812067</v>
      </c>
      <c r="E51" s="36">
        <v>48333.68244338761</v>
      </c>
      <c r="F51" s="36">
        <v>5599.3199983349514</v>
      </c>
      <c r="G51" s="36">
        <f t="shared" si="0"/>
        <v>-3124.8332109511648</v>
      </c>
      <c r="H51" s="36">
        <f t="shared" si="1"/>
        <v>-1706.3154061974201</v>
      </c>
      <c r="I51" s="36">
        <f t="shared" si="1"/>
        <v>-1418.5178047537447</v>
      </c>
      <c r="K51">
        <f t="shared" si="4"/>
        <v>16.815722314380725</v>
      </c>
      <c r="L51">
        <f t="shared" si="7"/>
        <v>17.555781043182638</v>
      </c>
      <c r="M51">
        <f t="shared" si="8"/>
        <v>9.1520757871154519</v>
      </c>
      <c r="O51" t="str">
        <f t="shared" si="2"/>
        <v>2004:Q2</v>
      </c>
      <c r="P51" s="36">
        <f t="shared" si="3"/>
        <v>50808.169230771397</v>
      </c>
      <c r="Q51">
        <v>38</v>
      </c>
    </row>
    <row r="52" spans="1:17" x14ac:dyDescent="0.45">
      <c r="A52" t="s">
        <v>666</v>
      </c>
      <c r="B52" s="2">
        <v>38260</v>
      </c>
      <c r="C52" s="36">
        <v>47518.828447128515</v>
      </c>
      <c r="D52" s="36">
        <v>4418.2787879671205</v>
      </c>
      <c r="E52" s="36">
        <v>49547.48754115645</v>
      </c>
      <c r="F52" s="36">
        <v>5906.858742583192</v>
      </c>
      <c r="G52" s="36">
        <f t="shared" si="0"/>
        <v>-3517.2390486440036</v>
      </c>
      <c r="H52" s="36">
        <f t="shared" si="1"/>
        <v>-2028.6590940279348</v>
      </c>
      <c r="I52" s="36">
        <f t="shared" si="1"/>
        <v>-1488.5799546160715</v>
      </c>
      <c r="K52">
        <f t="shared" si="4"/>
        <v>14.685158875179017</v>
      </c>
      <c r="L52">
        <f t="shared" si="7"/>
        <v>15.197688722381827</v>
      </c>
      <c r="M52">
        <f t="shared" si="8"/>
        <v>9.4479990118306514</v>
      </c>
      <c r="O52" t="str">
        <f t="shared" si="2"/>
        <v>2004:Q3</v>
      </c>
      <c r="P52" s="36">
        <f t="shared" si="3"/>
        <v>51937.107235095638</v>
      </c>
      <c r="Q52">
        <v>39</v>
      </c>
    </row>
    <row r="53" spans="1:17" x14ac:dyDescent="0.45">
      <c r="A53" t="s">
        <v>667</v>
      </c>
      <c r="B53" s="2">
        <v>38352</v>
      </c>
      <c r="C53" s="36">
        <v>48663.023396649252</v>
      </c>
      <c r="D53" s="36">
        <v>4549.5058519325248</v>
      </c>
      <c r="E53" s="36">
        <v>52139.573449752366</v>
      </c>
      <c r="F53" s="36">
        <v>6238.8614236963303</v>
      </c>
      <c r="G53" s="36">
        <f t="shared" si="0"/>
        <v>-5165.9056248669194</v>
      </c>
      <c r="H53" s="36">
        <f t="shared" si="1"/>
        <v>-3476.5500531031139</v>
      </c>
      <c r="I53" s="36">
        <f t="shared" si="1"/>
        <v>-1689.3555717638055</v>
      </c>
      <c r="K53">
        <f t="shared" si="4"/>
        <v>12.77142748072138</v>
      </c>
      <c r="L53">
        <f t="shared" si="7"/>
        <v>12.95859651576037</v>
      </c>
      <c r="M53">
        <f t="shared" si="8"/>
        <v>10.807529846420842</v>
      </c>
      <c r="O53" t="str">
        <f t="shared" si="2"/>
        <v>2004:Q4</v>
      </c>
      <c r="P53" s="36">
        <f t="shared" si="3"/>
        <v>53212.529248581777</v>
      </c>
      <c r="Q53">
        <v>40</v>
      </c>
    </row>
    <row r="54" spans="1:17" x14ac:dyDescent="0.45">
      <c r="A54" t="s">
        <v>668</v>
      </c>
      <c r="B54" s="2">
        <v>38442</v>
      </c>
      <c r="C54" s="36">
        <v>49400.420004041618</v>
      </c>
      <c r="D54" s="36">
        <v>4708.300989242086</v>
      </c>
      <c r="E54" s="36">
        <v>52350.234339051494</v>
      </c>
      <c r="F54" s="36">
        <v>6344.0978856907022</v>
      </c>
      <c r="G54" s="36">
        <f t="shared" si="0"/>
        <v>-4585.6112314584898</v>
      </c>
      <c r="H54" s="36">
        <f t="shared" si="1"/>
        <v>-2949.8143350098762</v>
      </c>
      <c r="I54" s="36">
        <f t="shared" si="1"/>
        <v>-1635.7968964486163</v>
      </c>
      <c r="K54">
        <f t="shared" si="4"/>
        <v>9.3289063737343838</v>
      </c>
      <c r="L54">
        <f t="shared" si="7"/>
        <v>8.8736959158467652</v>
      </c>
      <c r="M54">
        <f t="shared" si="8"/>
        <v>14.345087368661476</v>
      </c>
      <c r="O54" t="str">
        <f t="shared" si="2"/>
        <v>2005:Q1</v>
      </c>
      <c r="P54" s="36">
        <f t="shared" si="3"/>
        <v>54108.720993283707</v>
      </c>
      <c r="Q54">
        <v>41</v>
      </c>
    </row>
    <row r="55" spans="1:17" x14ac:dyDescent="0.45">
      <c r="A55" t="s">
        <v>669</v>
      </c>
      <c r="B55" s="2">
        <v>38533</v>
      </c>
      <c r="C55" s="36">
        <v>53029.339028630762</v>
      </c>
      <c r="D55" s="36">
        <v>4889.04494070705</v>
      </c>
      <c r="E55" s="36">
        <v>54501.052129153511</v>
      </c>
      <c r="F55" s="36">
        <v>6865.8193032970348</v>
      </c>
      <c r="G55" s="36">
        <f t="shared" si="0"/>
        <v>-3448.4874631127359</v>
      </c>
      <c r="H55" s="36">
        <f t="shared" si="1"/>
        <v>-1471.7131005227493</v>
      </c>
      <c r="I55" s="36">
        <f t="shared" si="1"/>
        <v>-1976.7743625899848</v>
      </c>
      <c r="K55">
        <f t="shared" si="4"/>
        <v>13.994235270063998</v>
      </c>
      <c r="L55">
        <f t="shared" si="7"/>
        <v>13.730073984950366</v>
      </c>
      <c r="M55">
        <f t="shared" si="8"/>
        <v>16.940355327339088</v>
      </c>
      <c r="O55" t="str">
        <f t="shared" si="2"/>
        <v>2005:Q2</v>
      </c>
      <c r="P55" s="36">
        <f t="shared" si="3"/>
        <v>57918.38396933781</v>
      </c>
      <c r="Q55">
        <v>42</v>
      </c>
    </row>
    <row r="56" spans="1:17" x14ac:dyDescent="0.45">
      <c r="A56" t="s">
        <v>670</v>
      </c>
      <c r="B56" s="2">
        <v>38625</v>
      </c>
      <c r="C56" s="36">
        <v>53710.830472184993</v>
      </c>
      <c r="D56" s="36">
        <v>5014.4288973917846</v>
      </c>
      <c r="E56" s="36">
        <v>55278.874224115971</v>
      </c>
      <c r="F56" s="36">
        <v>6342.4603771218672</v>
      </c>
      <c r="G56" s="36">
        <f t="shared" si="0"/>
        <v>-2896.0752316610588</v>
      </c>
      <c r="H56" s="36">
        <f t="shared" si="1"/>
        <v>-1568.043751930978</v>
      </c>
      <c r="I56" s="36">
        <f t="shared" si="1"/>
        <v>-1328.0314797300825</v>
      </c>
      <c r="K56">
        <f t="shared" si="4"/>
        <v>13.069946510024652</v>
      </c>
      <c r="L56">
        <f t="shared" si="7"/>
        <v>13.030628547473482</v>
      </c>
      <c r="M56">
        <f t="shared" si="8"/>
        <v>13.492813333740688</v>
      </c>
      <c r="O56" t="str">
        <f t="shared" si="2"/>
        <v>2005:Q3</v>
      </c>
      <c r="P56" s="36">
        <f t="shared" si="3"/>
        <v>58725.259369576779</v>
      </c>
      <c r="Q56">
        <v>43</v>
      </c>
    </row>
    <row r="57" spans="1:17" x14ac:dyDescent="0.45">
      <c r="A57" t="s">
        <v>671</v>
      </c>
      <c r="B57" s="2">
        <v>38717</v>
      </c>
      <c r="C57" s="36">
        <v>58106.871658934317</v>
      </c>
      <c r="D57" s="36">
        <v>4856.2112554457699</v>
      </c>
      <c r="E57" s="36">
        <v>59684.093001624162</v>
      </c>
      <c r="F57" s="36">
        <v>6783.8043620337739</v>
      </c>
      <c r="G57" s="36">
        <f t="shared" si="0"/>
        <v>-3504.8144492778483</v>
      </c>
      <c r="H57" s="36">
        <f t="shared" si="1"/>
        <v>-1577.2213426898452</v>
      </c>
      <c r="I57" s="36">
        <f t="shared" si="1"/>
        <v>-1927.593106588004</v>
      </c>
      <c r="K57">
        <f t="shared" si="4"/>
        <v>18.323792917733151</v>
      </c>
      <c r="L57">
        <f t="shared" si="7"/>
        <v>19.406620475075805</v>
      </c>
      <c r="M57">
        <f t="shared" si="8"/>
        <v>6.7415102539754663</v>
      </c>
      <c r="O57" t="str">
        <f t="shared" si="2"/>
        <v>2005:Q4</v>
      </c>
      <c r="P57" s="36">
        <f t="shared" si="3"/>
        <v>62963.082914380087</v>
      </c>
      <c r="Q57">
        <v>44</v>
      </c>
    </row>
    <row r="58" spans="1:17" x14ac:dyDescent="0.45">
      <c r="A58" t="s">
        <v>672</v>
      </c>
      <c r="B58" s="2">
        <v>38807</v>
      </c>
      <c r="C58" s="36">
        <v>62278.53940900274</v>
      </c>
      <c r="D58" s="36">
        <v>4778.9999095458761</v>
      </c>
      <c r="E58" s="36">
        <v>62584.772357579044</v>
      </c>
      <c r="F58" s="36">
        <v>6869.5676458537455</v>
      </c>
      <c r="G58" s="36">
        <f t="shared" si="0"/>
        <v>-2396.8006848841724</v>
      </c>
      <c r="H58" s="36">
        <f t="shared" si="1"/>
        <v>-306.2329485763039</v>
      </c>
      <c r="I58" s="36">
        <f t="shared" si="1"/>
        <v>-2090.5677363078694</v>
      </c>
      <c r="K58">
        <f t="shared" si="4"/>
        <v>23.931111450356031</v>
      </c>
      <c r="L58">
        <f t="shared" si="7"/>
        <v>26.068845981284205</v>
      </c>
      <c r="M58">
        <f t="shared" si="8"/>
        <v>1.5015803039212843</v>
      </c>
      <c r="O58" t="str">
        <f t="shared" si="2"/>
        <v>2006:Q1</v>
      </c>
      <c r="P58" s="36">
        <f t="shared" si="3"/>
        <v>67057.539318548617</v>
      </c>
      <c r="Q58">
        <v>45</v>
      </c>
    </row>
    <row r="59" spans="1:17" x14ac:dyDescent="0.45">
      <c r="A59" t="s">
        <v>673</v>
      </c>
      <c r="B59" s="2">
        <v>38898</v>
      </c>
      <c r="C59" s="36">
        <v>62529.175676837142</v>
      </c>
      <c r="D59" s="36">
        <v>5202.4031046768496</v>
      </c>
      <c r="E59" s="36">
        <v>63904.974125585271</v>
      </c>
      <c r="F59" s="36">
        <v>7090.6431908965496</v>
      </c>
      <c r="G59" s="36">
        <f t="shared" si="0"/>
        <v>-3264.038534967829</v>
      </c>
      <c r="H59" s="36">
        <f t="shared" si="1"/>
        <v>-1375.7984487481299</v>
      </c>
      <c r="I59" s="36">
        <f t="shared" si="1"/>
        <v>-1888.2400862197001</v>
      </c>
      <c r="K59">
        <f t="shared" si="4"/>
        <v>16.943143333162261</v>
      </c>
      <c r="L59">
        <f t="shared" si="7"/>
        <v>17.914303331364128</v>
      </c>
      <c r="M59">
        <f t="shared" si="8"/>
        <v>6.4093942225959966</v>
      </c>
      <c r="O59" t="str">
        <f t="shared" si="2"/>
        <v>2006:Q2</v>
      </c>
      <c r="P59" s="36">
        <f t="shared" si="3"/>
        <v>67731.578781513992</v>
      </c>
      <c r="Q59">
        <v>46</v>
      </c>
    </row>
    <row r="60" spans="1:17" x14ac:dyDescent="0.45">
      <c r="A60" t="s">
        <v>674</v>
      </c>
      <c r="B60" s="2">
        <v>38990</v>
      </c>
      <c r="C60" s="36">
        <v>62446.813818249364</v>
      </c>
      <c r="D60" s="36">
        <v>5055.8026384162049</v>
      </c>
      <c r="E60" s="36">
        <v>64596.262954214093</v>
      </c>
      <c r="F60" s="36">
        <v>7074.875162653494</v>
      </c>
      <c r="G60" s="36">
        <f t="shared" si="0"/>
        <v>-4168.5216602020228</v>
      </c>
      <c r="H60" s="36">
        <f t="shared" si="1"/>
        <v>-2149.4491359647291</v>
      </c>
      <c r="I60" s="36">
        <f t="shared" si="1"/>
        <v>-2019.0725242372891</v>
      </c>
      <c r="K60">
        <f t="shared" si="4"/>
        <v>14.946476492934805</v>
      </c>
      <c r="L60">
        <f t="shared" si="7"/>
        <v>16.264845040123593</v>
      </c>
      <c r="M60">
        <f t="shared" si="8"/>
        <v>0.82509378178520976</v>
      </c>
      <c r="O60" t="str">
        <f t="shared" si="2"/>
        <v>2006:Q3</v>
      </c>
      <c r="P60" s="36">
        <f t="shared" si="3"/>
        <v>67502.616456665564</v>
      </c>
      <c r="Q60">
        <v>47</v>
      </c>
    </row>
    <row r="61" spans="1:17" x14ac:dyDescent="0.45">
      <c r="A61" t="s">
        <v>675</v>
      </c>
      <c r="B61" s="2">
        <v>39082</v>
      </c>
      <c r="C61" s="36">
        <v>62901.708843807181</v>
      </c>
      <c r="D61" s="36">
        <v>5423.4834919137538</v>
      </c>
      <c r="E61" s="36">
        <v>65307.560040663499</v>
      </c>
      <c r="F61" s="36">
        <v>7054.8324800457285</v>
      </c>
      <c r="G61" s="36">
        <f t="shared" si="0"/>
        <v>-4037.2001849882963</v>
      </c>
      <c r="H61" s="36">
        <f t="shared" si="1"/>
        <v>-2405.851196856318</v>
      </c>
      <c r="I61" s="36">
        <f t="shared" si="1"/>
        <v>-1631.3489881319747</v>
      </c>
      <c r="K61">
        <f t="shared" si="4"/>
        <v>8.5162752094468939</v>
      </c>
      <c r="L61">
        <f t="shared" si="7"/>
        <v>8.2517558560315738</v>
      </c>
      <c r="M61">
        <f t="shared" si="8"/>
        <v>11.68137477198594</v>
      </c>
      <c r="O61" t="str">
        <f t="shared" si="2"/>
        <v>2006:Q4</v>
      </c>
      <c r="P61" s="36">
        <f t="shared" si="3"/>
        <v>68325.192335720931</v>
      </c>
      <c r="Q61">
        <v>48</v>
      </c>
    </row>
    <row r="62" spans="1:17" x14ac:dyDescent="0.45">
      <c r="A62" t="s">
        <v>676</v>
      </c>
      <c r="B62" s="2">
        <v>39172</v>
      </c>
      <c r="C62" s="36">
        <v>64078.69347394973</v>
      </c>
      <c r="D62" s="36">
        <v>5572.7177329692977</v>
      </c>
      <c r="E62" s="36">
        <v>67702.329332610214</v>
      </c>
      <c r="F62" s="36">
        <v>7505.2091744598056</v>
      </c>
      <c r="G62" s="36">
        <f t="shared" si="0"/>
        <v>-5556.127300150989</v>
      </c>
      <c r="H62" s="36">
        <f t="shared" si="1"/>
        <v>-3623.6358586604838</v>
      </c>
      <c r="I62" s="36">
        <f t="shared" si="1"/>
        <v>-1932.4914414905079</v>
      </c>
      <c r="K62">
        <f t="shared" si="4"/>
        <v>3.8681286470243768</v>
      </c>
      <c r="L62">
        <f t="shared" si="7"/>
        <v>2.8904885728369645</v>
      </c>
      <c r="M62">
        <f t="shared" si="8"/>
        <v>16.608450270902907</v>
      </c>
      <c r="O62" t="str">
        <f t="shared" si="2"/>
        <v>2007:Q1</v>
      </c>
      <c r="P62" s="36">
        <f t="shared" si="3"/>
        <v>69651.411206919031</v>
      </c>
      <c r="Q62">
        <v>49</v>
      </c>
    </row>
    <row r="63" spans="1:17" x14ac:dyDescent="0.45">
      <c r="A63" t="s">
        <v>677</v>
      </c>
      <c r="B63" s="2">
        <v>39263</v>
      </c>
      <c r="C63" s="36">
        <v>66209.630253663156</v>
      </c>
      <c r="D63" s="36">
        <v>5635.6336969816603</v>
      </c>
      <c r="E63" s="36">
        <v>70062.930010633921</v>
      </c>
      <c r="F63" s="36">
        <v>7361.4487098366362</v>
      </c>
      <c r="G63" s="36">
        <f t="shared" si="0"/>
        <v>-5579.11476982574</v>
      </c>
      <c r="H63" s="36">
        <f t="shared" si="1"/>
        <v>-3853.2997569707659</v>
      </c>
      <c r="I63" s="36">
        <f t="shared" si="1"/>
        <v>-1725.815012854976</v>
      </c>
      <c r="K63">
        <f t="shared" si="4"/>
        <v>6.0735114154072791</v>
      </c>
      <c r="L63">
        <f t="shared" si="7"/>
        <v>5.8859796838636003</v>
      </c>
      <c r="M63">
        <f t="shared" si="8"/>
        <v>8.3275091066154729</v>
      </c>
      <c r="O63" t="str">
        <f t="shared" si="2"/>
        <v>2007:Q2</v>
      </c>
      <c r="P63" s="36">
        <f t="shared" si="3"/>
        <v>71845.263950644818</v>
      </c>
      <c r="Q63">
        <v>50</v>
      </c>
    </row>
    <row r="64" spans="1:17" x14ac:dyDescent="0.45">
      <c r="A64" t="s">
        <v>678</v>
      </c>
      <c r="B64" s="2">
        <v>39355</v>
      </c>
      <c r="C64" s="36">
        <v>69439.611848290369</v>
      </c>
      <c r="D64" s="36">
        <v>5685.7294907945052</v>
      </c>
      <c r="E64" s="36">
        <v>70917.33428636039</v>
      </c>
      <c r="F64" s="36">
        <v>8506.1509174590374</v>
      </c>
      <c r="G64" s="36">
        <f t="shared" si="0"/>
        <v>-4298.1438647345549</v>
      </c>
      <c r="H64" s="36">
        <f t="shared" si="1"/>
        <v>-1477.7224380700209</v>
      </c>
      <c r="I64" s="36">
        <f t="shared" si="1"/>
        <v>-2820.4214266645322</v>
      </c>
      <c r="K64">
        <f t="shared" si="4"/>
        <v>11.292488028686769</v>
      </c>
      <c r="L64">
        <f t="shared" si="7"/>
        <v>11.198006115081313</v>
      </c>
      <c r="M64">
        <f t="shared" si="8"/>
        <v>12.459482646570098</v>
      </c>
      <c r="O64" t="str">
        <f t="shared" si="2"/>
        <v>2007:Q3</v>
      </c>
      <c r="P64" s="36">
        <f t="shared" si="3"/>
        <v>75125.341339084873</v>
      </c>
      <c r="Q64">
        <v>51</v>
      </c>
    </row>
    <row r="65" spans="1:17" x14ac:dyDescent="0.45">
      <c r="A65" t="s">
        <v>679</v>
      </c>
      <c r="B65" s="2">
        <v>39447</v>
      </c>
      <c r="C65" s="36">
        <v>72161.216491625077</v>
      </c>
      <c r="D65" s="36">
        <v>6138.4949413761278</v>
      </c>
      <c r="E65" s="36">
        <v>73553.8928495578</v>
      </c>
      <c r="F65" s="36">
        <v>7959.7647455911556</v>
      </c>
      <c r="G65" s="36">
        <f t="shared" si="0"/>
        <v>-3213.946162147744</v>
      </c>
      <c r="H65" s="36">
        <f t="shared" si="1"/>
        <v>-1392.6763579327235</v>
      </c>
      <c r="I65" s="36">
        <f t="shared" si="1"/>
        <v>-1821.2698042150278</v>
      </c>
      <c r="K65">
        <f t="shared" si="4"/>
        <v>14.59859644195326</v>
      </c>
      <c r="L65">
        <f t="shared" si="7"/>
        <v>14.720597926537121</v>
      </c>
      <c r="M65">
        <f t="shared" si="8"/>
        <v>13.183619910126655</v>
      </c>
      <c r="O65" t="str">
        <f t="shared" si="2"/>
        <v>2007:Q4</v>
      </c>
      <c r="P65" s="36">
        <f t="shared" si="3"/>
        <v>78299.711433001212</v>
      </c>
      <c r="Q65">
        <v>52</v>
      </c>
    </row>
    <row r="66" spans="1:17" x14ac:dyDescent="0.45">
      <c r="A66" t="s">
        <v>680</v>
      </c>
      <c r="B66" s="2">
        <v>39538</v>
      </c>
      <c r="C66" s="36">
        <v>74668.265725606223</v>
      </c>
      <c r="D66" s="36">
        <v>6023.8087590549376</v>
      </c>
      <c r="E66" s="36">
        <v>77534.073746037597</v>
      </c>
      <c r="F66" s="36">
        <v>8178.3546180484473</v>
      </c>
      <c r="G66" s="36">
        <f t="shared" si="0"/>
        <v>-5020.3538794248807</v>
      </c>
      <c r="H66" s="36">
        <f t="shared" si="1"/>
        <v>-2865.8080204313737</v>
      </c>
      <c r="I66" s="36">
        <f t="shared" si="1"/>
        <v>-2154.5458589935097</v>
      </c>
      <c r="K66">
        <f t="shared" si="4"/>
        <v>15.851313112583968</v>
      </c>
      <c r="L66">
        <f t="shared" si="7"/>
        <v>16.525886652107744</v>
      </c>
      <c r="M66">
        <f t="shared" si="8"/>
        <v>8.0946325958140033</v>
      </c>
      <c r="O66" t="str">
        <f t="shared" si="2"/>
        <v>2008:Q1</v>
      </c>
      <c r="P66" s="36">
        <f t="shared" si="3"/>
        <v>80692.074484661163</v>
      </c>
      <c r="Q66">
        <v>53</v>
      </c>
    </row>
    <row r="67" spans="1:17" x14ac:dyDescent="0.45">
      <c r="A67" t="s">
        <v>681</v>
      </c>
      <c r="B67" s="2">
        <v>39629</v>
      </c>
      <c r="C67" s="36">
        <v>77767.993876448119</v>
      </c>
      <c r="D67" s="36">
        <v>6366.5746978480474</v>
      </c>
      <c r="E67" s="36">
        <v>80622.336002755328</v>
      </c>
      <c r="F67" s="36">
        <v>8788.8940446273573</v>
      </c>
      <c r="G67" s="36">
        <f t="shared" si="0"/>
        <v>-5276.6614730865203</v>
      </c>
      <c r="H67" s="36">
        <f t="shared" si="1"/>
        <v>-2854.3421263072087</v>
      </c>
      <c r="I67" s="36">
        <f t="shared" si="1"/>
        <v>-2422.3193467793099</v>
      </c>
      <c r="K67">
        <f t="shared" si="4"/>
        <v>17.105239716418428</v>
      </c>
      <c r="L67">
        <f t="shared" si="7"/>
        <v>17.457224241401768</v>
      </c>
      <c r="M67">
        <f t="shared" si="8"/>
        <v>12.969987763006412</v>
      </c>
      <c r="O67" t="str">
        <f t="shared" si="2"/>
        <v>2008:Q2</v>
      </c>
      <c r="P67" s="36">
        <f t="shared" si="3"/>
        <v>84134.568574296165</v>
      </c>
      <c r="Q67">
        <v>54</v>
      </c>
    </row>
    <row r="68" spans="1:17" x14ac:dyDescent="0.45">
      <c r="A68" t="s">
        <v>682</v>
      </c>
      <c r="B68" s="2">
        <v>39721</v>
      </c>
      <c r="C68" s="36">
        <v>77646.153467245924</v>
      </c>
      <c r="D68" s="36">
        <v>6243.8651340623674</v>
      </c>
      <c r="E68" s="36">
        <v>82523.38906783011</v>
      </c>
      <c r="F68" s="36">
        <v>8468.920265800467</v>
      </c>
      <c r="G68" s="36">
        <f t="shared" si="0"/>
        <v>-7102.2907323222917</v>
      </c>
      <c r="H68" s="36">
        <f t="shared" si="1"/>
        <v>-4877.2356005841866</v>
      </c>
      <c r="I68" s="36">
        <f t="shared" si="1"/>
        <v>-2225.0551317380996</v>
      </c>
      <c r="K68">
        <f t="shared" si="4"/>
        <v>11.666738687633064</v>
      </c>
      <c r="L68">
        <f t="shared" si="7"/>
        <v>11.818242355508792</v>
      </c>
      <c r="M68">
        <f t="shared" si="8"/>
        <v>9.8164297856856031</v>
      </c>
      <c r="O68" t="str">
        <f t="shared" si="2"/>
        <v>2008:Q3</v>
      </c>
      <c r="P68" s="36">
        <f t="shared" si="3"/>
        <v>83890.018601308286</v>
      </c>
      <c r="Q68">
        <v>55</v>
      </c>
    </row>
    <row r="69" spans="1:17" x14ac:dyDescent="0.45">
      <c r="A69" t="s">
        <v>683</v>
      </c>
      <c r="B69" s="2">
        <v>39813</v>
      </c>
      <c r="C69" s="36">
        <v>61992.808998624118</v>
      </c>
      <c r="D69" s="36">
        <v>5773.6352607000208</v>
      </c>
      <c r="E69" s="36">
        <v>69146.779978052306</v>
      </c>
      <c r="F69" s="36">
        <v>8162.3475135762064</v>
      </c>
      <c r="G69" s="36">
        <f t="shared" si="0"/>
        <v>-9542.6832323043709</v>
      </c>
      <c r="H69" s="36">
        <f t="shared" si="1"/>
        <v>-7153.970979428188</v>
      </c>
      <c r="I69" s="36">
        <f t="shared" si="1"/>
        <v>-2388.7122528761856</v>
      </c>
      <c r="K69">
        <f t="shared" si="4"/>
        <v>-13.452498075538982</v>
      </c>
      <c r="L69">
        <f t="shared" si="7"/>
        <v>-14.091236244861657</v>
      </c>
      <c r="M69">
        <f t="shared" si="8"/>
        <v>-5.9437970408152321</v>
      </c>
      <c r="O69" t="str">
        <f t="shared" si="2"/>
        <v>2008:Q4</v>
      </c>
      <c r="P69" s="36">
        <f t="shared" si="3"/>
        <v>67766.44425932414</v>
      </c>
      <c r="Q69">
        <v>56</v>
      </c>
    </row>
    <row r="70" spans="1:17" x14ac:dyDescent="0.45">
      <c r="A70" t="s">
        <v>684</v>
      </c>
      <c r="B70" s="2">
        <v>39903</v>
      </c>
      <c r="C70" s="36">
        <v>52835.269871310178</v>
      </c>
      <c r="D70" s="36">
        <v>5512.2130710748561</v>
      </c>
      <c r="E70" s="36">
        <v>55979.473218847081</v>
      </c>
      <c r="F70" s="36">
        <v>7783.4518353256271</v>
      </c>
      <c r="G70" s="36">
        <f t="shared" si="0"/>
        <v>-5415.4421117876764</v>
      </c>
      <c r="H70" s="36">
        <f t="shared" si="1"/>
        <v>-3144.2033475369026</v>
      </c>
      <c r="I70" s="36">
        <f t="shared" si="1"/>
        <v>-2271.2387642507711</v>
      </c>
      <c r="K70">
        <f t="shared" si="4"/>
        <v>-27.691184896384879</v>
      </c>
      <c r="L70">
        <f t="shared" si="7"/>
        <v>-29.239993244960004</v>
      </c>
      <c r="M70">
        <f t="shared" si="8"/>
        <v>-8.4928939221560658</v>
      </c>
      <c r="O70" t="str">
        <f t="shared" si="2"/>
        <v>2009:Q1</v>
      </c>
      <c r="P70" s="36">
        <f t="shared" si="3"/>
        <v>58347.482942385031</v>
      </c>
      <c r="Q70">
        <v>57</v>
      </c>
    </row>
    <row r="71" spans="1:17" x14ac:dyDescent="0.45">
      <c r="A71" t="s">
        <v>685</v>
      </c>
      <c r="B71" s="2">
        <v>39994</v>
      </c>
      <c r="C71" s="36">
        <v>52839.94624213408</v>
      </c>
      <c r="D71" s="36">
        <v>4819.2204758199096</v>
      </c>
      <c r="E71" s="36">
        <v>53721.143567971551</v>
      </c>
      <c r="F71" s="36">
        <v>6978.9036936797502</v>
      </c>
      <c r="G71" s="36">
        <f t="shared" si="0"/>
        <v>-3040.8805436973134</v>
      </c>
      <c r="H71" s="36">
        <f t="shared" si="1"/>
        <v>-881.197325837471</v>
      </c>
      <c r="I71" s="36">
        <f t="shared" si="1"/>
        <v>-2159.6832178598406</v>
      </c>
      <c r="K71">
        <f t="shared" si="4"/>
        <v>-31.467923714332375</v>
      </c>
      <c r="L71">
        <f t="shared" si="7"/>
        <v>-32.054379175471375</v>
      </c>
      <c r="M71">
        <f t="shared" si="8"/>
        <v>-24.304344101250486</v>
      </c>
      <c r="O71" t="str">
        <f t="shared" si="2"/>
        <v>2009:Q2</v>
      </c>
      <c r="P71" s="36">
        <f t="shared" si="3"/>
        <v>57659.166717953987</v>
      </c>
      <c r="Q71">
        <v>58</v>
      </c>
    </row>
    <row r="72" spans="1:17" x14ac:dyDescent="0.45">
      <c r="A72" t="s">
        <v>686</v>
      </c>
      <c r="B72" s="2">
        <v>40086</v>
      </c>
      <c r="C72" s="36">
        <v>58031.431881974182</v>
      </c>
      <c r="D72" s="36">
        <v>5164.5848339185413</v>
      </c>
      <c r="E72" s="36">
        <v>59522.081806593269</v>
      </c>
      <c r="F72" s="36">
        <v>7848.8663249420742</v>
      </c>
      <c r="G72" s="36">
        <f t="shared" si="0"/>
        <v>-4174.9314156426217</v>
      </c>
      <c r="H72" s="36">
        <f t="shared" si="1"/>
        <v>-1490.649924619087</v>
      </c>
      <c r="I72" s="36">
        <f t="shared" si="1"/>
        <v>-2684.2814910235329</v>
      </c>
      <c r="K72">
        <f t="shared" si="4"/>
        <v>-24.668014419885758</v>
      </c>
      <c r="L72">
        <f t="shared" si="7"/>
        <v>-25.261678408249768</v>
      </c>
      <c r="M72">
        <f t="shared" si="8"/>
        <v>-17.285451831045997</v>
      </c>
      <c r="O72" t="str">
        <f t="shared" si="2"/>
        <v>2009:Q3</v>
      </c>
      <c r="P72" s="36">
        <f t="shared" si="3"/>
        <v>63196.016715892722</v>
      </c>
      <c r="Q72">
        <v>59</v>
      </c>
    </row>
    <row r="73" spans="1:17" x14ac:dyDescent="0.45">
      <c r="A73" t="s">
        <v>687</v>
      </c>
      <c r="B73" s="2">
        <v>40178</v>
      </c>
      <c r="C73" s="36">
        <v>65920.853136136095</v>
      </c>
      <c r="D73" s="36">
        <v>5331.6764368156973</v>
      </c>
      <c r="E73" s="36">
        <v>65361.2561536629</v>
      </c>
      <c r="F73" s="36">
        <v>8107.0552461236502</v>
      </c>
      <c r="G73" s="36">
        <f t="shared" si="0"/>
        <v>-2215.7818268347537</v>
      </c>
      <c r="H73" s="36">
        <f t="shared" si="1"/>
        <v>559.59698247319466</v>
      </c>
      <c r="I73" s="36">
        <f t="shared" si="1"/>
        <v>-2775.3788093079529</v>
      </c>
      <c r="K73">
        <f t="shared" si="4"/>
        <v>5.144264763674685</v>
      </c>
      <c r="L73">
        <f t="shared" si="7"/>
        <v>6.3362899680818741</v>
      </c>
      <c r="M73">
        <f t="shared" si="8"/>
        <v>-7.6547756123884154</v>
      </c>
      <c r="O73" t="str">
        <f t="shared" si="2"/>
        <v>2009:Q4</v>
      </c>
      <c r="P73" s="36">
        <f t="shared" si="3"/>
        <v>71252.529572951797</v>
      </c>
      <c r="Q73">
        <v>60</v>
      </c>
    </row>
    <row r="74" spans="1:17" x14ac:dyDescent="0.45">
      <c r="A74" t="s">
        <v>688</v>
      </c>
      <c r="B74" s="2">
        <v>40268</v>
      </c>
      <c r="C74" s="36">
        <v>70693.949512352294</v>
      </c>
      <c r="D74" s="36">
        <v>5904.2258936802673</v>
      </c>
      <c r="E74" s="36">
        <v>71147.610475042515</v>
      </c>
      <c r="F74" s="36">
        <v>8086.0909542759082</v>
      </c>
      <c r="G74" s="36">
        <f t="shared" si="0"/>
        <v>-2635.5260232858609</v>
      </c>
      <c r="H74" s="36">
        <f t="shared" si="1"/>
        <v>-453.66096269022091</v>
      </c>
      <c r="I74" s="36">
        <f t="shared" si="1"/>
        <v>-2181.8650605956409</v>
      </c>
      <c r="K74">
        <f t="shared" si="4"/>
        <v>31.279314107978049</v>
      </c>
      <c r="L74">
        <f t="shared" si="7"/>
        <v>33.800678381202836</v>
      </c>
      <c r="M74">
        <f t="shared" si="8"/>
        <v>7.1117138896985796</v>
      </c>
      <c r="O74" t="str">
        <f t="shared" si="2"/>
        <v>2010:Q1</v>
      </c>
      <c r="P74" s="36">
        <f t="shared" si="3"/>
        <v>76598.175406032562</v>
      </c>
      <c r="Q74">
        <v>61</v>
      </c>
    </row>
    <row r="75" spans="1:17" x14ac:dyDescent="0.45">
      <c r="A75" t="s">
        <v>689</v>
      </c>
      <c r="B75" s="2">
        <v>40359</v>
      </c>
      <c r="C75" s="36">
        <v>73033.543291249662</v>
      </c>
      <c r="D75" s="36">
        <v>5339.1863133685747</v>
      </c>
      <c r="E75" s="36">
        <v>74702.777479977551</v>
      </c>
      <c r="F75" s="36">
        <v>8061.3437020251367</v>
      </c>
      <c r="G75" s="36">
        <f t="shared" si="0"/>
        <v>-4391.3915773844565</v>
      </c>
      <c r="H75" s="36">
        <f t="shared" si="1"/>
        <v>-1669.234188727889</v>
      </c>
      <c r="I75" s="36">
        <f t="shared" si="1"/>
        <v>-2722.157388656562</v>
      </c>
      <c r="K75">
        <f t="shared" si="4"/>
        <v>35.924145397360427</v>
      </c>
      <c r="L75">
        <f t="shared" si="7"/>
        <v>38.216535945325006</v>
      </c>
      <c r="M75">
        <f t="shared" si="8"/>
        <v>10.789417918469516</v>
      </c>
      <c r="O75" t="str">
        <f t="shared" si="2"/>
        <v>2010:Q2</v>
      </c>
      <c r="P75" s="36">
        <f t="shared" si="3"/>
        <v>78372.729604618231</v>
      </c>
      <c r="Q75">
        <v>62</v>
      </c>
    </row>
    <row r="76" spans="1:17" x14ac:dyDescent="0.45">
      <c r="A76" t="s">
        <v>690</v>
      </c>
      <c r="B76" s="2">
        <v>40451</v>
      </c>
      <c r="C76" s="36">
        <v>75252.915940145933</v>
      </c>
      <c r="D76" s="36">
        <v>5492.6209362021737</v>
      </c>
      <c r="E76" s="36">
        <v>75576.097488211293</v>
      </c>
      <c r="F76" s="36">
        <v>8206.9773297125666</v>
      </c>
      <c r="G76" s="36">
        <f t="shared" si="0"/>
        <v>-3037.5379415757507</v>
      </c>
      <c r="H76" s="36">
        <f t="shared" si="1"/>
        <v>-323.1815480653604</v>
      </c>
      <c r="I76" s="36">
        <f t="shared" si="1"/>
        <v>-2714.356393510393</v>
      </c>
      <c r="K76">
        <f t="shared" si="4"/>
        <v>27.769978350616491</v>
      </c>
      <c r="L76">
        <f t="shared" si="7"/>
        <v>29.676131537124999</v>
      </c>
      <c r="M76">
        <f t="shared" si="8"/>
        <v>6.3516451531446823</v>
      </c>
      <c r="O76" t="str">
        <f t="shared" si="2"/>
        <v>2010:Q3</v>
      </c>
      <c r="P76" s="36">
        <f t="shared" si="3"/>
        <v>80745.536876348109</v>
      </c>
      <c r="Q76">
        <v>63</v>
      </c>
    </row>
    <row r="77" spans="1:17" x14ac:dyDescent="0.45">
      <c r="A77" t="s">
        <v>691</v>
      </c>
      <c r="B77" s="2">
        <v>40543</v>
      </c>
      <c r="C77" s="36">
        <v>79644.046409164046</v>
      </c>
      <c r="D77" s="36">
        <v>5345.8012930094446</v>
      </c>
      <c r="E77" s="36">
        <v>80225.731894473909</v>
      </c>
      <c r="F77" s="36">
        <v>8439.4128010324657</v>
      </c>
      <c r="G77" s="36">
        <f t="shared" si="0"/>
        <v>-3675.2969933328877</v>
      </c>
      <c r="H77" s="36">
        <f t="shared" si="1"/>
        <v>-581.685485309863</v>
      </c>
      <c r="I77" s="36">
        <f t="shared" si="1"/>
        <v>-3093.6115080230211</v>
      </c>
      <c r="K77">
        <f t="shared" si="4"/>
        <v>19.279762012037427</v>
      </c>
      <c r="L77">
        <f t="shared" si="7"/>
        <v>20.817681538021926</v>
      </c>
      <c r="M77">
        <f t="shared" si="8"/>
        <v>0.26492335686790575</v>
      </c>
      <c r="O77" t="str">
        <f t="shared" si="2"/>
        <v>2010:Q4</v>
      </c>
      <c r="P77" s="36">
        <f t="shared" si="3"/>
        <v>84989.847702173487</v>
      </c>
      <c r="Q77">
        <v>64</v>
      </c>
    </row>
    <row r="78" spans="1:17" x14ac:dyDescent="0.45">
      <c r="A78" t="s">
        <v>692</v>
      </c>
      <c r="B78" s="2">
        <v>40633</v>
      </c>
      <c r="C78" s="36">
        <v>86633.559518323309</v>
      </c>
      <c r="D78" s="36">
        <v>5598.3880989514882</v>
      </c>
      <c r="E78" s="36">
        <v>85369.13103243256</v>
      </c>
      <c r="F78" s="36">
        <v>9129.3742720583268</v>
      </c>
      <c r="G78" s="36">
        <f t="shared" si="0"/>
        <v>-2266.5576872160909</v>
      </c>
      <c r="H78" s="36">
        <f t="shared" si="1"/>
        <v>1264.4284858907486</v>
      </c>
      <c r="I78" s="36">
        <f t="shared" si="1"/>
        <v>-3530.9861731068386</v>
      </c>
      <c r="K78">
        <f t="shared" ref="K78:K130" si="9">100*(C78+D78-C74-D74)/(C74+D74)</f>
        <v>20.410110460687267</v>
      </c>
      <c r="L78">
        <f t="shared" si="7"/>
        <v>22.547346860548373</v>
      </c>
      <c r="M78">
        <f t="shared" si="8"/>
        <v>-5.1799812581043012</v>
      </c>
      <c r="O78" t="str">
        <f t="shared" si="2"/>
        <v>2011:Q1</v>
      </c>
      <c r="P78" s="36">
        <f t="shared" si="3"/>
        <v>92231.947617274796</v>
      </c>
      <c r="Q78">
        <v>65</v>
      </c>
    </row>
    <row r="79" spans="1:17" x14ac:dyDescent="0.45">
      <c r="A79" t="s">
        <v>693</v>
      </c>
      <c r="B79" s="2">
        <v>40724</v>
      </c>
      <c r="C79" s="36">
        <v>87386.989001293114</v>
      </c>
      <c r="D79" s="36">
        <v>5935.9036868535568</v>
      </c>
      <c r="E79" s="36">
        <v>87666.767169547558</v>
      </c>
      <c r="F79" s="36">
        <v>9599.5521896996397</v>
      </c>
      <c r="G79" s="36">
        <f t="shared" ref="G79:G130" si="10">C79+D79-E79-F79</f>
        <v>-3943.4266711005221</v>
      </c>
      <c r="H79" s="36">
        <f t="shared" ref="H79:I131" si="11">C79-E79</f>
        <v>-279.77816825444461</v>
      </c>
      <c r="I79" s="36">
        <f t="shared" si="11"/>
        <v>-3663.6485028460829</v>
      </c>
      <c r="K79">
        <f t="shared" si="9"/>
        <v>19.075720801036738</v>
      </c>
      <c r="L79">
        <f t="shared" si="7"/>
        <v>19.653223797185223</v>
      </c>
      <c r="M79">
        <f t="shared" si="8"/>
        <v>11.176185629463527</v>
      </c>
      <c r="O79" t="str">
        <f t="shared" ref="O79:O131" si="12">A79</f>
        <v>2011:Q2</v>
      </c>
      <c r="P79" s="36">
        <f t="shared" ref="P79:P131" si="13">C79+D79</f>
        <v>93322.892688146676</v>
      </c>
      <c r="Q79">
        <v>66</v>
      </c>
    </row>
    <row r="80" spans="1:17" x14ac:dyDescent="0.45">
      <c r="A80" t="s">
        <v>694</v>
      </c>
      <c r="B80" s="2">
        <v>40816</v>
      </c>
      <c r="C80" s="36">
        <v>88003.022808748778</v>
      </c>
      <c r="D80" s="36">
        <v>5785.7960006485146</v>
      </c>
      <c r="E80" s="36">
        <v>89714.096533734497</v>
      </c>
      <c r="F80" s="36">
        <v>9817.4984771385334</v>
      </c>
      <c r="G80" s="36">
        <f t="shared" si="10"/>
        <v>-5742.7762014757445</v>
      </c>
      <c r="H80" s="36">
        <f t="shared" si="11"/>
        <v>-1711.0737249857193</v>
      </c>
      <c r="I80" s="36">
        <f t="shared" si="11"/>
        <v>-4031.7024764900189</v>
      </c>
      <c r="K80">
        <f t="shared" si="9"/>
        <v>16.153563946231934</v>
      </c>
      <c r="L80">
        <f t="shared" si="7"/>
        <v>16.943007070641521</v>
      </c>
      <c r="M80">
        <f t="shared" si="8"/>
        <v>5.337616920075579</v>
      </c>
      <c r="O80" t="str">
        <f t="shared" si="12"/>
        <v>2011:Q3</v>
      </c>
      <c r="P80" s="36">
        <f t="shared" si="13"/>
        <v>93788.818809397286</v>
      </c>
      <c r="Q80">
        <v>67</v>
      </c>
    </row>
    <row r="81" spans="1:17" x14ac:dyDescent="0.45">
      <c r="A81" t="s">
        <v>695</v>
      </c>
      <c r="B81" s="2">
        <v>40908</v>
      </c>
      <c r="C81" s="36">
        <v>87968.110873226222</v>
      </c>
      <c r="D81" s="36">
        <v>6294.4162876998435</v>
      </c>
      <c r="E81" s="36">
        <v>88498.019229384852</v>
      </c>
      <c r="F81" s="36">
        <v>9807.2595694886677</v>
      </c>
      <c r="G81" s="36">
        <f t="shared" si="10"/>
        <v>-4042.7516379474528</v>
      </c>
      <c r="H81" s="36">
        <f t="shared" si="11"/>
        <v>-529.90835615863034</v>
      </c>
      <c r="I81" s="36">
        <f t="shared" si="11"/>
        <v>-3512.8432817888242</v>
      </c>
      <c r="K81">
        <f t="shared" si="9"/>
        <v>10.910337774985143</v>
      </c>
      <c r="L81">
        <f t="shared" si="7"/>
        <v>10.451584066055673</v>
      </c>
      <c r="M81">
        <f t="shared" si="8"/>
        <v>17.745047799118087</v>
      </c>
      <c r="O81" t="str">
        <f t="shared" si="12"/>
        <v>2011:Q4</v>
      </c>
      <c r="P81" s="36">
        <f t="shared" si="13"/>
        <v>94262.527160926067</v>
      </c>
      <c r="Q81">
        <v>68</v>
      </c>
    </row>
    <row r="82" spans="1:17" x14ac:dyDescent="0.45">
      <c r="A82" t="s">
        <v>696</v>
      </c>
      <c r="B82" s="2">
        <v>40999</v>
      </c>
      <c r="C82" s="36">
        <v>94809.084759321253</v>
      </c>
      <c r="D82" s="36">
        <v>6176.9327560619749</v>
      </c>
      <c r="E82" s="36">
        <v>93703.224138369929</v>
      </c>
      <c r="F82" s="36">
        <v>9643.5355403600042</v>
      </c>
      <c r="G82" s="36">
        <f t="shared" si="10"/>
        <v>-2360.7421633467093</v>
      </c>
      <c r="H82" s="36">
        <f t="shared" si="11"/>
        <v>1105.8606209513237</v>
      </c>
      <c r="I82" s="36">
        <f t="shared" si="11"/>
        <v>-3466.6027842980293</v>
      </c>
      <c r="K82">
        <f t="shared" si="9"/>
        <v>9.4913640276081672</v>
      </c>
      <c r="L82">
        <f t="shared" ref="L82:L113" si="14">100*(C82-C78)/C78</f>
        <v>9.4369033045084461</v>
      </c>
      <c r="M82">
        <f t="shared" ref="M82:M113" si="15">100*(D82-D78)/D78</f>
        <v>10.334129161549933</v>
      </c>
      <c r="O82" t="str">
        <f t="shared" si="12"/>
        <v>2012:Q1</v>
      </c>
      <c r="P82" s="36">
        <f t="shared" si="13"/>
        <v>100986.01751538322</v>
      </c>
      <c r="Q82">
        <v>69</v>
      </c>
    </row>
    <row r="83" spans="1:17" x14ac:dyDescent="0.45">
      <c r="A83" t="s">
        <v>697</v>
      </c>
      <c r="B83" s="2">
        <v>41090</v>
      </c>
      <c r="C83" s="36">
        <v>92343.304481964791</v>
      </c>
      <c r="D83" s="36">
        <v>6425.2532585712406</v>
      </c>
      <c r="E83" s="36">
        <v>92213.259534840356</v>
      </c>
      <c r="F83" s="36">
        <v>9584.7355603349624</v>
      </c>
      <c r="G83" s="36">
        <f t="shared" si="10"/>
        <v>-3029.4373546392799</v>
      </c>
      <c r="H83" s="36">
        <f t="shared" si="11"/>
        <v>130.04494712443557</v>
      </c>
      <c r="I83" s="36">
        <f t="shared" si="11"/>
        <v>-3159.4823017637218</v>
      </c>
      <c r="K83">
        <f t="shared" si="9"/>
        <v>5.8352938871997093</v>
      </c>
      <c r="L83">
        <f t="shared" si="14"/>
        <v>5.6716858394083545</v>
      </c>
      <c r="M83">
        <f t="shared" si="15"/>
        <v>8.2438933906805563</v>
      </c>
      <c r="O83" t="str">
        <f t="shared" si="12"/>
        <v>2012:Q2</v>
      </c>
      <c r="P83" s="36">
        <f t="shared" si="13"/>
        <v>98768.557740536038</v>
      </c>
      <c r="Q83">
        <v>70</v>
      </c>
    </row>
    <row r="84" spans="1:17" x14ac:dyDescent="0.45">
      <c r="A84" t="s">
        <v>698</v>
      </c>
      <c r="B84" s="2">
        <v>41182</v>
      </c>
      <c r="C84" s="36">
        <v>91227.430751396096</v>
      </c>
      <c r="D84" s="36">
        <v>6211.7914932149888</v>
      </c>
      <c r="E84" s="36">
        <v>90373.877409870809</v>
      </c>
      <c r="F84" s="36">
        <v>10010.792283194955</v>
      </c>
      <c r="G84" s="36">
        <f t="shared" si="10"/>
        <v>-2945.4474484546809</v>
      </c>
      <c r="H84" s="36">
        <f t="shared" si="11"/>
        <v>853.55334152528667</v>
      </c>
      <c r="I84" s="36">
        <f t="shared" si="11"/>
        <v>-3799.0007899799657</v>
      </c>
      <c r="K84">
        <f t="shared" si="9"/>
        <v>3.8921520513360317</v>
      </c>
      <c r="L84">
        <f t="shared" si="14"/>
        <v>3.6639740769526896</v>
      </c>
      <c r="M84">
        <f t="shared" si="15"/>
        <v>7.3627810679589389</v>
      </c>
      <c r="O84" t="str">
        <f t="shared" si="12"/>
        <v>2012:Q3</v>
      </c>
      <c r="P84" s="36">
        <f t="shared" si="13"/>
        <v>97439.222244611083</v>
      </c>
      <c r="Q84">
        <v>71</v>
      </c>
    </row>
    <row r="85" spans="1:17" x14ac:dyDescent="0.45">
      <c r="A85" t="s">
        <v>699</v>
      </c>
      <c r="B85" s="2">
        <v>41274</v>
      </c>
      <c r="C85" s="36">
        <v>93093.771692240261</v>
      </c>
      <c r="D85" s="36">
        <v>5847.0832896897482</v>
      </c>
      <c r="E85" s="36">
        <v>95099.196142666988</v>
      </c>
      <c r="F85" s="36">
        <v>10356.389880059249</v>
      </c>
      <c r="G85" s="36">
        <f t="shared" si="10"/>
        <v>-6514.7310407962268</v>
      </c>
      <c r="H85" s="36">
        <f t="shared" si="11"/>
        <v>-2005.4244504267263</v>
      </c>
      <c r="I85" s="36">
        <f t="shared" si="11"/>
        <v>-4509.3065903695006</v>
      </c>
      <c r="K85">
        <f t="shared" si="9"/>
        <v>4.963083382028417</v>
      </c>
      <c r="L85">
        <f t="shared" si="14"/>
        <v>5.8267260353024977</v>
      </c>
      <c r="M85">
        <f t="shared" si="15"/>
        <v>-7.1068225799466989</v>
      </c>
      <c r="O85" t="str">
        <f t="shared" si="12"/>
        <v>2012:Q4</v>
      </c>
      <c r="P85" s="36">
        <f t="shared" si="13"/>
        <v>98940.85498193001</v>
      </c>
      <c r="Q85">
        <v>72</v>
      </c>
    </row>
    <row r="86" spans="1:17" x14ac:dyDescent="0.45">
      <c r="A86" t="s">
        <v>700</v>
      </c>
      <c r="B86" s="2">
        <v>41364</v>
      </c>
      <c r="C86" s="36">
        <v>93507.10049984818</v>
      </c>
      <c r="D86" s="36">
        <v>6599.0782817190657</v>
      </c>
      <c r="E86" s="36">
        <v>95160.907756874818</v>
      </c>
      <c r="F86" s="36">
        <v>10285.200529597134</v>
      </c>
      <c r="G86" s="36">
        <f t="shared" si="10"/>
        <v>-5339.9295049047087</v>
      </c>
      <c r="H86" s="36">
        <f t="shared" si="11"/>
        <v>-1653.8072570266377</v>
      </c>
      <c r="I86" s="36">
        <f t="shared" si="11"/>
        <v>-3686.1222478780683</v>
      </c>
      <c r="K86">
        <f t="shared" si="9"/>
        <v>-0.87124807519215075</v>
      </c>
      <c r="L86">
        <f t="shared" si="14"/>
        <v>-1.3732695160788024</v>
      </c>
      <c r="M86">
        <f t="shared" si="15"/>
        <v>6.8342256962859391</v>
      </c>
      <c r="O86" t="str">
        <f t="shared" si="12"/>
        <v>2013:Q1</v>
      </c>
      <c r="P86" s="36">
        <f t="shared" si="13"/>
        <v>100106.17878156724</v>
      </c>
      <c r="Q86">
        <v>73</v>
      </c>
    </row>
    <row r="87" spans="1:17" x14ac:dyDescent="0.45">
      <c r="A87" t="s">
        <v>701</v>
      </c>
      <c r="B87" s="2">
        <v>41455</v>
      </c>
      <c r="C87" s="36">
        <v>94658.498049163478</v>
      </c>
      <c r="D87" s="36">
        <v>6739.0616311786889</v>
      </c>
      <c r="E87" s="36">
        <v>96523.616977799829</v>
      </c>
      <c r="F87" s="36">
        <v>10883.275540638535</v>
      </c>
      <c r="G87" s="36">
        <f t="shared" si="10"/>
        <v>-6009.3328380961993</v>
      </c>
      <c r="H87" s="36">
        <f t="shared" si="11"/>
        <v>-1865.1189286363515</v>
      </c>
      <c r="I87" s="36">
        <f t="shared" si="11"/>
        <v>-4144.213909459846</v>
      </c>
      <c r="K87">
        <f t="shared" si="9"/>
        <v>2.6617802263676804</v>
      </c>
      <c r="L87">
        <f t="shared" si="14"/>
        <v>2.5071591061059095</v>
      </c>
      <c r="M87">
        <f t="shared" si="15"/>
        <v>4.8839844902429368</v>
      </c>
      <c r="O87" t="str">
        <f t="shared" si="12"/>
        <v>2013:Q2</v>
      </c>
      <c r="P87" s="36">
        <f t="shared" si="13"/>
        <v>101397.55968034216</v>
      </c>
      <c r="Q87">
        <v>74</v>
      </c>
    </row>
    <row r="88" spans="1:17" x14ac:dyDescent="0.45">
      <c r="A88" t="s">
        <v>702</v>
      </c>
      <c r="B88" s="2">
        <v>41547</v>
      </c>
      <c r="C88" s="36">
        <v>96212.302596912094</v>
      </c>
      <c r="D88" s="36">
        <v>6847.4564848752625</v>
      </c>
      <c r="E88" s="36">
        <v>95260.566211343757</v>
      </c>
      <c r="F88" s="36">
        <v>10486.782149699056</v>
      </c>
      <c r="G88" s="36">
        <f t="shared" si="10"/>
        <v>-2687.5892792554569</v>
      </c>
      <c r="H88" s="36">
        <f t="shared" si="11"/>
        <v>951.73638556833612</v>
      </c>
      <c r="I88" s="36">
        <f t="shared" si="11"/>
        <v>-3639.3256648237939</v>
      </c>
      <c r="K88">
        <f t="shared" si="9"/>
        <v>5.7682488711439994</v>
      </c>
      <c r="L88">
        <f t="shared" si="14"/>
        <v>5.4642247451868657</v>
      </c>
      <c r="M88">
        <f t="shared" si="15"/>
        <v>10.233199107771041</v>
      </c>
      <c r="O88" t="str">
        <f t="shared" si="12"/>
        <v>2013:Q3</v>
      </c>
      <c r="P88" s="36">
        <f t="shared" si="13"/>
        <v>103059.75908178736</v>
      </c>
      <c r="Q88">
        <v>75</v>
      </c>
    </row>
    <row r="89" spans="1:17" x14ac:dyDescent="0.45">
      <c r="A89" t="s">
        <v>703</v>
      </c>
      <c r="B89" s="2">
        <v>41639</v>
      </c>
      <c r="C89" s="36">
        <v>96079.081668604878</v>
      </c>
      <c r="D89" s="36">
        <v>7148.3881293996501</v>
      </c>
      <c r="E89" s="36">
        <v>94688.414080413975</v>
      </c>
      <c r="F89" s="36">
        <v>10779.903203565163</v>
      </c>
      <c r="G89" s="36">
        <f t="shared" si="10"/>
        <v>-2240.8474859746075</v>
      </c>
      <c r="H89" s="36">
        <f t="shared" si="11"/>
        <v>1390.6675881909032</v>
      </c>
      <c r="I89" s="36">
        <f t="shared" si="11"/>
        <v>-3631.5150741655134</v>
      </c>
      <c r="K89">
        <f t="shared" si="9"/>
        <v>4.3325022983249983</v>
      </c>
      <c r="L89">
        <f t="shared" si="14"/>
        <v>3.2067773408448703</v>
      </c>
      <c r="M89">
        <f t="shared" si="15"/>
        <v>22.255623449122279</v>
      </c>
      <c r="O89" t="str">
        <f t="shared" si="12"/>
        <v>2013:Q4</v>
      </c>
      <c r="P89" s="36">
        <f t="shared" si="13"/>
        <v>103227.46979800453</v>
      </c>
      <c r="Q89">
        <v>76</v>
      </c>
    </row>
    <row r="90" spans="1:17" x14ac:dyDescent="0.45">
      <c r="A90" t="s">
        <v>704</v>
      </c>
      <c r="B90" s="2">
        <v>41729</v>
      </c>
      <c r="C90" s="36">
        <v>96422.904111273121</v>
      </c>
      <c r="D90" s="36">
        <v>7463.0271844616773</v>
      </c>
      <c r="E90" s="36">
        <v>98076.440314190011</v>
      </c>
      <c r="F90" s="36">
        <v>11005.131300697045</v>
      </c>
      <c r="G90" s="36">
        <f t="shared" si="10"/>
        <v>-5195.640319152255</v>
      </c>
      <c r="H90" s="36">
        <f t="shared" si="11"/>
        <v>-1653.53620291689</v>
      </c>
      <c r="I90" s="36">
        <f t="shared" si="11"/>
        <v>-3542.1041162353677</v>
      </c>
      <c r="K90">
        <f t="shared" si="9"/>
        <v>3.7757434757498989</v>
      </c>
      <c r="L90">
        <f t="shared" si="14"/>
        <v>3.1182697312164813</v>
      </c>
      <c r="M90">
        <f t="shared" si="15"/>
        <v>13.0919632388048</v>
      </c>
      <c r="O90" t="str">
        <f t="shared" si="12"/>
        <v>2014:Q1</v>
      </c>
      <c r="P90" s="36">
        <f t="shared" si="13"/>
        <v>103885.9312957348</v>
      </c>
      <c r="Q90">
        <v>77</v>
      </c>
    </row>
    <row r="91" spans="1:17" x14ac:dyDescent="0.45">
      <c r="A91" t="s">
        <v>705</v>
      </c>
      <c r="B91" s="2">
        <v>41820</v>
      </c>
      <c r="C91" s="36">
        <v>99875.000703233993</v>
      </c>
      <c r="D91" s="36">
        <v>7559.9056235411599</v>
      </c>
      <c r="E91" s="36">
        <v>99897.724262516465</v>
      </c>
      <c r="F91" s="36">
        <v>11086.628873111191</v>
      </c>
      <c r="G91" s="36">
        <f t="shared" si="10"/>
        <v>-3549.4468088525082</v>
      </c>
      <c r="H91" s="36">
        <f t="shared" si="11"/>
        <v>-22.723559282472706</v>
      </c>
      <c r="I91" s="36">
        <f t="shared" si="11"/>
        <v>-3526.7232495700309</v>
      </c>
      <c r="K91">
        <f t="shared" si="9"/>
        <v>5.9541340693660061</v>
      </c>
      <c r="L91">
        <f t="shared" si="14"/>
        <v>5.5108656502886637</v>
      </c>
      <c r="M91">
        <f t="shared" si="15"/>
        <v>12.18039004962924</v>
      </c>
      <c r="O91" t="str">
        <f t="shared" si="12"/>
        <v>2014:Q2</v>
      </c>
      <c r="P91" s="36">
        <f t="shared" si="13"/>
        <v>107434.90632677515</v>
      </c>
      <c r="Q91">
        <v>78</v>
      </c>
    </row>
    <row r="92" spans="1:17" x14ac:dyDescent="0.45">
      <c r="A92" t="s">
        <v>706</v>
      </c>
      <c r="B92" s="2">
        <v>41912</v>
      </c>
      <c r="C92" s="36">
        <v>100883.45780472818</v>
      </c>
      <c r="D92" s="36">
        <v>8199.6569361460424</v>
      </c>
      <c r="E92" s="36">
        <v>100540.94332725939</v>
      </c>
      <c r="F92" s="36">
        <v>11436.152675532532</v>
      </c>
      <c r="G92" s="36">
        <f t="shared" si="10"/>
        <v>-2893.9812619176955</v>
      </c>
      <c r="H92" s="36">
        <f t="shared" si="11"/>
        <v>342.51447746879421</v>
      </c>
      <c r="I92" s="36">
        <f t="shared" si="11"/>
        <v>-3236.4957393864897</v>
      </c>
      <c r="K92">
        <f t="shared" si="9"/>
        <v>5.8445272070806853</v>
      </c>
      <c r="L92">
        <f t="shared" si="14"/>
        <v>4.8550498031277849</v>
      </c>
      <c r="M92">
        <f t="shared" si="15"/>
        <v>19.747485131998065</v>
      </c>
      <c r="O92" t="str">
        <f t="shared" si="12"/>
        <v>2014:Q3</v>
      </c>
      <c r="P92" s="36">
        <f t="shared" si="13"/>
        <v>109083.11474087423</v>
      </c>
      <c r="Q92">
        <v>79</v>
      </c>
    </row>
    <row r="93" spans="1:17" x14ac:dyDescent="0.45">
      <c r="A93" t="s">
        <v>707</v>
      </c>
      <c r="B93" s="2">
        <v>42004</v>
      </c>
      <c r="C93" s="36">
        <v>100093.4495210992</v>
      </c>
      <c r="D93" s="36">
        <v>7949.2218935371939</v>
      </c>
      <c r="E93" s="36">
        <v>101734.47697938392</v>
      </c>
      <c r="F93" s="36">
        <v>11541.043263500431</v>
      </c>
      <c r="G93" s="36">
        <f t="shared" si="10"/>
        <v>-5232.8488282479575</v>
      </c>
      <c r="H93" s="36">
        <f t="shared" si="11"/>
        <v>-1641.0274582847196</v>
      </c>
      <c r="I93" s="36">
        <f t="shared" si="11"/>
        <v>-3591.821369963237</v>
      </c>
      <c r="K93">
        <f t="shared" si="9"/>
        <v>4.6646514014673146</v>
      </c>
      <c r="L93">
        <f t="shared" si="14"/>
        <v>4.1781913219577254</v>
      </c>
      <c r="M93">
        <f t="shared" si="15"/>
        <v>11.202997789724114</v>
      </c>
      <c r="O93" t="str">
        <f t="shared" si="12"/>
        <v>2014:Q4</v>
      </c>
      <c r="P93" s="36">
        <f t="shared" si="13"/>
        <v>108042.6714146364</v>
      </c>
      <c r="Q93">
        <v>80</v>
      </c>
    </row>
    <row r="94" spans="1:17" x14ac:dyDescent="0.45">
      <c r="A94" t="s">
        <v>708</v>
      </c>
      <c r="B94" s="2">
        <v>42094</v>
      </c>
      <c r="C94" s="36">
        <v>96137.334079148524</v>
      </c>
      <c r="D94" s="36">
        <v>8218.2140665343704</v>
      </c>
      <c r="E94" s="36">
        <v>98567.092515616314</v>
      </c>
      <c r="F94" s="36">
        <v>11332.300322136452</v>
      </c>
      <c r="G94" s="36">
        <f t="shared" si="10"/>
        <v>-5543.8446920698661</v>
      </c>
      <c r="H94" s="36">
        <f t="shared" si="11"/>
        <v>-2429.7584364677896</v>
      </c>
      <c r="I94" s="36">
        <f t="shared" si="11"/>
        <v>-3114.086255602082</v>
      </c>
      <c r="K94">
        <f t="shared" si="9"/>
        <v>0.45205047891540895</v>
      </c>
      <c r="L94">
        <f t="shared" si="14"/>
        <v>-0.29616410619104122</v>
      </c>
      <c r="M94">
        <f t="shared" si="15"/>
        <v>10.119042359178627</v>
      </c>
      <c r="O94" t="str">
        <f t="shared" si="12"/>
        <v>2015:Q1</v>
      </c>
      <c r="P94" s="36">
        <f t="shared" si="13"/>
        <v>104355.5481456829</v>
      </c>
      <c r="Q94">
        <v>81</v>
      </c>
    </row>
    <row r="95" spans="1:17" x14ac:dyDescent="0.45">
      <c r="A95" t="s">
        <v>709</v>
      </c>
      <c r="B95" s="2">
        <v>42185</v>
      </c>
      <c r="C95" s="36">
        <v>96173.517796400381</v>
      </c>
      <c r="D95" s="36">
        <v>9120.3763738314319</v>
      </c>
      <c r="E95" s="36">
        <v>99223.132601513993</v>
      </c>
      <c r="F95" s="36">
        <v>11478.723891304773</v>
      </c>
      <c r="G95" s="36">
        <f t="shared" si="10"/>
        <v>-5407.9623225869545</v>
      </c>
      <c r="H95" s="36">
        <f t="shared" si="11"/>
        <v>-3049.6148051136115</v>
      </c>
      <c r="I95" s="36">
        <f t="shared" si="11"/>
        <v>-2358.3475174733412</v>
      </c>
      <c r="K95">
        <f t="shared" si="9"/>
        <v>-1.9928459285208626</v>
      </c>
      <c r="L95">
        <f t="shared" si="14"/>
        <v>-3.7061155251774189</v>
      </c>
      <c r="M95">
        <f t="shared" si="15"/>
        <v>20.641405170866761</v>
      </c>
      <c r="O95" t="str">
        <f t="shared" si="12"/>
        <v>2015:Q2</v>
      </c>
      <c r="P95" s="36">
        <f t="shared" si="13"/>
        <v>105293.89417023181</v>
      </c>
      <c r="Q95">
        <v>82</v>
      </c>
    </row>
    <row r="96" spans="1:17" x14ac:dyDescent="0.45">
      <c r="A96" t="s">
        <v>710</v>
      </c>
      <c r="B96" s="2">
        <v>42277</v>
      </c>
      <c r="C96" s="36">
        <v>95518.736504229135</v>
      </c>
      <c r="D96" s="36">
        <v>7672.0373310672958</v>
      </c>
      <c r="E96" s="36">
        <v>100183.06501663155</v>
      </c>
      <c r="F96" s="36">
        <v>11080.908729928933</v>
      </c>
      <c r="G96" s="36">
        <f t="shared" si="10"/>
        <v>-8073.1999112640424</v>
      </c>
      <c r="H96" s="36">
        <f t="shared" si="11"/>
        <v>-4664.3285124024114</v>
      </c>
      <c r="I96" s="36">
        <f t="shared" si="11"/>
        <v>-3408.8713988616373</v>
      </c>
      <c r="K96">
        <f t="shared" si="9"/>
        <v>-5.4016984384567506</v>
      </c>
      <c r="L96">
        <f t="shared" si="14"/>
        <v>-5.3177412999493914</v>
      </c>
      <c r="M96">
        <f t="shared" si="15"/>
        <v>-6.4346546347917766</v>
      </c>
      <c r="O96" t="str">
        <f t="shared" si="12"/>
        <v>2015:Q3</v>
      </c>
      <c r="P96" s="36">
        <f t="shared" si="13"/>
        <v>103190.77383529644</v>
      </c>
      <c r="Q96">
        <v>83</v>
      </c>
    </row>
    <row r="97" spans="1:17" x14ac:dyDescent="0.45">
      <c r="A97" t="s">
        <v>711</v>
      </c>
      <c r="B97" s="2">
        <v>42369</v>
      </c>
      <c r="C97" s="36">
        <v>93154.126325314312</v>
      </c>
      <c r="D97" s="36">
        <v>7716.9096077350277</v>
      </c>
      <c r="E97" s="36">
        <v>97540.863042694211</v>
      </c>
      <c r="F97" s="36">
        <v>10175.304382717137</v>
      </c>
      <c r="G97" s="36">
        <f t="shared" si="10"/>
        <v>-6845.1314923620102</v>
      </c>
      <c r="H97" s="36">
        <f t="shared" si="11"/>
        <v>-4386.7367173798993</v>
      </c>
      <c r="I97" s="36">
        <f t="shared" si="11"/>
        <v>-2458.3947749821091</v>
      </c>
      <c r="K97">
        <f t="shared" si="9"/>
        <v>-6.6377805988010099</v>
      </c>
      <c r="L97">
        <f t="shared" si="14"/>
        <v>-6.9328444858143445</v>
      </c>
      <c r="M97">
        <f t="shared" si="15"/>
        <v>-2.9224531521888779</v>
      </c>
      <c r="O97" t="str">
        <f t="shared" si="12"/>
        <v>2015:Q4</v>
      </c>
      <c r="P97" s="36">
        <f t="shared" si="13"/>
        <v>100871.03593304934</v>
      </c>
      <c r="Q97">
        <v>84</v>
      </c>
    </row>
    <row r="98" spans="1:17" x14ac:dyDescent="0.45">
      <c r="A98" t="s">
        <v>712</v>
      </c>
      <c r="B98" s="2">
        <v>42460</v>
      </c>
      <c r="C98" s="36">
        <v>90416.127515111977</v>
      </c>
      <c r="D98" s="36">
        <v>7512.2595449568189</v>
      </c>
      <c r="E98" s="36">
        <v>94676.288740549717</v>
      </c>
      <c r="F98" s="36">
        <v>10127.178656599457</v>
      </c>
      <c r="G98" s="36">
        <f t="shared" si="10"/>
        <v>-6875.0803370803787</v>
      </c>
      <c r="H98" s="36">
        <f t="shared" si="11"/>
        <v>-4260.1612254377396</v>
      </c>
      <c r="I98" s="36">
        <f t="shared" si="11"/>
        <v>-2614.9191116426382</v>
      </c>
      <c r="K98">
        <f t="shared" si="9"/>
        <v>-6.1589069290706284</v>
      </c>
      <c r="L98">
        <f t="shared" si="14"/>
        <v>-5.9510767786907399</v>
      </c>
      <c r="M98">
        <f t="shared" si="15"/>
        <v>-8.590120868867233</v>
      </c>
      <c r="O98" t="str">
        <f t="shared" si="12"/>
        <v>2016:Q1</v>
      </c>
      <c r="P98" s="36">
        <f t="shared" si="13"/>
        <v>97928.387060068795</v>
      </c>
      <c r="Q98">
        <v>85</v>
      </c>
    </row>
    <row r="99" spans="1:17" x14ac:dyDescent="0.45">
      <c r="A99" t="s">
        <v>713</v>
      </c>
      <c r="B99" s="2">
        <v>42551</v>
      </c>
      <c r="C99" s="36">
        <v>92252.978030244616</v>
      </c>
      <c r="D99" s="36">
        <v>8453.9983344897555</v>
      </c>
      <c r="E99" s="36">
        <v>96498.095708106048</v>
      </c>
      <c r="F99" s="36">
        <v>11744.935963453496</v>
      </c>
      <c r="G99" s="36">
        <f t="shared" si="10"/>
        <v>-7536.0553068251647</v>
      </c>
      <c r="H99" s="36">
        <f t="shared" si="11"/>
        <v>-4245.1176778614317</v>
      </c>
      <c r="I99" s="36">
        <f t="shared" si="11"/>
        <v>-3290.9376289637403</v>
      </c>
      <c r="K99">
        <f t="shared" si="9"/>
        <v>-4.3562998991011064</v>
      </c>
      <c r="L99">
        <f t="shared" si="14"/>
        <v>-4.0765273601154526</v>
      </c>
      <c r="M99">
        <f t="shared" si="15"/>
        <v>-7.3064752158000443</v>
      </c>
      <c r="O99" t="str">
        <f t="shared" si="12"/>
        <v>2016:Q2</v>
      </c>
      <c r="P99" s="36">
        <f t="shared" si="13"/>
        <v>100706.97636473438</v>
      </c>
      <c r="Q99">
        <v>86</v>
      </c>
    </row>
    <row r="100" spans="1:17" x14ac:dyDescent="0.45">
      <c r="A100" t="s">
        <v>714</v>
      </c>
      <c r="B100" s="2">
        <v>42643</v>
      </c>
      <c r="C100" s="36">
        <v>94596.752461355863</v>
      </c>
      <c r="D100" s="36">
        <v>9101.7221812641619</v>
      </c>
      <c r="E100" s="36">
        <v>97764.539882554425</v>
      </c>
      <c r="F100" s="36">
        <v>10780.603505333578</v>
      </c>
      <c r="G100" s="36">
        <f t="shared" si="10"/>
        <v>-4846.6687452679744</v>
      </c>
      <c r="H100" s="36">
        <f t="shared" si="11"/>
        <v>-3167.7874211985618</v>
      </c>
      <c r="I100" s="36">
        <f t="shared" si="11"/>
        <v>-1678.8813240694162</v>
      </c>
      <c r="K100">
        <f t="shared" si="9"/>
        <v>0.492002132025818</v>
      </c>
      <c r="L100">
        <f t="shared" si="14"/>
        <v>-0.96523894328569781</v>
      </c>
      <c r="M100">
        <f t="shared" si="15"/>
        <v>18.635009040003919</v>
      </c>
      <c r="O100" t="str">
        <f t="shared" si="12"/>
        <v>2016:Q3</v>
      </c>
      <c r="P100" s="36">
        <f t="shared" si="13"/>
        <v>103698.47464262003</v>
      </c>
      <c r="Q100">
        <v>87</v>
      </c>
    </row>
    <row r="101" spans="1:17" x14ac:dyDescent="0.45">
      <c r="A101" t="s">
        <v>715</v>
      </c>
      <c r="B101" s="2">
        <v>42735</v>
      </c>
      <c r="C101" s="36">
        <v>96635.009999557195</v>
      </c>
      <c r="D101" s="36">
        <v>8991.249632892348</v>
      </c>
      <c r="E101" s="36">
        <v>98220.813041461908</v>
      </c>
      <c r="F101" s="36">
        <v>12075.195945138321</v>
      </c>
      <c r="G101" s="36">
        <f t="shared" si="10"/>
        <v>-4669.7493541506901</v>
      </c>
      <c r="H101" s="36">
        <f t="shared" si="11"/>
        <v>-1585.8030419047136</v>
      </c>
      <c r="I101" s="36">
        <f t="shared" si="11"/>
        <v>-3083.9463122459729</v>
      </c>
      <c r="K101">
        <f t="shared" si="9"/>
        <v>4.7141616574220198</v>
      </c>
      <c r="L101">
        <f t="shared" si="14"/>
        <v>3.7366929534467275</v>
      </c>
      <c r="M101">
        <f t="shared" si="15"/>
        <v>16.513605704024162</v>
      </c>
      <c r="O101" t="str">
        <f t="shared" si="12"/>
        <v>2016:Q4</v>
      </c>
      <c r="P101" s="36">
        <f t="shared" si="13"/>
        <v>105626.25963244954</v>
      </c>
      <c r="Q101">
        <v>88</v>
      </c>
    </row>
    <row r="102" spans="1:17" x14ac:dyDescent="0.45">
      <c r="A102" t="s">
        <v>716</v>
      </c>
      <c r="B102" s="2">
        <v>42825</v>
      </c>
      <c r="C102" s="36">
        <v>100483.24276277685</v>
      </c>
      <c r="D102" s="36">
        <v>8383.4637577355788</v>
      </c>
      <c r="E102" s="36">
        <v>103230.79823765031</v>
      </c>
      <c r="F102" s="36">
        <v>12508.584605533108</v>
      </c>
      <c r="G102" s="36">
        <f t="shared" si="10"/>
        <v>-6872.67632267099</v>
      </c>
      <c r="H102" s="36">
        <f t="shared" si="11"/>
        <v>-2747.5554748734576</v>
      </c>
      <c r="I102" s="36">
        <f t="shared" si="11"/>
        <v>-4125.1208477975288</v>
      </c>
      <c r="K102">
        <f t="shared" si="9"/>
        <v>11.169712673541857</v>
      </c>
      <c r="L102">
        <f t="shared" si="14"/>
        <v>11.134203072324981</v>
      </c>
      <c r="M102">
        <f t="shared" si="15"/>
        <v>11.597099482054274</v>
      </c>
      <c r="O102" t="str">
        <f t="shared" si="12"/>
        <v>2017:Q1</v>
      </c>
      <c r="P102" s="36">
        <f t="shared" si="13"/>
        <v>108866.70652051242</v>
      </c>
      <c r="Q102">
        <v>89</v>
      </c>
    </row>
    <row r="103" spans="1:17" x14ac:dyDescent="0.45">
      <c r="A103" t="s">
        <v>717</v>
      </c>
      <c r="B103" s="2">
        <v>42916</v>
      </c>
      <c r="C103" s="36">
        <v>101447.97228558327</v>
      </c>
      <c r="D103" s="36">
        <v>8581.6142687512638</v>
      </c>
      <c r="E103" s="36">
        <v>103145.43933409493</v>
      </c>
      <c r="F103" s="36">
        <v>12430.890387622361</v>
      </c>
      <c r="G103" s="36">
        <f t="shared" si="10"/>
        <v>-5546.743167382765</v>
      </c>
      <c r="H103" s="36">
        <f t="shared" si="11"/>
        <v>-1697.4670485116658</v>
      </c>
      <c r="I103" s="36">
        <f t="shared" si="11"/>
        <v>-3849.2761188710974</v>
      </c>
      <c r="K103">
        <f t="shared" si="9"/>
        <v>9.2571642264743357</v>
      </c>
      <c r="L103">
        <f t="shared" si="14"/>
        <v>9.9671516862297089</v>
      </c>
      <c r="M103">
        <f t="shared" si="15"/>
        <v>1.509533468215553</v>
      </c>
      <c r="O103" t="str">
        <f t="shared" si="12"/>
        <v>2017:Q2</v>
      </c>
      <c r="P103" s="36">
        <f t="shared" si="13"/>
        <v>110029.58655433453</v>
      </c>
      <c r="Q103">
        <v>90</v>
      </c>
    </row>
    <row r="104" spans="1:17" x14ac:dyDescent="0.45">
      <c r="A104" t="s">
        <v>718</v>
      </c>
      <c r="B104" s="2">
        <v>43008</v>
      </c>
      <c r="C104" s="36">
        <v>101645.36748215948</v>
      </c>
      <c r="D104" s="36">
        <v>9604.239123274936</v>
      </c>
      <c r="E104" s="36">
        <v>105486.44271034619</v>
      </c>
      <c r="F104" s="36">
        <v>12459.571730125193</v>
      </c>
      <c r="G104" s="36">
        <f t="shared" si="10"/>
        <v>-6696.4078350369746</v>
      </c>
      <c r="H104" s="36">
        <f t="shared" si="11"/>
        <v>-3841.0752281867171</v>
      </c>
      <c r="I104" s="36">
        <f t="shared" si="11"/>
        <v>-2855.3326068502574</v>
      </c>
      <c r="K104">
        <f t="shared" si="9"/>
        <v>7.2818158500770025</v>
      </c>
      <c r="L104">
        <f t="shared" si="14"/>
        <v>7.4512230466717906</v>
      </c>
      <c r="M104">
        <f t="shared" si="15"/>
        <v>5.5211193222882811</v>
      </c>
      <c r="O104" t="str">
        <f t="shared" si="12"/>
        <v>2017:Q3</v>
      </c>
      <c r="P104" s="36">
        <f t="shared" si="13"/>
        <v>111249.60660543441</v>
      </c>
      <c r="Q104">
        <v>91</v>
      </c>
    </row>
    <row r="105" spans="1:17" x14ac:dyDescent="0.45">
      <c r="A105" t="s">
        <v>719</v>
      </c>
      <c r="B105" s="2">
        <v>43100</v>
      </c>
      <c r="C105" s="36">
        <v>105761.37649463274</v>
      </c>
      <c r="D105" s="36">
        <v>11325.820720578949</v>
      </c>
      <c r="E105" s="36">
        <v>108752.91303857195</v>
      </c>
      <c r="F105" s="36">
        <v>12341.563288646721</v>
      </c>
      <c r="G105" s="36">
        <f t="shared" si="10"/>
        <v>-4007.2791120069742</v>
      </c>
      <c r="H105" s="36">
        <f t="shared" si="11"/>
        <v>-2991.5365439392044</v>
      </c>
      <c r="I105" s="36">
        <f t="shared" si="11"/>
        <v>-1015.7425680677716</v>
      </c>
      <c r="K105">
        <f t="shared" si="9"/>
        <v>10.850462396986389</v>
      </c>
      <c r="L105">
        <f t="shared" si="14"/>
        <v>9.4441615881421939</v>
      </c>
      <c r="M105">
        <f t="shared" si="15"/>
        <v>25.96492348678796</v>
      </c>
      <c r="O105" t="str">
        <f t="shared" si="12"/>
        <v>2017:Q4</v>
      </c>
      <c r="P105" s="36">
        <f t="shared" si="13"/>
        <v>117087.19721521169</v>
      </c>
      <c r="Q105">
        <v>92</v>
      </c>
    </row>
    <row r="106" spans="1:17" x14ac:dyDescent="0.45">
      <c r="A106" t="s">
        <v>720</v>
      </c>
      <c r="B106" s="2">
        <v>43190</v>
      </c>
      <c r="C106" s="36">
        <v>111659.50485352824</v>
      </c>
      <c r="D106" s="36">
        <v>10129.909133258532</v>
      </c>
      <c r="E106" s="36">
        <v>112776.65015437815</v>
      </c>
      <c r="F106" s="36">
        <v>13369.98381178236</v>
      </c>
      <c r="G106" s="36">
        <f t="shared" si="10"/>
        <v>-4357.2199793737309</v>
      </c>
      <c r="H106" s="36">
        <f t="shared" si="11"/>
        <v>-1117.1453008499084</v>
      </c>
      <c r="I106" s="36">
        <f t="shared" si="11"/>
        <v>-3240.074678523828</v>
      </c>
      <c r="K106">
        <f t="shared" si="9"/>
        <v>11.870210718498665</v>
      </c>
      <c r="L106">
        <f t="shared" si="14"/>
        <v>11.122513349948875</v>
      </c>
      <c r="M106">
        <f t="shared" si="15"/>
        <v>20.832026307878717</v>
      </c>
      <c r="O106" t="str">
        <f t="shared" si="12"/>
        <v>2018:Q1</v>
      </c>
      <c r="P106" s="36">
        <f t="shared" si="13"/>
        <v>121789.41398678678</v>
      </c>
      <c r="Q106">
        <v>93</v>
      </c>
    </row>
    <row r="107" spans="1:17" x14ac:dyDescent="0.45">
      <c r="A107" t="s">
        <v>721</v>
      </c>
      <c r="B107" s="2">
        <v>43281</v>
      </c>
      <c r="C107" s="36">
        <v>112892.05105145146</v>
      </c>
      <c r="D107" s="36">
        <v>9893.7892608449092</v>
      </c>
      <c r="E107" s="36">
        <v>117497.82198256215</v>
      </c>
      <c r="F107" s="36">
        <v>13333.870531013021</v>
      </c>
      <c r="G107" s="36">
        <f t="shared" si="10"/>
        <v>-8045.8522012788053</v>
      </c>
      <c r="H107" s="36">
        <f t="shared" si="11"/>
        <v>-4605.7709311106883</v>
      </c>
      <c r="I107" s="36">
        <f t="shared" si="11"/>
        <v>-3440.0812701681116</v>
      </c>
      <c r="K107">
        <f t="shared" si="9"/>
        <v>11.593476043520871</v>
      </c>
      <c r="L107">
        <f t="shared" si="14"/>
        <v>11.280736823060691</v>
      </c>
      <c r="M107">
        <f t="shared" si="15"/>
        <v>15.290538015344563</v>
      </c>
      <c r="O107" t="str">
        <f t="shared" si="12"/>
        <v>2018:Q2</v>
      </c>
      <c r="P107" s="36">
        <f t="shared" si="13"/>
        <v>122785.84031229636</v>
      </c>
      <c r="Q107">
        <v>94</v>
      </c>
    </row>
    <row r="108" spans="1:17" x14ac:dyDescent="0.45">
      <c r="A108" t="s">
        <v>722</v>
      </c>
      <c r="B108" s="2">
        <v>43373</v>
      </c>
      <c r="C108" s="36">
        <v>114034.6702554709</v>
      </c>
      <c r="D108" s="36">
        <v>9951.0250980337896</v>
      </c>
      <c r="E108" s="36">
        <v>117178.17225853779</v>
      </c>
      <c r="F108" s="36">
        <v>12781.23997297954</v>
      </c>
      <c r="G108" s="36">
        <f t="shared" si="10"/>
        <v>-5973.716878012634</v>
      </c>
      <c r="H108" s="36">
        <f t="shared" si="11"/>
        <v>-3143.502003066882</v>
      </c>
      <c r="I108" s="36">
        <f t="shared" si="11"/>
        <v>-2830.2148749457501</v>
      </c>
      <c r="K108">
        <f t="shared" si="9"/>
        <v>11.448210143556713</v>
      </c>
      <c r="L108">
        <f t="shared" si="14"/>
        <v>12.188752995050136</v>
      </c>
      <c r="M108">
        <f t="shared" si="15"/>
        <v>3.6107594813882931</v>
      </c>
      <c r="O108" t="str">
        <f t="shared" si="12"/>
        <v>2018:Q3</v>
      </c>
      <c r="P108" s="36">
        <f t="shared" si="13"/>
        <v>123985.69535350469</v>
      </c>
      <c r="Q108">
        <v>95</v>
      </c>
    </row>
    <row r="109" spans="1:17" x14ac:dyDescent="0.45">
      <c r="A109" t="s">
        <v>723</v>
      </c>
      <c r="B109" s="2">
        <v>43465</v>
      </c>
      <c r="C109" s="36">
        <v>112230.90393839969</v>
      </c>
      <c r="D109" s="36">
        <v>10199.691913162653</v>
      </c>
      <c r="E109" s="36">
        <v>117324.02012828947</v>
      </c>
      <c r="F109" s="36">
        <v>14596.200627595703</v>
      </c>
      <c r="G109" s="36">
        <f t="shared" si="10"/>
        <v>-9489.6249043228381</v>
      </c>
      <c r="H109" s="36">
        <f t="shared" si="11"/>
        <v>-5093.1161898897844</v>
      </c>
      <c r="I109" s="36">
        <f t="shared" si="11"/>
        <v>-4396.50871443305</v>
      </c>
      <c r="K109">
        <f t="shared" si="9"/>
        <v>4.5636062382885711</v>
      </c>
      <c r="L109">
        <f t="shared" si="14"/>
        <v>6.117098375790583</v>
      </c>
      <c r="M109">
        <f t="shared" si="15"/>
        <v>-9.9430216599678936</v>
      </c>
      <c r="O109" t="str">
        <f t="shared" si="12"/>
        <v>2018:Q4</v>
      </c>
      <c r="P109" s="36">
        <f t="shared" si="13"/>
        <v>122430.59585156234</v>
      </c>
      <c r="Q109">
        <v>96</v>
      </c>
    </row>
    <row r="110" spans="1:17" x14ac:dyDescent="0.45">
      <c r="A110" t="s">
        <v>724</v>
      </c>
      <c r="B110" s="2">
        <v>43555</v>
      </c>
      <c r="C110" s="36">
        <v>114660.41171918651</v>
      </c>
      <c r="D110" s="36">
        <v>11841.158459290047</v>
      </c>
      <c r="E110" s="36">
        <v>115321.1611244208</v>
      </c>
      <c r="F110" s="36">
        <v>13372.414523161311</v>
      </c>
      <c r="G110" s="36">
        <f t="shared" si="10"/>
        <v>-2192.0054691055593</v>
      </c>
      <c r="H110" s="36">
        <f t="shared" si="11"/>
        <v>-660.74940523429541</v>
      </c>
      <c r="I110" s="36">
        <f t="shared" si="11"/>
        <v>-1531.2560638712639</v>
      </c>
      <c r="K110">
        <f t="shared" si="9"/>
        <v>3.8691016217559069</v>
      </c>
      <c r="L110">
        <f t="shared" si="14"/>
        <v>2.6875516505243078</v>
      </c>
      <c r="M110">
        <f t="shared" si="15"/>
        <v>16.893037277236168</v>
      </c>
      <c r="O110" t="str">
        <f t="shared" si="12"/>
        <v>2019:Q1</v>
      </c>
      <c r="P110" s="36">
        <f t="shared" si="13"/>
        <v>126501.57017847656</v>
      </c>
      <c r="Q110">
        <v>97</v>
      </c>
    </row>
    <row r="111" spans="1:17" x14ac:dyDescent="0.45">
      <c r="A111" t="s">
        <v>725</v>
      </c>
      <c r="B111" s="2">
        <v>43646</v>
      </c>
      <c r="C111" s="36">
        <v>118509.7813273285</v>
      </c>
      <c r="D111" s="36">
        <v>11739.48644396497</v>
      </c>
      <c r="E111" s="36">
        <v>115345.95380418496</v>
      </c>
      <c r="F111" s="36">
        <v>13161.826255808668</v>
      </c>
      <c r="G111" s="36">
        <f t="shared" si="10"/>
        <v>1741.4877112998402</v>
      </c>
      <c r="H111" s="36">
        <f t="shared" si="11"/>
        <v>3163.82752314354</v>
      </c>
      <c r="I111" s="36">
        <f t="shared" si="11"/>
        <v>-1422.339811843698</v>
      </c>
      <c r="K111">
        <f t="shared" si="9"/>
        <v>6.0784105398590285</v>
      </c>
      <c r="L111">
        <f t="shared" si="14"/>
        <v>4.9761964846548077</v>
      </c>
      <c r="M111">
        <f t="shared" si="15"/>
        <v>18.655109124109664</v>
      </c>
      <c r="O111" t="str">
        <f t="shared" si="12"/>
        <v>2019:Q2</v>
      </c>
      <c r="P111" s="36">
        <f t="shared" si="13"/>
        <v>130249.26777129347</v>
      </c>
      <c r="Q111">
        <v>98</v>
      </c>
    </row>
    <row r="112" spans="1:17" x14ac:dyDescent="0.45">
      <c r="A112" t="s">
        <v>726</v>
      </c>
      <c r="B112" s="2">
        <v>43738</v>
      </c>
      <c r="C112" s="36">
        <v>116426.04002517409</v>
      </c>
      <c r="D112" s="36">
        <v>10700.142506703705</v>
      </c>
      <c r="E112" s="36">
        <v>114850.68739719424</v>
      </c>
      <c r="F112" s="36">
        <v>14275.488612506682</v>
      </c>
      <c r="G112" s="36">
        <f t="shared" si="10"/>
        <v>-1999.9934778231236</v>
      </c>
      <c r="H112" s="36">
        <f t="shared" si="11"/>
        <v>1575.3526279798534</v>
      </c>
      <c r="I112" s="36">
        <f t="shared" si="11"/>
        <v>-3575.346105802977</v>
      </c>
      <c r="K112">
        <f t="shared" si="9"/>
        <v>2.5329431507554419</v>
      </c>
      <c r="L112">
        <f t="shared" si="14"/>
        <v>2.0970550134847796</v>
      </c>
      <c r="M112">
        <f t="shared" si="15"/>
        <v>7.5280426015399451</v>
      </c>
      <c r="O112" t="str">
        <f t="shared" si="12"/>
        <v>2019:Q3</v>
      </c>
      <c r="P112" s="36">
        <f t="shared" si="13"/>
        <v>127126.1825318778</v>
      </c>
      <c r="Q112">
        <v>99</v>
      </c>
    </row>
    <row r="113" spans="1:17" x14ac:dyDescent="0.45">
      <c r="A113" t="s">
        <v>727</v>
      </c>
      <c r="B113" s="2">
        <v>43830</v>
      </c>
      <c r="C113" s="36">
        <v>111450.81862777103</v>
      </c>
      <c r="D113" s="36">
        <v>9961.8933736586259</v>
      </c>
      <c r="E113" s="36">
        <v>110751.19329696662</v>
      </c>
      <c r="F113" s="36">
        <v>12756.415579775054</v>
      </c>
      <c r="G113" s="36">
        <f t="shared" si="10"/>
        <v>-2094.8968753120098</v>
      </c>
      <c r="H113" s="36">
        <f t="shared" si="11"/>
        <v>699.62533080441062</v>
      </c>
      <c r="I113" s="36">
        <f t="shared" si="11"/>
        <v>-2794.5222061164277</v>
      </c>
      <c r="K113">
        <f t="shared" si="9"/>
        <v>-0.83139663174291623</v>
      </c>
      <c r="L113">
        <f t="shared" si="14"/>
        <v>-0.69507175230168206</v>
      </c>
      <c r="M113">
        <f t="shared" si="15"/>
        <v>-2.3314286502825539</v>
      </c>
      <c r="O113" t="str">
        <f t="shared" si="12"/>
        <v>2019:Q4</v>
      </c>
      <c r="P113" s="36">
        <f t="shared" si="13"/>
        <v>121412.71200142967</v>
      </c>
      <c r="Q113">
        <v>100</v>
      </c>
    </row>
    <row r="114" spans="1:17" x14ac:dyDescent="0.45">
      <c r="A114" t="s">
        <v>728</v>
      </c>
      <c r="B114" s="2">
        <v>43921</v>
      </c>
      <c r="C114" s="36">
        <v>114927.36013452688</v>
      </c>
      <c r="D114" s="36">
        <v>10815.962464745469</v>
      </c>
      <c r="E114" s="36">
        <v>109594.44012197398</v>
      </c>
      <c r="F114" s="36">
        <v>11949.71344690226</v>
      </c>
      <c r="G114" s="36">
        <f t="shared" si="10"/>
        <v>4199.1690303961186</v>
      </c>
      <c r="H114" s="36">
        <f t="shared" si="11"/>
        <v>5332.9200125529023</v>
      </c>
      <c r="I114" s="36">
        <f t="shared" si="11"/>
        <v>-1133.750982156791</v>
      </c>
      <c r="K114">
        <f t="shared" si="9"/>
        <v>-0.59939776094036668</v>
      </c>
      <c r="L114">
        <f t="shared" ref="L114:L131" si="16">100*(C114-C110)/C110</f>
        <v>0.23281655048837238</v>
      </c>
      <c r="M114">
        <f t="shared" ref="M114:M131" si="17">100*(D114-D110)/D110</f>
        <v>-8.6579028400743567</v>
      </c>
      <c r="O114" t="str">
        <f t="shared" si="12"/>
        <v>2020:Q1</v>
      </c>
      <c r="P114" s="36">
        <f t="shared" si="13"/>
        <v>125743.32259927236</v>
      </c>
      <c r="Q114">
        <v>101</v>
      </c>
    </row>
    <row r="115" spans="1:17" x14ac:dyDescent="0.45">
      <c r="A115" t="s">
        <v>729</v>
      </c>
      <c r="B115" s="2">
        <v>44012</v>
      </c>
      <c r="C115" s="36">
        <v>73822.803867399023</v>
      </c>
      <c r="D115" s="36">
        <v>4688.7607334276008</v>
      </c>
      <c r="E115" s="36">
        <v>76105.662378533292</v>
      </c>
      <c r="F115" s="36">
        <v>8784.5204152604474</v>
      </c>
      <c r="G115" s="36">
        <f t="shared" si="10"/>
        <v>-6378.6181929671202</v>
      </c>
      <c r="H115" s="36">
        <f t="shared" si="11"/>
        <v>-2282.8585111342691</v>
      </c>
      <c r="I115" s="36">
        <f t="shared" si="11"/>
        <v>-4095.7596818328466</v>
      </c>
      <c r="K115">
        <f t="shared" si="9"/>
        <v>-39.722068350751741</v>
      </c>
      <c r="L115">
        <f t="shared" si="16"/>
        <v>-37.707417024509013</v>
      </c>
      <c r="M115">
        <f t="shared" si="17"/>
        <v>-60.059916114661078</v>
      </c>
      <c r="O115" t="str">
        <f t="shared" si="12"/>
        <v>2020:Q2</v>
      </c>
      <c r="P115" s="36">
        <f t="shared" si="13"/>
        <v>78511.564600826619</v>
      </c>
      <c r="Q115">
        <v>102</v>
      </c>
    </row>
    <row r="116" spans="1:17" x14ac:dyDescent="0.45">
      <c r="A116" t="s">
        <v>730</v>
      </c>
      <c r="B116" s="2">
        <v>44104</v>
      </c>
      <c r="C116" s="36">
        <v>111004.3787642829</v>
      </c>
      <c r="D116" s="36">
        <v>5748.903108859</v>
      </c>
      <c r="E116" s="36">
        <v>92478.356801695205</v>
      </c>
      <c r="F116" s="36">
        <v>9729.7035800796566</v>
      </c>
      <c r="G116" s="36">
        <f t="shared" si="10"/>
        <v>14545.221491367034</v>
      </c>
      <c r="H116" s="36">
        <f t="shared" si="11"/>
        <v>18526.021962587693</v>
      </c>
      <c r="I116" s="36">
        <f t="shared" si="11"/>
        <v>-3980.8004712206566</v>
      </c>
      <c r="K116">
        <f t="shared" si="9"/>
        <v>-8.1595313035808523</v>
      </c>
      <c r="L116">
        <f t="shared" si="16"/>
        <v>-4.6567428212098454</v>
      </c>
      <c r="M116">
        <f t="shared" si="17"/>
        <v>-46.272649123530115</v>
      </c>
      <c r="O116" t="str">
        <f t="shared" si="12"/>
        <v>2020:Q3</v>
      </c>
      <c r="P116" s="36">
        <f t="shared" si="13"/>
        <v>116753.2818731419</v>
      </c>
      <c r="Q116">
        <v>103</v>
      </c>
    </row>
    <row r="117" spans="1:17" x14ac:dyDescent="0.45">
      <c r="A117" t="s">
        <v>731</v>
      </c>
      <c r="B117" s="2">
        <v>44196</v>
      </c>
      <c r="C117" s="36">
        <v>117977.32525002401</v>
      </c>
      <c r="D117" s="36">
        <v>7171.5252200058694</v>
      </c>
      <c r="E117" s="36">
        <v>105705.66732690731</v>
      </c>
      <c r="F117" s="36">
        <v>10486.165507880365</v>
      </c>
      <c r="G117" s="36">
        <f t="shared" si="10"/>
        <v>8957.0176352422077</v>
      </c>
      <c r="H117" s="36">
        <f t="shared" si="11"/>
        <v>12271.657923116698</v>
      </c>
      <c r="I117" s="36">
        <f t="shared" si="11"/>
        <v>-3314.6402878744957</v>
      </c>
      <c r="K117">
        <f t="shared" si="9"/>
        <v>3.07722182217314</v>
      </c>
      <c r="L117">
        <f t="shared" si="16"/>
        <v>5.8559521613300323</v>
      </c>
      <c r="M117">
        <f t="shared" si="17"/>
        <v>-28.010419796613022</v>
      </c>
      <c r="O117" t="str">
        <f t="shared" si="12"/>
        <v>2020:Q4</v>
      </c>
      <c r="P117" s="36">
        <f t="shared" si="13"/>
        <v>125148.85047002988</v>
      </c>
      <c r="Q117">
        <v>104</v>
      </c>
    </row>
    <row r="118" spans="1:17" x14ac:dyDescent="0.45">
      <c r="A118" t="s">
        <v>732</v>
      </c>
      <c r="B118" s="2">
        <v>44286</v>
      </c>
      <c r="C118" s="36">
        <v>118578.5577462792</v>
      </c>
      <c r="D118" s="36">
        <v>7813.7020312841587</v>
      </c>
      <c r="E118" s="36">
        <v>118364.65100489573</v>
      </c>
      <c r="F118" s="36">
        <v>11891.163971339018</v>
      </c>
      <c r="G118" s="36">
        <f t="shared" si="10"/>
        <v>-3863.5551986713836</v>
      </c>
      <c r="H118" s="36">
        <f t="shared" si="11"/>
        <v>213.90674138347094</v>
      </c>
      <c r="I118" s="36">
        <f t="shared" si="11"/>
        <v>-4077.461940054859</v>
      </c>
      <c r="K118">
        <f t="shared" si="9"/>
        <v>0.51608082630287089</v>
      </c>
      <c r="L118">
        <f t="shared" si="16"/>
        <v>3.1769611757186875</v>
      </c>
      <c r="M118">
        <f t="shared" si="17"/>
        <v>-27.757681697279839</v>
      </c>
      <c r="O118" t="str">
        <f t="shared" si="12"/>
        <v>2021:Q1</v>
      </c>
      <c r="P118" s="36">
        <f t="shared" si="13"/>
        <v>126392.25977756336</v>
      </c>
      <c r="Q118">
        <v>105</v>
      </c>
    </row>
    <row r="119" spans="1:17" x14ac:dyDescent="0.45">
      <c r="A119" t="s">
        <v>733</v>
      </c>
      <c r="B119" s="2">
        <v>44377</v>
      </c>
      <c r="C119" s="36">
        <v>123303.6534541522</v>
      </c>
      <c r="D119" s="36">
        <v>10469.254182424216</v>
      </c>
      <c r="E119" s="36">
        <v>121886.00546656258</v>
      </c>
      <c r="F119" s="36">
        <v>13671.098017534858</v>
      </c>
      <c r="G119" s="36">
        <f t="shared" si="10"/>
        <v>-1784.1958475210176</v>
      </c>
      <c r="H119" s="36">
        <f t="shared" si="11"/>
        <v>1417.6479875896184</v>
      </c>
      <c r="I119" s="36">
        <f t="shared" si="11"/>
        <v>-3201.8438351106415</v>
      </c>
      <c r="K119">
        <f t="shared" si="9"/>
        <v>70.386246047589239</v>
      </c>
      <c r="L119">
        <f t="shared" si="16"/>
        <v>67.026510772512765</v>
      </c>
      <c r="M119">
        <f t="shared" si="17"/>
        <v>123.2840355402595</v>
      </c>
      <c r="O119" t="str">
        <f t="shared" si="12"/>
        <v>2021:Q2</v>
      </c>
      <c r="P119" s="36">
        <f t="shared" si="13"/>
        <v>133772.90763657642</v>
      </c>
      <c r="Q119">
        <v>106</v>
      </c>
    </row>
    <row r="120" spans="1:17" x14ac:dyDescent="0.45">
      <c r="A120" t="s">
        <v>734</v>
      </c>
      <c r="B120" s="2">
        <v>44469</v>
      </c>
      <c r="C120" s="36">
        <v>123021.34593919927</v>
      </c>
      <c r="D120" s="36">
        <v>12550.719608083304</v>
      </c>
      <c r="E120" s="36">
        <v>129657.3721878077</v>
      </c>
      <c r="F120" s="36">
        <v>14523.224711175271</v>
      </c>
      <c r="G120" s="36">
        <f t="shared" si="10"/>
        <v>-8608.5313517004015</v>
      </c>
      <c r="H120" s="36">
        <f t="shared" si="11"/>
        <v>-6636.0262486084393</v>
      </c>
      <c r="I120" s="36">
        <f t="shared" si="11"/>
        <v>-1972.5051030919676</v>
      </c>
      <c r="K120">
        <f t="shared" si="9"/>
        <v>16.118419433029899</v>
      </c>
      <c r="L120">
        <f t="shared" si="16"/>
        <v>10.825669499429678</v>
      </c>
      <c r="M120">
        <f t="shared" si="17"/>
        <v>118.31503106640945</v>
      </c>
      <c r="O120" t="str">
        <f t="shared" si="12"/>
        <v>2021:Q3</v>
      </c>
      <c r="P120" s="36">
        <f t="shared" si="13"/>
        <v>135572.06554728257</v>
      </c>
      <c r="Q120">
        <v>107</v>
      </c>
    </row>
    <row r="121" spans="1:17" x14ac:dyDescent="0.45">
      <c r="A121" t="s">
        <v>735</v>
      </c>
      <c r="B121" s="2">
        <v>44561</v>
      </c>
      <c r="C121" s="36">
        <v>130242.82803227645</v>
      </c>
      <c r="D121" s="36">
        <v>11677.112711678203</v>
      </c>
      <c r="E121" s="36">
        <v>136226.96856188774</v>
      </c>
      <c r="F121" s="36">
        <v>14748.465214720729</v>
      </c>
      <c r="G121" s="36">
        <f t="shared" si="10"/>
        <v>-9055.4930326538215</v>
      </c>
      <c r="H121" s="36">
        <f t="shared" si="11"/>
        <v>-5984.1405296112935</v>
      </c>
      <c r="I121" s="36">
        <f t="shared" si="11"/>
        <v>-3071.3525030425262</v>
      </c>
      <c r="K121">
        <f t="shared" si="9"/>
        <v>13.400914359929375</v>
      </c>
      <c r="L121">
        <f t="shared" si="16"/>
        <v>10.396491661646607</v>
      </c>
      <c r="M121">
        <f t="shared" si="17"/>
        <v>62.826070514308896</v>
      </c>
      <c r="O121" t="str">
        <f t="shared" si="12"/>
        <v>2021:Q4</v>
      </c>
      <c r="P121" s="36">
        <f t="shared" si="13"/>
        <v>141919.94074395465</v>
      </c>
      <c r="Q121">
        <v>108</v>
      </c>
    </row>
    <row r="122" spans="1:17" x14ac:dyDescent="0.45">
      <c r="A122" t="s">
        <v>736</v>
      </c>
      <c r="B122" s="2">
        <v>44651</v>
      </c>
      <c r="C122" s="36">
        <v>139782.86661875891</v>
      </c>
      <c r="D122" s="36">
        <v>11353.629890654298</v>
      </c>
      <c r="E122" s="36">
        <v>142727.1531112818</v>
      </c>
      <c r="F122" s="36">
        <v>15090.120846174359</v>
      </c>
      <c r="G122" s="36">
        <f t="shared" si="10"/>
        <v>-6680.777448042958</v>
      </c>
      <c r="H122" s="36">
        <f t="shared" si="11"/>
        <v>-2944.2864925228932</v>
      </c>
      <c r="I122" s="36">
        <f t="shared" si="11"/>
        <v>-3736.4909555200611</v>
      </c>
      <c r="K122">
        <f t="shared" si="9"/>
        <v>19.577335491427256</v>
      </c>
      <c r="L122">
        <f t="shared" si="16"/>
        <v>17.882076891043202</v>
      </c>
      <c r="M122">
        <f t="shared" si="17"/>
        <v>45.304106109973617</v>
      </c>
      <c r="O122" t="str">
        <f t="shared" si="12"/>
        <v>2022:Q1</v>
      </c>
      <c r="P122" s="36">
        <f t="shared" si="13"/>
        <v>151136.49650941321</v>
      </c>
      <c r="Q122">
        <v>109</v>
      </c>
    </row>
    <row r="123" spans="1:17" x14ac:dyDescent="0.45">
      <c r="A123" t="s">
        <v>737</v>
      </c>
      <c r="B123" s="2">
        <v>44742</v>
      </c>
      <c r="C123" s="36">
        <v>146823.24992100842</v>
      </c>
      <c r="D123" s="36">
        <v>13239.060141504477</v>
      </c>
      <c r="E123" s="36">
        <v>156292.25202129365</v>
      </c>
      <c r="F123" s="36">
        <v>16715.362571568552</v>
      </c>
      <c r="G123" s="36">
        <f t="shared" si="10"/>
        <v>-12945.304530349302</v>
      </c>
      <c r="H123" s="36">
        <f t="shared" si="11"/>
        <v>-9469.00210028523</v>
      </c>
      <c r="I123" s="36">
        <f t="shared" si="11"/>
        <v>-3476.3024300640755</v>
      </c>
      <c r="K123">
        <f t="shared" si="9"/>
        <v>19.652262098808112</v>
      </c>
      <c r="L123">
        <f t="shared" si="16"/>
        <v>19.074533323216961</v>
      </c>
      <c r="M123">
        <f t="shared" si="17"/>
        <v>26.456573799977182</v>
      </c>
      <c r="O123" t="str">
        <f t="shared" si="12"/>
        <v>2022:Q2</v>
      </c>
      <c r="P123" s="36">
        <f t="shared" si="13"/>
        <v>160062.3100625129</v>
      </c>
      <c r="Q123">
        <v>110</v>
      </c>
    </row>
    <row r="124" spans="1:17" x14ac:dyDescent="0.45">
      <c r="A124" t="s">
        <v>738</v>
      </c>
      <c r="B124" s="2">
        <v>44834</v>
      </c>
      <c r="C124" s="36">
        <v>148748.10144731632</v>
      </c>
      <c r="D124" s="36">
        <v>13885.856000262505</v>
      </c>
      <c r="E124" s="36">
        <v>157233.3323442043</v>
      </c>
      <c r="F124" s="36">
        <v>17280.878294025435</v>
      </c>
      <c r="G124" s="36">
        <f t="shared" si="10"/>
        <v>-11880.253190650899</v>
      </c>
      <c r="H124" s="36">
        <f t="shared" si="11"/>
        <v>-8485.2308968879806</v>
      </c>
      <c r="I124" s="36">
        <f t="shared" si="11"/>
        <v>-3395.0222937629296</v>
      </c>
      <c r="K124">
        <f t="shared" si="9"/>
        <v>19.961259564093663</v>
      </c>
      <c r="L124">
        <f t="shared" si="16"/>
        <v>20.912432156962392</v>
      </c>
      <c r="M124">
        <f t="shared" si="17"/>
        <v>10.637927018298662</v>
      </c>
      <c r="O124" t="str">
        <f t="shared" si="12"/>
        <v>2022:Q3</v>
      </c>
      <c r="P124" s="36">
        <f t="shared" si="13"/>
        <v>162633.95744757884</v>
      </c>
      <c r="Q124">
        <v>111</v>
      </c>
    </row>
    <row r="125" spans="1:17" x14ac:dyDescent="0.45">
      <c r="A125" t="s">
        <v>739</v>
      </c>
      <c r="B125" s="2">
        <v>44926</v>
      </c>
      <c r="C125" s="36">
        <v>143139.35857493823</v>
      </c>
      <c r="D125" s="36">
        <v>13738.192337725593</v>
      </c>
      <c r="E125" s="36">
        <v>149084.2810629158</v>
      </c>
      <c r="F125" s="36">
        <v>18542.703894951374</v>
      </c>
      <c r="G125" s="36">
        <f t="shared" si="10"/>
        <v>-10749.434045203343</v>
      </c>
      <c r="H125" s="36">
        <f t="shared" si="11"/>
        <v>-5944.922487977572</v>
      </c>
      <c r="I125" s="36">
        <f t="shared" si="11"/>
        <v>-4804.5115572257801</v>
      </c>
      <c r="K125">
        <f t="shared" si="9"/>
        <v>10.539470415714877</v>
      </c>
      <c r="L125">
        <f t="shared" si="16"/>
        <v>9.9019122492225051</v>
      </c>
      <c r="M125">
        <f t="shared" si="17"/>
        <v>17.650592890022537</v>
      </c>
      <c r="O125" t="str">
        <f t="shared" si="12"/>
        <v>2022:Q4</v>
      </c>
      <c r="P125" s="36">
        <f t="shared" si="13"/>
        <v>156877.55091266384</v>
      </c>
      <c r="Q125">
        <v>112</v>
      </c>
    </row>
    <row r="126" spans="1:17" x14ac:dyDescent="0.45">
      <c r="A126" t="s">
        <v>740</v>
      </c>
      <c r="B126" s="2">
        <v>45016</v>
      </c>
      <c r="C126" s="36">
        <v>148831.5699708045</v>
      </c>
      <c r="D126" s="36">
        <v>14904.697843383812</v>
      </c>
      <c r="E126" s="36">
        <v>152075.30389558591</v>
      </c>
      <c r="F126" s="36">
        <v>19560.479268826261</v>
      </c>
      <c r="G126" s="36">
        <f t="shared" si="10"/>
        <v>-7899.5153502238463</v>
      </c>
      <c r="H126" s="36">
        <f t="shared" si="11"/>
        <v>-3243.7339247814089</v>
      </c>
      <c r="I126" s="36">
        <f t="shared" si="11"/>
        <v>-4655.7814254424484</v>
      </c>
      <c r="K126">
        <f t="shared" si="9"/>
        <v>8.336683458843023</v>
      </c>
      <c r="L126">
        <f t="shared" si="16"/>
        <v>6.4733994737172234</v>
      </c>
      <c r="M126">
        <f t="shared" si="17"/>
        <v>31.276939506831766</v>
      </c>
      <c r="O126" t="str">
        <f t="shared" si="12"/>
        <v>2023:Q1</v>
      </c>
      <c r="P126" s="36">
        <f t="shared" si="13"/>
        <v>163736.26781418832</v>
      </c>
      <c r="Q126">
        <v>113</v>
      </c>
    </row>
    <row r="127" spans="1:17" x14ac:dyDescent="0.45">
      <c r="A127" t="s">
        <v>741</v>
      </c>
      <c r="B127" s="2">
        <v>45107</v>
      </c>
      <c r="C127" s="36">
        <v>148277.03640505706</v>
      </c>
      <c r="D127" s="36">
        <v>13664.725878090516</v>
      </c>
      <c r="E127" s="36">
        <v>150936.02265173127</v>
      </c>
      <c r="F127" s="36">
        <v>19031.916734797465</v>
      </c>
      <c r="G127" s="36">
        <f t="shared" si="10"/>
        <v>-8026.1771033811601</v>
      </c>
      <c r="H127" s="36">
        <f t="shared" si="11"/>
        <v>-2658.9862466742052</v>
      </c>
      <c r="I127" s="36">
        <f t="shared" si="11"/>
        <v>-5367.1908567069495</v>
      </c>
      <c r="K127">
        <f t="shared" si="9"/>
        <v>1.1742003597852926</v>
      </c>
      <c r="L127">
        <f t="shared" si="16"/>
        <v>0.9901609485083509</v>
      </c>
      <c r="M127">
        <f t="shared" si="17"/>
        <v>3.2152262474552584</v>
      </c>
      <c r="O127" t="str">
        <f t="shared" si="12"/>
        <v>2023:Q2</v>
      </c>
      <c r="P127" s="36">
        <f t="shared" si="13"/>
        <v>161941.76228314757</v>
      </c>
      <c r="Q127">
        <v>114</v>
      </c>
    </row>
    <row r="128" spans="1:17" x14ac:dyDescent="0.45">
      <c r="A128" t="s">
        <v>742</v>
      </c>
      <c r="B128" s="2">
        <v>45199</v>
      </c>
      <c r="C128" s="36">
        <v>149623.10326221754</v>
      </c>
      <c r="D128" s="36">
        <v>13017.170955972875</v>
      </c>
      <c r="E128" s="36">
        <v>148796.15319454236</v>
      </c>
      <c r="F128" s="36">
        <v>18601.421209661599</v>
      </c>
      <c r="G128" s="36">
        <f t="shared" si="10"/>
        <v>-4757.3001860135591</v>
      </c>
      <c r="H128" s="36">
        <f t="shared" si="11"/>
        <v>826.95006767517771</v>
      </c>
      <c r="I128" s="36">
        <f t="shared" si="11"/>
        <v>-5584.2502536887241</v>
      </c>
      <c r="K128">
        <f t="shared" si="9"/>
        <v>3.8840416298734359E-3</v>
      </c>
      <c r="L128">
        <f t="shared" si="16"/>
        <v>0.58824402220093286</v>
      </c>
      <c r="M128">
        <f t="shared" si="17"/>
        <v>-6.2558984067903936</v>
      </c>
      <c r="O128" t="str">
        <f t="shared" si="12"/>
        <v>2023:Q3</v>
      </c>
      <c r="P128" s="36">
        <f t="shared" si="13"/>
        <v>162640.2742181904</v>
      </c>
      <c r="Q128">
        <v>115</v>
      </c>
    </row>
    <row r="129" spans="1:17" x14ac:dyDescent="0.45">
      <c r="A129" t="s">
        <v>743</v>
      </c>
      <c r="B129" s="2">
        <v>45291</v>
      </c>
      <c r="C129" s="36">
        <v>147288.25755710027</v>
      </c>
      <c r="D129" s="36">
        <v>14574.167814215132</v>
      </c>
      <c r="E129" s="36">
        <v>147710.09788992396</v>
      </c>
      <c r="F129" s="36">
        <v>18384.822488519741</v>
      </c>
      <c r="G129" s="36">
        <f t="shared" si="10"/>
        <v>-4232.4950071283092</v>
      </c>
      <c r="H129" s="36">
        <f t="shared" si="11"/>
        <v>-421.8403328236891</v>
      </c>
      <c r="I129" s="36">
        <f t="shared" si="11"/>
        <v>-3810.6546743046092</v>
      </c>
      <c r="K129">
        <f t="shared" si="9"/>
        <v>3.1775575470493669</v>
      </c>
      <c r="L129">
        <f t="shared" si="16"/>
        <v>2.8985032652566676</v>
      </c>
      <c r="M129">
        <f t="shared" si="17"/>
        <v>6.0850471149244196</v>
      </c>
      <c r="O129" t="str">
        <f t="shared" si="12"/>
        <v>2023:Q4</v>
      </c>
      <c r="P129" s="36">
        <f t="shared" si="13"/>
        <v>161862.42537131539</v>
      </c>
      <c r="Q129">
        <v>116</v>
      </c>
    </row>
    <row r="130" spans="1:17" x14ac:dyDescent="0.45">
      <c r="A130" t="s">
        <v>744</v>
      </c>
      <c r="B130" s="2">
        <v>45382</v>
      </c>
      <c r="C130" s="36">
        <v>151151.85227811075</v>
      </c>
      <c r="D130" s="36">
        <v>16522.888419485858</v>
      </c>
      <c r="E130" s="36">
        <v>152441.39709294256</v>
      </c>
      <c r="F130" s="36">
        <v>17692.566388705167</v>
      </c>
      <c r="G130" s="36">
        <f t="shared" si="10"/>
        <v>-2459.2227840511223</v>
      </c>
      <c r="H130" s="36">
        <f t="shared" si="11"/>
        <v>-1289.5448148318101</v>
      </c>
      <c r="I130" s="36">
        <f t="shared" si="11"/>
        <v>-1169.6779692193086</v>
      </c>
      <c r="K130">
        <f t="shared" si="9"/>
        <v>2.4053759964027996</v>
      </c>
      <c r="L130">
        <f t="shared" si="16"/>
        <v>1.558998744528062</v>
      </c>
      <c r="M130">
        <f t="shared" si="17"/>
        <v>10.856916343462542</v>
      </c>
      <c r="O130" t="str">
        <f t="shared" si="12"/>
        <v>2024:Q1</v>
      </c>
      <c r="P130" s="36">
        <f t="shared" si="13"/>
        <v>167674.7406975966</v>
      </c>
      <c r="Q130">
        <v>117</v>
      </c>
    </row>
    <row r="131" spans="1:17" x14ac:dyDescent="0.45">
      <c r="A131" t="s">
        <v>745</v>
      </c>
      <c r="B131" s="2">
        <v>45473</v>
      </c>
      <c r="C131" s="36">
        <v>152935.95512995508</v>
      </c>
      <c r="D131" s="36">
        <v>15405.707153175024</v>
      </c>
      <c r="E131" s="36">
        <v>156437.80539759438</v>
      </c>
      <c r="F131" s="36">
        <v>16725.267184593376</v>
      </c>
      <c r="G131" s="36">
        <f>C131+D131-E131-F131</f>
        <v>-4821.4102990576466</v>
      </c>
      <c r="H131" s="36">
        <f t="shared" si="11"/>
        <v>-3501.8502676392964</v>
      </c>
      <c r="I131" s="36">
        <f t="shared" si="11"/>
        <v>-1319.5600314183521</v>
      </c>
      <c r="K131">
        <f>100*(C131+D131-C127-D127)/(C127+D127)</f>
        <v>3.951976259707858</v>
      </c>
      <c r="L131">
        <f t="shared" si="16"/>
        <v>3.1420365808842949</v>
      </c>
      <c r="M131">
        <f t="shared" si="17"/>
        <v>12.740696671244093</v>
      </c>
      <c r="O131" t="str">
        <f t="shared" si="12"/>
        <v>2024:Q2</v>
      </c>
      <c r="P131" s="36">
        <f t="shared" si="13"/>
        <v>168341.66228313011</v>
      </c>
      <c r="Q131">
        <v>118</v>
      </c>
    </row>
    <row r="133" spans="1:17" x14ac:dyDescent="0.45">
      <c r="C133" t="s">
        <v>1034</v>
      </c>
      <c r="D133" t="s">
        <v>1035</v>
      </c>
      <c r="E133" t="s">
        <v>1036</v>
      </c>
    </row>
    <row r="134" spans="1:17" x14ac:dyDescent="0.45">
      <c r="B134" s="60" t="s">
        <v>1037</v>
      </c>
      <c r="C134">
        <f>100*(C131-C122)/C122</f>
        <v>9.4096571556724822</v>
      </c>
      <c r="D134">
        <f>100*(D131-D122)/D122</f>
        <v>35.689707182160134</v>
      </c>
      <c r="E134">
        <f>100*(C131+D131-C122-D122)/(C122+D122)</f>
        <v>11.383859075127702</v>
      </c>
    </row>
    <row r="135" spans="1:17" x14ac:dyDescent="0.45">
      <c r="B135" t="s">
        <v>1038</v>
      </c>
      <c r="C135">
        <v>1.0042196015457458E-2</v>
      </c>
      <c r="D135">
        <v>3.4492708453930612E-2</v>
      </c>
      <c r="E135">
        <v>1.2051174942064917E-2</v>
      </c>
    </row>
    <row r="136" spans="1:17" x14ac:dyDescent="0.45">
      <c r="B136" t="s">
        <v>736</v>
      </c>
      <c r="C136" s="36">
        <f>C122</f>
        <v>139782.86661875891</v>
      </c>
      <c r="D136" s="36">
        <f>D122</f>
        <v>11353.629890654298</v>
      </c>
      <c r="E136" s="36">
        <f>(C122+D122)</f>
        <v>151136.49650941321</v>
      </c>
    </row>
    <row r="137" spans="1:17" x14ac:dyDescent="0.45">
      <c r="B137" t="s">
        <v>737</v>
      </c>
      <c r="C137">
        <f>C122*(1+C$135)</f>
        <v>141186.59356494705</v>
      </c>
      <c r="D137">
        <f>D122*(1+D$135)</f>
        <v>11745.247336366469</v>
      </c>
      <c r="E137">
        <f>(C122+D122)*(1+E$135)</f>
        <v>152957.86886897893</v>
      </c>
    </row>
    <row r="138" spans="1:17" x14ac:dyDescent="0.45">
      <c r="B138" t="s">
        <v>738</v>
      </c>
      <c r="C138">
        <f>C137*(1+C$135)</f>
        <v>142604.41701228099</v>
      </c>
      <c r="D138">
        <f>D137*(1+D$135)</f>
        <v>12150.372728459062</v>
      </c>
      <c r="E138">
        <f>E137*(1+E$135)</f>
        <v>154801.1909054844</v>
      </c>
    </row>
    <row r="139" spans="1:17" x14ac:dyDescent="0.45">
      <c r="B139" t="s">
        <v>739</v>
      </c>
      <c r="C139">
        <f t="shared" ref="C139:C145" si="18">C138*(1+C$135)</f>
        <v>144036.47852058837</v>
      </c>
      <c r="D139">
        <f t="shared" ref="D139:D145" si="19">D138*(1+D$135)</f>
        <v>12569.471992588389</v>
      </c>
      <c r="E139">
        <f t="shared" ref="E139:E144" si="20">E138*(1+E$135)</f>
        <v>156666.72713832639</v>
      </c>
    </row>
    <row r="140" spans="1:17" x14ac:dyDescent="0.45">
      <c r="B140" t="s">
        <v>740</v>
      </c>
      <c r="C140">
        <f t="shared" si="18"/>
        <v>145482.92107126836</v>
      </c>
      <c r="D140">
        <f t="shared" si="19"/>
        <v>13003.027125448587</v>
      </c>
      <c r="E140">
        <f t="shared" si="20"/>
        <v>158554.74527467109</v>
      </c>
    </row>
    <row r="141" spans="1:17" x14ac:dyDescent="0.45">
      <c r="B141" t="s">
        <v>741</v>
      </c>
      <c r="C141">
        <f t="shared" si="18"/>
        <v>146943.88908156738</v>
      </c>
      <c r="D141">
        <f t="shared" si="19"/>
        <v>13451.536749105237</v>
      </c>
      <c r="E141">
        <f t="shared" si="20"/>
        <v>160465.51624787069</v>
      </c>
    </row>
    <row r="142" spans="1:17" x14ac:dyDescent="0.45">
      <c r="B142" t="s">
        <v>742</v>
      </c>
      <c r="C142">
        <f t="shared" si="18"/>
        <v>148419.52841899812</v>
      </c>
      <c r="D142">
        <f t="shared" si="19"/>
        <v>13915.516684449456</v>
      </c>
      <c r="E142">
        <f t="shared" si="20"/>
        <v>162399.31425634254</v>
      </c>
    </row>
    <row r="143" spans="1:17" x14ac:dyDescent="0.45">
      <c r="B143" t="s">
        <v>743</v>
      </c>
      <c r="C143">
        <f t="shared" si="18"/>
        <v>149909.98641590346</v>
      </c>
      <c r="D143">
        <f t="shared" si="19"/>
        <v>14395.500544431978</v>
      </c>
      <c r="E143">
        <f t="shared" si="20"/>
        <v>164356.41680291708</v>
      </c>
    </row>
    <row r="144" spans="1:17" x14ac:dyDescent="0.45">
      <c r="B144" t="s">
        <v>744</v>
      </c>
      <c r="C144">
        <f t="shared" si="18"/>
        <v>151415.41188416653</v>
      </c>
      <c r="D144">
        <f t="shared" si="19"/>
        <v>14892.040347759468</v>
      </c>
      <c r="E144">
        <f t="shared" si="20"/>
        <v>166337.10473465998</v>
      </c>
    </row>
    <row r="145" spans="2:5" x14ac:dyDescent="0.45">
      <c r="B145" t="s">
        <v>745</v>
      </c>
      <c r="C145">
        <f t="shared" si="18"/>
        <v>152935.95513006856</v>
      </c>
      <c r="D145">
        <f t="shared" si="19"/>
        <v>15405.707153758907</v>
      </c>
      <c r="E145">
        <f>E144*(1+E$135)</f>
        <v>168341.66228317394</v>
      </c>
    </row>
    <row r="146" spans="2:5" x14ac:dyDescent="0.45">
      <c r="B146" t="s">
        <v>1039</v>
      </c>
      <c r="C146" s="36">
        <f>C145-C131</f>
        <v>1.1347583495080471E-7</v>
      </c>
      <c r="D146" s="36">
        <f>D145-D131</f>
        <v>5.8388286561239511E-7</v>
      </c>
      <c r="E146" s="36">
        <f>E145-C131-D131</f>
        <v>4.3832187657244503E-8</v>
      </c>
    </row>
    <row r="147" spans="2:5" x14ac:dyDescent="0.45">
      <c r="B147" s="60" t="s">
        <v>1040</v>
      </c>
    </row>
    <row r="148" spans="2:5" x14ac:dyDescent="0.45">
      <c r="B148" t="s">
        <v>736</v>
      </c>
    </row>
    <row r="149" spans="2:5" x14ac:dyDescent="0.45">
      <c r="B149" t="s">
        <v>737</v>
      </c>
      <c r="C149">
        <f t="shared" ref="C149:E157" si="21">100*(((C137/C136)^4)-1)</f>
        <v>4.0777919285742259</v>
      </c>
      <c r="D149">
        <f t="shared" si="21"/>
        <v>14.527488130927946</v>
      </c>
      <c r="E149">
        <f t="shared" si="21"/>
        <v>4.9083106573109436</v>
      </c>
    </row>
    <row r="150" spans="2:5" x14ac:dyDescent="0.45">
      <c r="B150" t="s">
        <v>738</v>
      </c>
      <c r="C150">
        <f t="shared" si="21"/>
        <v>4.0777919285742259</v>
      </c>
      <c r="D150">
        <f t="shared" si="21"/>
        <v>14.527488130927946</v>
      </c>
      <c r="E150">
        <f t="shared" si="21"/>
        <v>4.9083106573109436</v>
      </c>
    </row>
    <row r="151" spans="2:5" x14ac:dyDescent="0.45">
      <c r="B151" t="s">
        <v>739</v>
      </c>
      <c r="C151">
        <f t="shared" si="21"/>
        <v>4.0777919285742259</v>
      </c>
      <c r="D151">
        <f t="shared" si="21"/>
        <v>14.527488130927946</v>
      </c>
      <c r="E151">
        <f t="shared" si="21"/>
        <v>4.9083106573109436</v>
      </c>
    </row>
    <row r="152" spans="2:5" x14ac:dyDescent="0.45">
      <c r="B152" t="s">
        <v>740</v>
      </c>
      <c r="C152">
        <f t="shared" si="21"/>
        <v>4.0777919285742259</v>
      </c>
      <c r="D152">
        <f t="shared" si="21"/>
        <v>14.527488130927946</v>
      </c>
      <c r="E152">
        <f t="shared" si="21"/>
        <v>4.9083106573109436</v>
      </c>
    </row>
    <row r="153" spans="2:5" x14ac:dyDescent="0.45">
      <c r="B153" t="s">
        <v>741</v>
      </c>
      <c r="C153">
        <f t="shared" si="21"/>
        <v>4.0777919285742259</v>
      </c>
      <c r="D153">
        <f t="shared" si="21"/>
        <v>14.527488130927946</v>
      </c>
      <c r="E153">
        <f t="shared" si="21"/>
        <v>4.9083106573109436</v>
      </c>
    </row>
    <row r="154" spans="2:5" x14ac:dyDescent="0.45">
      <c r="B154" t="s">
        <v>742</v>
      </c>
      <c r="C154">
        <f t="shared" si="21"/>
        <v>4.0777919285742259</v>
      </c>
      <c r="D154">
        <f t="shared" si="21"/>
        <v>14.527488130927946</v>
      </c>
      <c r="E154">
        <f t="shared" si="21"/>
        <v>4.9083106573109436</v>
      </c>
    </row>
    <row r="155" spans="2:5" x14ac:dyDescent="0.45">
      <c r="B155" t="s">
        <v>743</v>
      </c>
      <c r="C155">
        <f t="shared" si="21"/>
        <v>4.0777919285742259</v>
      </c>
      <c r="D155">
        <f t="shared" si="21"/>
        <v>14.527488130927946</v>
      </c>
      <c r="E155">
        <f t="shared" si="21"/>
        <v>4.9083106573109436</v>
      </c>
    </row>
    <row r="156" spans="2:5" x14ac:dyDescent="0.45">
      <c r="B156" t="s">
        <v>744</v>
      </c>
      <c r="C156">
        <f t="shared" si="21"/>
        <v>4.0777919285742259</v>
      </c>
      <c r="D156">
        <f t="shared" si="21"/>
        <v>14.527488130927946</v>
      </c>
      <c r="E156">
        <f t="shared" si="21"/>
        <v>4.9083106573109436</v>
      </c>
    </row>
    <row r="157" spans="2:5" x14ac:dyDescent="0.45">
      <c r="B157" t="s">
        <v>745</v>
      </c>
      <c r="C157">
        <f t="shared" si="21"/>
        <v>4.0777919285742259</v>
      </c>
      <c r="D157">
        <f t="shared" si="21"/>
        <v>14.527488130927946</v>
      </c>
      <c r="E157">
        <f t="shared" si="21"/>
        <v>4.9083106573109436</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242D-7635-49A7-9FE0-DAEF34743A68}">
  <dimension ref="A1:G131"/>
  <sheetViews>
    <sheetView workbookViewId="0">
      <pane xSplit="2" ySplit="13" topLeftCell="C80" activePane="bottomRight" state="frozen"/>
      <selection pane="topRight" activeCell="C1" sqref="C1"/>
      <selection pane="bottomLeft" activeCell="A14" sqref="A14"/>
      <selection pane="bottomRight" activeCell="I69" sqref="I69"/>
    </sheetView>
  </sheetViews>
  <sheetFormatPr defaultRowHeight="14.25" x14ac:dyDescent="0.45"/>
  <cols>
    <col min="7" max="7" width="10.86328125" customWidth="1"/>
  </cols>
  <sheetData>
    <row r="1" spans="1:4" x14ac:dyDescent="0.45">
      <c r="A1" s="1" t="s">
        <v>1017</v>
      </c>
      <c r="B1" s="1" t="s">
        <v>1</v>
      </c>
      <c r="C1" t="s">
        <v>1041</v>
      </c>
      <c r="D1" t="s">
        <v>1042</v>
      </c>
    </row>
    <row r="2" spans="1:4" x14ac:dyDescent="0.45">
      <c r="A2" t="s">
        <v>4</v>
      </c>
      <c r="C2" t="s">
        <v>1043</v>
      </c>
      <c r="D2" t="s">
        <v>1044</v>
      </c>
    </row>
    <row r="3" spans="1:4" x14ac:dyDescent="0.45">
      <c r="A3" t="s">
        <v>7</v>
      </c>
      <c r="C3" t="s">
        <v>754</v>
      </c>
      <c r="D3" t="s">
        <v>853</v>
      </c>
    </row>
    <row r="4" spans="1:4" x14ac:dyDescent="0.45">
      <c r="A4" t="s">
        <v>9</v>
      </c>
      <c r="C4" t="s">
        <v>585</v>
      </c>
      <c r="D4" t="s">
        <v>585</v>
      </c>
    </row>
    <row r="5" spans="1:4" x14ac:dyDescent="0.45">
      <c r="A5" t="s">
        <v>11</v>
      </c>
      <c r="C5" t="s">
        <v>756</v>
      </c>
      <c r="D5" t="s">
        <v>1045</v>
      </c>
    </row>
    <row r="6" spans="1:4" x14ac:dyDescent="0.45">
      <c r="A6" t="s">
        <v>13</v>
      </c>
      <c r="C6" t="s">
        <v>758</v>
      </c>
      <c r="D6" t="s">
        <v>757</v>
      </c>
    </row>
    <row r="7" spans="1:4" x14ac:dyDescent="0.45">
      <c r="A7" t="s">
        <v>15</v>
      </c>
      <c r="C7" t="s">
        <v>760</v>
      </c>
      <c r="D7" t="s">
        <v>1046</v>
      </c>
    </row>
    <row r="8" spans="1:4" x14ac:dyDescent="0.45">
      <c r="A8" t="s">
        <v>17</v>
      </c>
      <c r="C8" t="s">
        <v>591</v>
      </c>
      <c r="D8" t="s">
        <v>591</v>
      </c>
    </row>
    <row r="9" spans="1:4" x14ac:dyDescent="0.45">
      <c r="A9" t="s">
        <v>19</v>
      </c>
      <c r="C9" t="s">
        <v>761</v>
      </c>
      <c r="D9" t="s">
        <v>761</v>
      </c>
    </row>
    <row r="10" spans="1:4" x14ac:dyDescent="0.45">
      <c r="A10" t="s">
        <v>21</v>
      </c>
      <c r="C10" t="s">
        <v>594</v>
      </c>
      <c r="D10" t="s">
        <v>594</v>
      </c>
    </row>
    <row r="11" spans="1:4" x14ac:dyDescent="0.45">
      <c r="A11" t="s">
        <v>24</v>
      </c>
      <c r="C11" t="s">
        <v>764</v>
      </c>
      <c r="D11" t="s">
        <v>1047</v>
      </c>
    </row>
    <row r="12" spans="1:4" x14ac:dyDescent="0.45">
      <c r="A12" t="s">
        <v>26</v>
      </c>
      <c r="C12" t="s">
        <v>766</v>
      </c>
      <c r="D12" t="s">
        <v>1048</v>
      </c>
    </row>
    <row r="13" spans="1:4" x14ac:dyDescent="0.45">
      <c r="A13" t="s">
        <v>32</v>
      </c>
      <c r="C13" t="s">
        <v>33</v>
      </c>
      <c r="D13" t="s">
        <v>33</v>
      </c>
    </row>
    <row r="14" spans="1:4" x14ac:dyDescent="0.45">
      <c r="A14" t="s">
        <v>628</v>
      </c>
      <c r="B14" s="2">
        <v>34789</v>
      </c>
      <c r="C14" s="36" t="e">
        <v>#N/A</v>
      </c>
      <c r="D14" s="36">
        <v>-1650.6</v>
      </c>
    </row>
    <row r="15" spans="1:4" x14ac:dyDescent="0.45">
      <c r="A15" t="s">
        <v>629</v>
      </c>
      <c r="B15" s="2">
        <v>34880</v>
      </c>
      <c r="C15" s="36" t="e">
        <v>#N/A</v>
      </c>
      <c r="D15" s="36">
        <v>69.099999999999994</v>
      </c>
    </row>
    <row r="16" spans="1:4" x14ac:dyDescent="0.45">
      <c r="A16" t="s">
        <v>630</v>
      </c>
      <c r="B16" s="2">
        <v>34972</v>
      </c>
      <c r="C16" s="36" t="e">
        <v>#N/A</v>
      </c>
      <c r="D16" s="36">
        <v>-128.1</v>
      </c>
    </row>
    <row r="17" spans="1:4" x14ac:dyDescent="0.45">
      <c r="A17" t="s">
        <v>631</v>
      </c>
      <c r="B17" s="2">
        <v>35064</v>
      </c>
      <c r="C17" s="36" t="e">
        <v>#N/A</v>
      </c>
      <c r="D17" s="36">
        <v>94.7</v>
      </c>
    </row>
    <row r="18" spans="1:4" x14ac:dyDescent="0.45">
      <c r="A18" t="s">
        <v>632</v>
      </c>
      <c r="B18" s="2">
        <v>35155</v>
      </c>
      <c r="C18" s="36" t="e">
        <v>#N/A</v>
      </c>
      <c r="D18" s="36">
        <v>-393.7</v>
      </c>
    </row>
    <row r="19" spans="1:4" x14ac:dyDescent="0.45">
      <c r="A19" t="s">
        <v>633</v>
      </c>
      <c r="B19" s="2">
        <v>35246</v>
      </c>
      <c r="C19" s="36" t="e">
        <v>#N/A</v>
      </c>
      <c r="D19" s="36">
        <v>-109.8</v>
      </c>
    </row>
    <row r="20" spans="1:4" x14ac:dyDescent="0.45">
      <c r="A20" t="s">
        <v>634</v>
      </c>
      <c r="B20" s="2">
        <v>35338</v>
      </c>
      <c r="C20" s="36" t="e">
        <v>#N/A</v>
      </c>
      <c r="D20" s="36">
        <v>-549.4</v>
      </c>
    </row>
    <row r="21" spans="1:4" x14ac:dyDescent="0.45">
      <c r="A21" t="s">
        <v>635</v>
      </c>
      <c r="B21" s="2">
        <v>35430</v>
      </c>
      <c r="C21" s="36" t="e">
        <v>#N/A</v>
      </c>
      <c r="D21" s="36">
        <v>-1389.3</v>
      </c>
    </row>
    <row r="22" spans="1:4" x14ac:dyDescent="0.45">
      <c r="A22" t="s">
        <v>636</v>
      </c>
      <c r="B22" s="2">
        <v>35520</v>
      </c>
      <c r="C22" s="36" t="e">
        <v>#N/A</v>
      </c>
      <c r="D22" s="36">
        <v>-471.2</v>
      </c>
    </row>
    <row r="23" spans="1:4" x14ac:dyDescent="0.45">
      <c r="A23" t="s">
        <v>637</v>
      </c>
      <c r="B23" s="2">
        <v>35611</v>
      </c>
      <c r="C23" s="36" t="e">
        <v>#N/A</v>
      </c>
      <c r="D23" s="36">
        <v>-1645.6</v>
      </c>
    </row>
    <row r="24" spans="1:4" x14ac:dyDescent="0.45">
      <c r="A24" t="s">
        <v>638</v>
      </c>
      <c r="B24" s="2">
        <v>35703</v>
      </c>
      <c r="C24" s="36" t="e">
        <v>#N/A</v>
      </c>
      <c r="D24" s="36">
        <v>-2342.1</v>
      </c>
    </row>
    <row r="25" spans="1:4" x14ac:dyDescent="0.45">
      <c r="A25" t="s">
        <v>639</v>
      </c>
      <c r="B25" s="2">
        <v>35795</v>
      </c>
      <c r="C25" s="36" t="e">
        <v>#N/A</v>
      </c>
      <c r="D25" s="36">
        <v>-3139.8</v>
      </c>
    </row>
    <row r="26" spans="1:4" x14ac:dyDescent="0.45">
      <c r="A26" t="s">
        <v>640</v>
      </c>
      <c r="B26" s="2">
        <v>35885</v>
      </c>
      <c r="C26" s="36" t="e">
        <v>#N/A</v>
      </c>
      <c r="D26" s="36">
        <v>-3557.4</v>
      </c>
    </row>
    <row r="27" spans="1:4" x14ac:dyDescent="0.45">
      <c r="A27" t="s">
        <v>641</v>
      </c>
      <c r="B27" s="2">
        <v>35976</v>
      </c>
      <c r="C27" s="36" t="e">
        <v>#N/A</v>
      </c>
      <c r="D27" s="36">
        <v>-3908.1</v>
      </c>
    </row>
    <row r="28" spans="1:4" x14ac:dyDescent="0.45">
      <c r="A28" t="s">
        <v>642</v>
      </c>
      <c r="B28" s="2">
        <v>36068</v>
      </c>
      <c r="C28" s="36" t="e">
        <v>#N/A</v>
      </c>
      <c r="D28" s="36">
        <v>-4644.1000000000004</v>
      </c>
    </row>
    <row r="29" spans="1:4" x14ac:dyDescent="0.45">
      <c r="A29" t="s">
        <v>643</v>
      </c>
      <c r="B29" s="2">
        <v>36160</v>
      </c>
      <c r="C29" s="36" t="e">
        <v>#N/A</v>
      </c>
      <c r="D29" s="36">
        <v>-4002.6</v>
      </c>
    </row>
    <row r="30" spans="1:4" x14ac:dyDescent="0.45">
      <c r="A30" t="s">
        <v>644</v>
      </c>
      <c r="B30" s="2">
        <v>36250</v>
      </c>
      <c r="C30" s="36" t="e">
        <v>#N/A</v>
      </c>
      <c r="D30" s="36">
        <v>-3666.3</v>
      </c>
    </row>
    <row r="31" spans="1:4" x14ac:dyDescent="0.45">
      <c r="A31" t="s">
        <v>645</v>
      </c>
      <c r="B31" s="2">
        <v>36341</v>
      </c>
      <c r="C31" s="36" t="e">
        <v>#N/A</v>
      </c>
      <c r="D31" s="36">
        <v>-3495.1</v>
      </c>
    </row>
    <row r="32" spans="1:4" x14ac:dyDescent="0.45">
      <c r="A32" t="s">
        <v>646</v>
      </c>
      <c r="B32" s="2">
        <v>36433</v>
      </c>
      <c r="C32" s="36" t="e">
        <v>#N/A</v>
      </c>
      <c r="D32" s="36">
        <v>-3291.9</v>
      </c>
    </row>
    <row r="33" spans="1:4" x14ac:dyDescent="0.45">
      <c r="A33" t="s">
        <v>647</v>
      </c>
      <c r="B33" s="2">
        <v>36525</v>
      </c>
      <c r="C33" s="36" t="e">
        <v>#N/A</v>
      </c>
      <c r="D33" s="36">
        <v>-3480.2</v>
      </c>
    </row>
    <row r="34" spans="1:4" x14ac:dyDescent="0.45">
      <c r="A34" t="s">
        <v>648</v>
      </c>
      <c r="B34" s="2">
        <v>36616</v>
      </c>
      <c r="C34" s="36" t="e">
        <v>#N/A</v>
      </c>
      <c r="D34" s="36">
        <v>-4704.1000000000004</v>
      </c>
    </row>
    <row r="35" spans="1:4" x14ac:dyDescent="0.45">
      <c r="A35" t="s">
        <v>649</v>
      </c>
      <c r="B35" s="2">
        <v>36707</v>
      </c>
      <c r="C35" s="36" t="e">
        <v>#N/A</v>
      </c>
      <c r="D35" s="36">
        <v>-4288.6000000000004</v>
      </c>
    </row>
    <row r="36" spans="1:4" x14ac:dyDescent="0.45">
      <c r="A36" t="s">
        <v>650</v>
      </c>
      <c r="B36" s="2">
        <v>36799</v>
      </c>
      <c r="C36" s="36" t="e">
        <v>#N/A</v>
      </c>
      <c r="D36" s="36">
        <v>-4378.1000000000004</v>
      </c>
    </row>
    <row r="37" spans="1:4" x14ac:dyDescent="0.45">
      <c r="A37" t="s">
        <v>651</v>
      </c>
      <c r="B37" s="2">
        <v>36891</v>
      </c>
      <c r="C37" s="36" t="e">
        <v>#N/A</v>
      </c>
      <c r="D37" s="36">
        <v>-5218.8</v>
      </c>
    </row>
    <row r="38" spans="1:4" x14ac:dyDescent="0.45">
      <c r="A38" t="s">
        <v>652</v>
      </c>
      <c r="B38" s="2">
        <v>36981</v>
      </c>
      <c r="C38" s="36" t="e">
        <v>#N/A</v>
      </c>
      <c r="D38" s="36">
        <v>-4455.1000000000004</v>
      </c>
    </row>
    <row r="39" spans="1:4" x14ac:dyDescent="0.45">
      <c r="A39" t="s">
        <v>653</v>
      </c>
      <c r="B39" s="2">
        <v>37072</v>
      </c>
      <c r="C39" s="36" t="e">
        <v>#N/A</v>
      </c>
      <c r="D39" s="36">
        <v>-4550.7</v>
      </c>
    </row>
    <row r="40" spans="1:4" x14ac:dyDescent="0.45">
      <c r="A40" t="s">
        <v>654</v>
      </c>
      <c r="B40" s="2">
        <v>37164</v>
      </c>
      <c r="C40" s="36" t="e">
        <v>#N/A</v>
      </c>
      <c r="D40" s="36">
        <v>-3827.2</v>
      </c>
    </row>
    <row r="41" spans="1:4" x14ac:dyDescent="0.45">
      <c r="A41" t="s">
        <v>655</v>
      </c>
      <c r="B41" s="2">
        <v>37256</v>
      </c>
      <c r="C41" s="36" t="e">
        <v>#N/A</v>
      </c>
      <c r="D41" s="36">
        <v>-4768.8999999999996</v>
      </c>
    </row>
    <row r="42" spans="1:4" x14ac:dyDescent="0.45">
      <c r="A42" t="s">
        <v>656</v>
      </c>
      <c r="B42" s="2">
        <v>37346</v>
      </c>
      <c r="C42" s="36" t="e">
        <v>#N/A</v>
      </c>
      <c r="D42" s="36">
        <v>-3377.7</v>
      </c>
    </row>
    <row r="43" spans="1:4" x14ac:dyDescent="0.45">
      <c r="A43" t="s">
        <v>657</v>
      </c>
      <c r="B43" s="2">
        <v>37437</v>
      </c>
      <c r="C43" s="36" t="e">
        <v>#N/A</v>
      </c>
      <c r="D43" s="36">
        <v>-2995.1</v>
      </c>
    </row>
    <row r="44" spans="1:4" x14ac:dyDescent="0.45">
      <c r="A44" t="s">
        <v>658</v>
      </c>
      <c r="B44" s="2">
        <v>37529</v>
      </c>
      <c r="C44" s="36" t="e">
        <v>#N/A</v>
      </c>
      <c r="D44" s="36">
        <v>-3180.6</v>
      </c>
    </row>
    <row r="45" spans="1:4" x14ac:dyDescent="0.45">
      <c r="A45" t="s">
        <v>659</v>
      </c>
      <c r="B45" s="2">
        <v>37621</v>
      </c>
      <c r="C45" s="36" t="e">
        <v>#N/A</v>
      </c>
      <c r="D45" s="36">
        <v>-2938</v>
      </c>
    </row>
    <row r="46" spans="1:4" x14ac:dyDescent="0.45">
      <c r="A46" t="s">
        <v>660</v>
      </c>
      <c r="B46" s="2">
        <v>37711</v>
      </c>
      <c r="C46" s="36" t="e">
        <v>#N/A</v>
      </c>
      <c r="D46" s="36">
        <v>-1150</v>
      </c>
    </row>
    <row r="47" spans="1:4" x14ac:dyDescent="0.45">
      <c r="A47" t="s">
        <v>661</v>
      </c>
      <c r="B47" s="2">
        <v>37802</v>
      </c>
      <c r="C47" s="36" t="e">
        <v>#N/A</v>
      </c>
      <c r="D47" s="36">
        <v>-1562.3</v>
      </c>
    </row>
    <row r="48" spans="1:4" x14ac:dyDescent="0.45">
      <c r="A48" t="s">
        <v>662</v>
      </c>
      <c r="B48" s="2">
        <v>37894</v>
      </c>
      <c r="C48" s="36" t="e">
        <v>#N/A</v>
      </c>
      <c r="D48" s="36">
        <v>-637.5</v>
      </c>
    </row>
    <row r="49" spans="1:4" x14ac:dyDescent="0.45">
      <c r="A49" t="s">
        <v>663</v>
      </c>
      <c r="B49" s="2">
        <v>37986</v>
      </c>
      <c r="C49" s="36" t="e">
        <v>#N/A</v>
      </c>
      <c r="D49" s="36">
        <v>-589.70000000000005</v>
      </c>
    </row>
    <row r="50" spans="1:4" x14ac:dyDescent="0.45">
      <c r="A50" t="s">
        <v>664</v>
      </c>
      <c r="B50" s="2">
        <v>38077</v>
      </c>
      <c r="C50" s="36" t="e">
        <v>#N/A</v>
      </c>
      <c r="D50" s="36">
        <v>-694.1</v>
      </c>
    </row>
    <row r="51" spans="1:4" x14ac:dyDescent="0.45">
      <c r="A51" t="s">
        <v>665</v>
      </c>
      <c r="B51" s="2">
        <v>38168</v>
      </c>
      <c r="C51" s="36" t="e">
        <v>#N/A</v>
      </c>
      <c r="D51" s="36">
        <v>-76.400000000000006</v>
      </c>
    </row>
    <row r="52" spans="1:4" x14ac:dyDescent="0.45">
      <c r="A52" t="s">
        <v>666</v>
      </c>
      <c r="B52" s="2">
        <v>38260</v>
      </c>
      <c r="C52" s="36" t="e">
        <v>#N/A</v>
      </c>
      <c r="D52" s="36">
        <v>-1045.2</v>
      </c>
    </row>
    <row r="53" spans="1:4" x14ac:dyDescent="0.45">
      <c r="A53" t="s">
        <v>667</v>
      </c>
      <c r="B53" s="2">
        <v>38352</v>
      </c>
      <c r="C53" s="36" t="e">
        <v>#N/A</v>
      </c>
      <c r="D53" s="36">
        <v>-1997.8</v>
      </c>
    </row>
    <row r="54" spans="1:4" x14ac:dyDescent="0.45">
      <c r="A54" t="s">
        <v>668</v>
      </c>
      <c r="B54" s="2">
        <v>38442</v>
      </c>
      <c r="C54" s="36" t="e">
        <v>#N/A</v>
      </c>
      <c r="D54" s="36">
        <v>-2398.3000000000002</v>
      </c>
    </row>
    <row r="55" spans="1:4" x14ac:dyDescent="0.45">
      <c r="A55" t="s">
        <v>669</v>
      </c>
      <c r="B55" s="2">
        <v>38533</v>
      </c>
      <c r="C55" s="36" t="e">
        <v>#N/A</v>
      </c>
      <c r="D55" s="36">
        <v>-1323.3</v>
      </c>
    </row>
    <row r="56" spans="1:4" x14ac:dyDescent="0.45">
      <c r="A56" t="s">
        <v>670</v>
      </c>
      <c r="B56" s="2">
        <v>38625</v>
      </c>
      <c r="C56" s="36" t="e">
        <v>#N/A</v>
      </c>
      <c r="D56" s="36">
        <v>-1095.3</v>
      </c>
    </row>
    <row r="57" spans="1:4" x14ac:dyDescent="0.45">
      <c r="A57" t="s">
        <v>671</v>
      </c>
      <c r="B57" s="2">
        <v>38717</v>
      </c>
      <c r="C57" s="36" t="e">
        <v>#N/A</v>
      </c>
      <c r="D57" s="36">
        <v>-1270.0999999999999</v>
      </c>
    </row>
    <row r="58" spans="1:4" x14ac:dyDescent="0.45">
      <c r="A58" t="s">
        <v>672</v>
      </c>
      <c r="B58" s="2">
        <v>38807</v>
      </c>
      <c r="C58" s="36" t="e">
        <v>#N/A</v>
      </c>
      <c r="D58" s="36">
        <v>533.6</v>
      </c>
    </row>
    <row r="59" spans="1:4" x14ac:dyDescent="0.45">
      <c r="A59" t="s">
        <v>673</v>
      </c>
      <c r="B59" s="2">
        <v>38898</v>
      </c>
      <c r="C59" s="36" t="e">
        <v>#N/A</v>
      </c>
      <c r="D59" s="36">
        <v>-1185.8</v>
      </c>
    </row>
    <row r="60" spans="1:4" x14ac:dyDescent="0.45">
      <c r="A60" t="s">
        <v>674</v>
      </c>
      <c r="B60" s="2">
        <v>38990</v>
      </c>
      <c r="C60" s="36" t="e">
        <v>#N/A</v>
      </c>
      <c r="D60" s="36">
        <v>-1621.2</v>
      </c>
    </row>
    <row r="61" spans="1:4" x14ac:dyDescent="0.45">
      <c r="A61" t="s">
        <v>675</v>
      </c>
      <c r="B61" s="2">
        <v>39082</v>
      </c>
      <c r="C61" s="36" t="e">
        <v>#N/A</v>
      </c>
      <c r="D61" s="36">
        <v>-560.70000000000005</v>
      </c>
    </row>
    <row r="62" spans="1:4" x14ac:dyDescent="0.45">
      <c r="A62" t="s">
        <v>676</v>
      </c>
      <c r="B62" s="2">
        <v>39172</v>
      </c>
      <c r="C62" s="36" t="e">
        <v>#N/A</v>
      </c>
      <c r="D62" s="36">
        <v>-2760.5</v>
      </c>
    </row>
    <row r="63" spans="1:4" x14ac:dyDescent="0.45">
      <c r="A63" t="s">
        <v>677</v>
      </c>
      <c r="B63" s="2">
        <v>39263</v>
      </c>
      <c r="C63" s="36" t="e">
        <v>#N/A</v>
      </c>
      <c r="D63" s="36">
        <v>-2838.3</v>
      </c>
    </row>
    <row r="64" spans="1:4" x14ac:dyDescent="0.45">
      <c r="A64" t="s">
        <v>678</v>
      </c>
      <c r="B64" s="2">
        <v>39355</v>
      </c>
      <c r="C64" s="36" t="e">
        <v>#N/A</v>
      </c>
      <c r="D64" s="36">
        <v>-2557.4</v>
      </c>
    </row>
    <row r="65" spans="1:7" x14ac:dyDescent="0.45">
      <c r="A65" t="s">
        <v>679</v>
      </c>
      <c r="B65" s="2">
        <v>39447</v>
      </c>
      <c r="C65" s="36" t="e">
        <v>#N/A</v>
      </c>
      <c r="D65" s="36">
        <v>-996.8</v>
      </c>
    </row>
    <row r="66" spans="1:7" x14ac:dyDescent="0.45">
      <c r="A66" t="s">
        <v>680</v>
      </c>
      <c r="B66" s="2">
        <v>39538</v>
      </c>
      <c r="C66" s="36" t="e">
        <v>#N/A</v>
      </c>
      <c r="D66" s="36">
        <v>-2504.9</v>
      </c>
    </row>
    <row r="67" spans="1:7" x14ac:dyDescent="0.45">
      <c r="A67" t="s">
        <v>681</v>
      </c>
      <c r="B67" s="2">
        <v>39629</v>
      </c>
      <c r="C67" s="36" t="e">
        <v>#N/A</v>
      </c>
      <c r="D67" s="36">
        <v>-2868.6</v>
      </c>
    </row>
    <row r="68" spans="1:7" x14ac:dyDescent="0.45">
      <c r="A68" t="s">
        <v>682</v>
      </c>
      <c r="B68" s="2">
        <v>39721</v>
      </c>
      <c r="C68" s="36" t="e">
        <v>#N/A</v>
      </c>
      <c r="D68" s="36">
        <v>-4631.3999999999996</v>
      </c>
    </row>
    <row r="69" spans="1:7" x14ac:dyDescent="0.45">
      <c r="A69" t="s">
        <v>683</v>
      </c>
      <c r="B69" s="2">
        <v>39813</v>
      </c>
      <c r="C69" s="36" t="e">
        <v>#N/A</v>
      </c>
      <c r="D69" s="36">
        <v>-5356.8</v>
      </c>
      <c r="F69" s="60" t="s">
        <v>1049</v>
      </c>
      <c r="G69" s="60" t="s">
        <v>1050</v>
      </c>
    </row>
    <row r="70" spans="1:7" x14ac:dyDescent="0.45">
      <c r="A70" t="s">
        <v>684</v>
      </c>
      <c r="B70" s="2">
        <v>39903</v>
      </c>
      <c r="C70" s="36">
        <v>-293235.5</v>
      </c>
      <c r="D70" s="36">
        <v>-890.9</v>
      </c>
      <c r="E70" t="str">
        <f>A70</f>
        <v>2009:Q1</v>
      </c>
      <c r="F70" s="36">
        <f>C70</f>
        <v>-293235.5</v>
      </c>
      <c r="G70" s="36">
        <f>C70</f>
        <v>-293235.5</v>
      </c>
    </row>
    <row r="71" spans="1:7" x14ac:dyDescent="0.45">
      <c r="A71" t="s">
        <v>685</v>
      </c>
      <c r="B71" s="2">
        <v>39994</v>
      </c>
      <c r="C71" s="36">
        <v>-292298.3</v>
      </c>
      <c r="D71" s="36">
        <v>-714.8</v>
      </c>
      <c r="E71" t="str">
        <f t="shared" ref="E71:E131" si="0">A71</f>
        <v>2009:Q2</v>
      </c>
      <c r="F71" s="36">
        <f t="shared" ref="F71:F131" si="1">C71</f>
        <v>-292298.3</v>
      </c>
      <c r="G71" s="36">
        <f>G70+D71</f>
        <v>-293950.3</v>
      </c>
    </row>
    <row r="72" spans="1:7" x14ac:dyDescent="0.45">
      <c r="A72" t="s">
        <v>686</v>
      </c>
      <c r="B72" s="2">
        <v>40086</v>
      </c>
      <c r="C72" s="36">
        <v>-313513.7</v>
      </c>
      <c r="D72" s="36">
        <v>-6298.9</v>
      </c>
      <c r="E72" t="str">
        <f t="shared" si="0"/>
        <v>2009:Q3</v>
      </c>
      <c r="F72" s="36">
        <f t="shared" si="1"/>
        <v>-313513.7</v>
      </c>
      <c r="G72" s="36">
        <f t="shared" ref="G72:G131" si="2">G71+D72</f>
        <v>-300249.2</v>
      </c>
    </row>
    <row r="73" spans="1:7" x14ac:dyDescent="0.45">
      <c r="A73" t="s">
        <v>687</v>
      </c>
      <c r="B73" s="2">
        <v>40178</v>
      </c>
      <c r="C73" s="36">
        <v>-338930.8</v>
      </c>
      <c r="D73" s="36">
        <v>-330.4</v>
      </c>
      <c r="E73" t="str">
        <f t="shared" si="0"/>
        <v>2009:Q4</v>
      </c>
      <c r="F73" s="36">
        <f t="shared" si="1"/>
        <v>-338930.8</v>
      </c>
      <c r="G73" s="36">
        <f t="shared" si="2"/>
        <v>-300579.60000000003</v>
      </c>
    </row>
    <row r="74" spans="1:7" x14ac:dyDescent="0.45">
      <c r="A74" t="s">
        <v>688</v>
      </c>
      <c r="B74" s="2">
        <v>40268</v>
      </c>
      <c r="C74" s="36">
        <v>-384074</v>
      </c>
      <c r="D74" s="36">
        <v>1192.9000000000001</v>
      </c>
      <c r="E74" t="str">
        <f t="shared" si="0"/>
        <v>2010:Q1</v>
      </c>
      <c r="F74" s="36">
        <f t="shared" si="1"/>
        <v>-384074</v>
      </c>
      <c r="G74" s="36">
        <f t="shared" si="2"/>
        <v>-299386.7</v>
      </c>
    </row>
    <row r="75" spans="1:7" x14ac:dyDescent="0.45">
      <c r="A75" t="s">
        <v>689</v>
      </c>
      <c r="B75" s="2">
        <v>40359</v>
      </c>
      <c r="C75" s="36">
        <v>-371505.5</v>
      </c>
      <c r="D75" s="36">
        <v>-614</v>
      </c>
      <c r="E75" t="str">
        <f t="shared" si="0"/>
        <v>2010:Q2</v>
      </c>
      <c r="F75" s="36">
        <f t="shared" si="1"/>
        <v>-371505.5</v>
      </c>
      <c r="G75" s="36">
        <f t="shared" si="2"/>
        <v>-300000.7</v>
      </c>
    </row>
    <row r="76" spans="1:7" x14ac:dyDescent="0.45">
      <c r="A76" t="s">
        <v>690</v>
      </c>
      <c r="B76" s="2">
        <v>40451</v>
      </c>
      <c r="C76" s="36">
        <v>-392136.5</v>
      </c>
      <c r="D76" s="36">
        <v>-297.10000000000002</v>
      </c>
      <c r="E76" t="str">
        <f t="shared" si="0"/>
        <v>2010:Q3</v>
      </c>
      <c r="F76" s="36">
        <f t="shared" si="1"/>
        <v>-392136.5</v>
      </c>
      <c r="G76" s="36">
        <f t="shared" si="2"/>
        <v>-300297.8</v>
      </c>
    </row>
    <row r="77" spans="1:7" x14ac:dyDescent="0.45">
      <c r="A77" t="s">
        <v>691</v>
      </c>
      <c r="B77" s="2">
        <v>40543</v>
      </c>
      <c r="C77" s="36">
        <v>-425075.7</v>
      </c>
      <c r="D77" s="36">
        <v>-4099.3999999999996</v>
      </c>
      <c r="E77" t="str">
        <f t="shared" si="0"/>
        <v>2010:Q4</v>
      </c>
      <c r="F77" s="36">
        <f t="shared" si="1"/>
        <v>-425075.7</v>
      </c>
      <c r="G77" s="36">
        <f t="shared" si="2"/>
        <v>-304397.2</v>
      </c>
    </row>
    <row r="78" spans="1:7" x14ac:dyDescent="0.45">
      <c r="A78" t="s">
        <v>692</v>
      </c>
      <c r="B78" s="2">
        <v>40633</v>
      </c>
      <c r="C78" s="36">
        <v>-449836.7</v>
      </c>
      <c r="D78" s="36">
        <v>-934.6</v>
      </c>
      <c r="E78" t="str">
        <f t="shared" si="0"/>
        <v>2011:Q1</v>
      </c>
      <c r="F78" s="36">
        <f t="shared" si="1"/>
        <v>-449836.7</v>
      </c>
      <c r="G78" s="36">
        <f t="shared" si="2"/>
        <v>-305331.8</v>
      </c>
    </row>
    <row r="79" spans="1:7" x14ac:dyDescent="0.45">
      <c r="A79" t="s">
        <v>693</v>
      </c>
      <c r="B79" s="2">
        <v>40724</v>
      </c>
      <c r="C79" s="36">
        <v>-467481.2</v>
      </c>
      <c r="D79" s="36">
        <v>-2517.8000000000002</v>
      </c>
      <c r="E79" t="str">
        <f t="shared" si="0"/>
        <v>2011:Q2</v>
      </c>
      <c r="F79" s="36">
        <f t="shared" si="1"/>
        <v>-467481.2</v>
      </c>
      <c r="G79" s="36">
        <f t="shared" si="2"/>
        <v>-307849.59999999998</v>
      </c>
    </row>
    <row r="80" spans="1:7" x14ac:dyDescent="0.45">
      <c r="A80" t="s">
        <v>694</v>
      </c>
      <c r="B80" s="2">
        <v>40816</v>
      </c>
      <c r="C80" s="36">
        <v>-381248.3</v>
      </c>
      <c r="D80" s="36">
        <v>-5137.3999999999996</v>
      </c>
      <c r="E80" t="str">
        <f t="shared" si="0"/>
        <v>2011:Q3</v>
      </c>
      <c r="F80" s="36">
        <f t="shared" si="1"/>
        <v>-381248.3</v>
      </c>
      <c r="G80" s="36">
        <f t="shared" si="2"/>
        <v>-312987</v>
      </c>
    </row>
    <row r="81" spans="1:7" x14ac:dyDescent="0.45">
      <c r="A81" t="s">
        <v>695</v>
      </c>
      <c r="B81" s="2">
        <v>40908</v>
      </c>
      <c r="C81" s="36">
        <v>-389483.5</v>
      </c>
      <c r="D81" s="36">
        <v>-2034.9</v>
      </c>
      <c r="E81" t="str">
        <f t="shared" si="0"/>
        <v>2011:Q4</v>
      </c>
      <c r="F81" s="36">
        <f t="shared" si="1"/>
        <v>-389483.5</v>
      </c>
      <c r="G81" s="36">
        <f t="shared" si="2"/>
        <v>-315021.90000000002</v>
      </c>
    </row>
    <row r="82" spans="1:7" x14ac:dyDescent="0.45">
      <c r="A82" t="s">
        <v>696</v>
      </c>
      <c r="B82" s="2">
        <v>40999</v>
      </c>
      <c r="C82" s="36">
        <v>-452941.7</v>
      </c>
      <c r="D82" s="36">
        <v>-2929.3</v>
      </c>
      <c r="E82" t="str">
        <f t="shared" si="0"/>
        <v>2012:Q1</v>
      </c>
      <c r="F82" s="36">
        <f t="shared" si="1"/>
        <v>-452941.7</v>
      </c>
      <c r="G82" s="36">
        <f t="shared" si="2"/>
        <v>-317951.2</v>
      </c>
    </row>
    <row r="83" spans="1:7" x14ac:dyDescent="0.45">
      <c r="A83" t="s">
        <v>697</v>
      </c>
      <c r="B83" s="2">
        <v>41090</v>
      </c>
      <c r="C83" s="36">
        <v>-431892.2</v>
      </c>
      <c r="D83" s="36">
        <v>-1791.5</v>
      </c>
      <c r="E83" t="str">
        <f t="shared" si="0"/>
        <v>2012:Q2</v>
      </c>
      <c r="F83" s="36">
        <f t="shared" si="1"/>
        <v>-431892.2</v>
      </c>
      <c r="G83" s="36">
        <f t="shared" si="2"/>
        <v>-319742.7</v>
      </c>
    </row>
    <row r="84" spans="1:7" x14ac:dyDescent="0.45">
      <c r="A84" t="s">
        <v>698</v>
      </c>
      <c r="B84" s="2">
        <v>41182</v>
      </c>
      <c r="C84" s="36">
        <v>-486342</v>
      </c>
      <c r="D84" s="36">
        <v>-4753.3</v>
      </c>
      <c r="E84" t="str">
        <f t="shared" si="0"/>
        <v>2012:Q3</v>
      </c>
      <c r="F84" s="36">
        <f t="shared" si="1"/>
        <v>-486342</v>
      </c>
      <c r="G84" s="36">
        <f t="shared" si="2"/>
        <v>-324496</v>
      </c>
    </row>
    <row r="85" spans="1:7" x14ac:dyDescent="0.45">
      <c r="A85" t="s">
        <v>699</v>
      </c>
      <c r="B85" s="2">
        <v>41274</v>
      </c>
      <c r="C85" s="36">
        <v>-525934.5</v>
      </c>
      <c r="D85" s="36">
        <v>-8756.2999999999993</v>
      </c>
      <c r="E85" t="str">
        <f t="shared" si="0"/>
        <v>2012:Q4</v>
      </c>
      <c r="F85" s="36">
        <f t="shared" si="1"/>
        <v>-525934.5</v>
      </c>
      <c r="G85" s="36">
        <f t="shared" si="2"/>
        <v>-333252.3</v>
      </c>
    </row>
    <row r="86" spans="1:7" x14ac:dyDescent="0.45">
      <c r="A86" t="s">
        <v>700</v>
      </c>
      <c r="B86" s="2">
        <v>41364</v>
      </c>
      <c r="C86" s="36">
        <v>-584959.69999999995</v>
      </c>
      <c r="D86" s="36">
        <v>-6431.1</v>
      </c>
      <c r="E86" t="str">
        <f t="shared" si="0"/>
        <v>2013:Q1</v>
      </c>
      <c r="F86" s="36">
        <f t="shared" si="1"/>
        <v>-584959.69999999995</v>
      </c>
      <c r="G86" s="36">
        <f t="shared" si="2"/>
        <v>-339683.39999999997</v>
      </c>
    </row>
    <row r="87" spans="1:7" x14ac:dyDescent="0.45">
      <c r="A87" t="s">
        <v>701</v>
      </c>
      <c r="B87" s="2">
        <v>41455</v>
      </c>
      <c r="C87" s="36">
        <v>-546826.30000000005</v>
      </c>
      <c r="D87" s="36">
        <v>-9498.7999999999993</v>
      </c>
      <c r="E87" t="str">
        <f t="shared" si="0"/>
        <v>2013:Q2</v>
      </c>
      <c r="F87" s="36">
        <f t="shared" si="1"/>
        <v>-546826.30000000005</v>
      </c>
      <c r="G87" s="36">
        <f t="shared" si="2"/>
        <v>-349182.19999999995</v>
      </c>
    </row>
    <row r="88" spans="1:7" x14ac:dyDescent="0.45">
      <c r="A88" t="s">
        <v>702</v>
      </c>
      <c r="B88" s="2">
        <v>41547</v>
      </c>
      <c r="C88" s="36">
        <v>-542450.30000000005</v>
      </c>
      <c r="D88" s="36">
        <v>-8468.7999999999993</v>
      </c>
      <c r="E88" t="str">
        <f t="shared" si="0"/>
        <v>2013:Q3</v>
      </c>
      <c r="F88" s="36">
        <f t="shared" si="1"/>
        <v>-542450.30000000005</v>
      </c>
      <c r="G88" s="36">
        <f t="shared" si="2"/>
        <v>-357650.99999999994</v>
      </c>
    </row>
    <row r="89" spans="1:7" x14ac:dyDescent="0.45">
      <c r="A89" t="s">
        <v>703</v>
      </c>
      <c r="B89" s="2">
        <v>41639</v>
      </c>
      <c r="C89" s="36">
        <v>-582886.1</v>
      </c>
      <c r="D89" s="36">
        <v>-9401.4</v>
      </c>
      <c r="E89" t="str">
        <f t="shared" si="0"/>
        <v>2013:Q4</v>
      </c>
      <c r="F89" s="36">
        <f t="shared" si="1"/>
        <v>-582886.1</v>
      </c>
      <c r="G89" s="36">
        <f t="shared" si="2"/>
        <v>-367052.39999999997</v>
      </c>
    </row>
    <row r="90" spans="1:7" x14ac:dyDescent="0.45">
      <c r="A90" t="s">
        <v>704</v>
      </c>
      <c r="B90" s="2">
        <v>41729</v>
      </c>
      <c r="C90" s="36">
        <v>-586413.19999999995</v>
      </c>
      <c r="D90" s="36">
        <v>-6792</v>
      </c>
      <c r="E90" t="str">
        <f t="shared" si="0"/>
        <v>2014:Q1</v>
      </c>
      <c r="F90" s="36">
        <f t="shared" si="1"/>
        <v>-586413.19999999995</v>
      </c>
      <c r="G90" s="36">
        <f t="shared" si="2"/>
        <v>-373844.39999999997</v>
      </c>
    </row>
    <row r="91" spans="1:7" x14ac:dyDescent="0.45">
      <c r="A91" t="s">
        <v>705</v>
      </c>
      <c r="B91" s="2">
        <v>41820</v>
      </c>
      <c r="C91" s="36">
        <v>-611983.80000000005</v>
      </c>
      <c r="D91" s="36">
        <v>-7797.6</v>
      </c>
      <c r="E91" t="str">
        <f t="shared" si="0"/>
        <v>2014:Q2</v>
      </c>
      <c r="F91" s="36">
        <f t="shared" si="1"/>
        <v>-611983.80000000005</v>
      </c>
      <c r="G91" s="36">
        <f t="shared" si="2"/>
        <v>-381641.99999999994</v>
      </c>
    </row>
    <row r="92" spans="1:7" x14ac:dyDescent="0.45">
      <c r="A92" t="s">
        <v>706</v>
      </c>
      <c r="B92" s="2">
        <v>41912</v>
      </c>
      <c r="C92" s="36">
        <v>-595388.9</v>
      </c>
      <c r="D92" s="36">
        <v>-3930.5</v>
      </c>
      <c r="E92" t="str">
        <f t="shared" si="0"/>
        <v>2014:Q3</v>
      </c>
      <c r="F92" s="36">
        <f t="shared" si="1"/>
        <v>-595388.9</v>
      </c>
      <c r="G92" s="36">
        <f t="shared" si="2"/>
        <v>-385572.49999999994</v>
      </c>
    </row>
    <row r="93" spans="1:7" x14ac:dyDescent="0.45">
      <c r="A93" t="s">
        <v>707</v>
      </c>
      <c r="B93" s="2">
        <v>42004</v>
      </c>
      <c r="C93" s="36">
        <v>-548051.30000000005</v>
      </c>
      <c r="D93" s="36">
        <v>-6446.8</v>
      </c>
      <c r="E93" t="str">
        <f t="shared" si="0"/>
        <v>2014:Q4</v>
      </c>
      <c r="F93" s="36">
        <f t="shared" si="1"/>
        <v>-548051.30000000005</v>
      </c>
      <c r="G93" s="36">
        <f t="shared" si="2"/>
        <v>-392019.29999999993</v>
      </c>
    </row>
    <row r="94" spans="1:7" x14ac:dyDescent="0.45">
      <c r="A94" t="s">
        <v>708</v>
      </c>
      <c r="B94" s="2">
        <v>42094</v>
      </c>
      <c r="C94" s="36">
        <v>-543586</v>
      </c>
      <c r="D94" s="36">
        <v>-7032.1</v>
      </c>
      <c r="E94" t="str">
        <f t="shared" si="0"/>
        <v>2015:Q1</v>
      </c>
      <c r="F94" s="36">
        <f t="shared" si="1"/>
        <v>-543586</v>
      </c>
      <c r="G94" s="36">
        <f t="shared" si="2"/>
        <v>-399051.39999999991</v>
      </c>
    </row>
    <row r="95" spans="1:7" x14ac:dyDescent="0.45">
      <c r="A95" t="s">
        <v>709</v>
      </c>
      <c r="B95" s="2">
        <v>42185</v>
      </c>
      <c r="C95" s="36">
        <v>-535328.69999999995</v>
      </c>
      <c r="D95" s="36">
        <v>-7635.8</v>
      </c>
      <c r="E95" t="str">
        <f t="shared" si="0"/>
        <v>2015:Q2</v>
      </c>
      <c r="F95" s="36">
        <f t="shared" si="1"/>
        <v>-535328.69999999995</v>
      </c>
      <c r="G95" s="36">
        <f t="shared" si="2"/>
        <v>-406687.1999999999</v>
      </c>
    </row>
    <row r="96" spans="1:7" x14ac:dyDescent="0.45">
      <c r="A96" t="s">
        <v>710</v>
      </c>
      <c r="B96" s="2">
        <v>42277</v>
      </c>
      <c r="C96" s="36">
        <v>-507526.40000000002</v>
      </c>
      <c r="D96" s="36">
        <v>-9003.4</v>
      </c>
      <c r="E96" t="str">
        <f t="shared" si="0"/>
        <v>2015:Q3</v>
      </c>
      <c r="F96" s="36">
        <f t="shared" si="1"/>
        <v>-507526.40000000002</v>
      </c>
      <c r="G96" s="36">
        <f t="shared" si="2"/>
        <v>-415690.59999999992</v>
      </c>
    </row>
    <row r="97" spans="1:7" x14ac:dyDescent="0.45">
      <c r="A97" t="s">
        <v>711</v>
      </c>
      <c r="B97" s="2">
        <v>42369</v>
      </c>
      <c r="C97" s="36">
        <v>-510605.3</v>
      </c>
      <c r="D97" s="36">
        <v>-8277.5</v>
      </c>
      <c r="E97" t="str">
        <f t="shared" si="0"/>
        <v>2015:Q4</v>
      </c>
      <c r="F97" s="36">
        <f t="shared" si="1"/>
        <v>-510605.3</v>
      </c>
      <c r="G97" s="36">
        <f t="shared" si="2"/>
        <v>-423968.09999999992</v>
      </c>
    </row>
    <row r="98" spans="1:7" x14ac:dyDescent="0.45">
      <c r="A98" t="s">
        <v>712</v>
      </c>
      <c r="B98" s="2">
        <v>42460</v>
      </c>
      <c r="C98" s="36">
        <v>-536584.19999999995</v>
      </c>
      <c r="D98" s="36">
        <v>-6987.8</v>
      </c>
      <c r="E98" t="str">
        <f t="shared" si="0"/>
        <v>2016:Q1</v>
      </c>
      <c r="F98" s="36">
        <f t="shared" si="1"/>
        <v>-536584.19999999995</v>
      </c>
      <c r="G98" s="36">
        <f t="shared" si="2"/>
        <v>-430955.89999999991</v>
      </c>
    </row>
    <row r="99" spans="1:7" x14ac:dyDescent="0.45">
      <c r="A99" t="s">
        <v>713</v>
      </c>
      <c r="B99" s="2">
        <v>42551</v>
      </c>
      <c r="C99" s="36">
        <v>-514759.7</v>
      </c>
      <c r="D99" s="36">
        <v>-8053.3</v>
      </c>
      <c r="E99" t="str">
        <f t="shared" si="0"/>
        <v>2016:Q2</v>
      </c>
      <c r="F99" s="36">
        <f t="shared" si="1"/>
        <v>-514759.7</v>
      </c>
      <c r="G99" s="36">
        <f t="shared" si="2"/>
        <v>-439009.1999999999</v>
      </c>
    </row>
    <row r="100" spans="1:7" x14ac:dyDescent="0.45">
      <c r="A100" t="s">
        <v>714</v>
      </c>
      <c r="B100" s="2">
        <v>42643</v>
      </c>
      <c r="C100" s="36">
        <v>-499593.7</v>
      </c>
      <c r="D100" s="36">
        <v>-5950.2</v>
      </c>
      <c r="E100" t="str">
        <f t="shared" si="0"/>
        <v>2016:Q3</v>
      </c>
      <c r="F100" s="36">
        <f t="shared" si="1"/>
        <v>-499593.7</v>
      </c>
      <c r="G100" s="36">
        <f t="shared" si="2"/>
        <v>-444959.39999999991</v>
      </c>
    </row>
    <row r="101" spans="1:7" x14ac:dyDescent="0.45">
      <c r="A101" t="s">
        <v>715</v>
      </c>
      <c r="B101" s="2">
        <v>42735</v>
      </c>
      <c r="C101" s="36">
        <v>-471259.6</v>
      </c>
      <c r="D101" s="36">
        <v>-5620.4</v>
      </c>
      <c r="E101" t="str">
        <f t="shared" si="0"/>
        <v>2016:Q4</v>
      </c>
      <c r="F101" s="36">
        <f t="shared" si="1"/>
        <v>-471259.6</v>
      </c>
      <c r="G101" s="36">
        <f t="shared" si="2"/>
        <v>-450579.79999999993</v>
      </c>
    </row>
    <row r="102" spans="1:7" x14ac:dyDescent="0.45">
      <c r="A102" t="s">
        <v>716</v>
      </c>
      <c r="B102" s="2">
        <v>42825</v>
      </c>
      <c r="C102" s="36">
        <v>-543467.69999999995</v>
      </c>
      <c r="D102" s="36">
        <v>-8046.3</v>
      </c>
      <c r="E102" t="str">
        <f t="shared" si="0"/>
        <v>2017:Q1</v>
      </c>
      <c r="F102" s="36">
        <f t="shared" si="1"/>
        <v>-543467.69999999995</v>
      </c>
      <c r="G102" s="36">
        <f t="shared" si="2"/>
        <v>-458626.09999999992</v>
      </c>
    </row>
    <row r="103" spans="1:7" x14ac:dyDescent="0.45">
      <c r="A103" t="s">
        <v>717</v>
      </c>
      <c r="B103" s="2">
        <v>42916</v>
      </c>
      <c r="C103" s="36">
        <v>-570712.30000000005</v>
      </c>
      <c r="D103" s="36">
        <v>-3779.1</v>
      </c>
      <c r="E103" t="str">
        <f t="shared" si="0"/>
        <v>2017:Q2</v>
      </c>
      <c r="F103" s="36">
        <f t="shared" si="1"/>
        <v>-570712.30000000005</v>
      </c>
      <c r="G103" s="36">
        <f t="shared" si="2"/>
        <v>-462405.1999999999</v>
      </c>
    </row>
    <row r="104" spans="1:7" x14ac:dyDescent="0.45">
      <c r="A104" t="s">
        <v>718</v>
      </c>
      <c r="B104" s="2">
        <v>43008</v>
      </c>
      <c r="C104" s="36">
        <v>-583093.5</v>
      </c>
      <c r="D104" s="36">
        <v>-5532.5</v>
      </c>
      <c r="E104" t="str">
        <f t="shared" si="0"/>
        <v>2017:Q3</v>
      </c>
      <c r="F104" s="36">
        <f t="shared" si="1"/>
        <v>-583093.5</v>
      </c>
      <c r="G104" s="36">
        <f t="shared" si="2"/>
        <v>-467937.6999999999</v>
      </c>
    </row>
    <row r="105" spans="1:7" x14ac:dyDescent="0.45">
      <c r="A105" t="s">
        <v>719</v>
      </c>
      <c r="B105" s="2">
        <v>43100</v>
      </c>
      <c r="C105" s="36">
        <v>-541108.4</v>
      </c>
      <c r="D105" s="36">
        <v>-4493.5</v>
      </c>
      <c r="E105" t="str">
        <f t="shared" si="0"/>
        <v>2017:Q4</v>
      </c>
      <c r="F105" s="36">
        <f t="shared" si="1"/>
        <v>-541108.4</v>
      </c>
      <c r="G105" s="36">
        <f t="shared" si="2"/>
        <v>-472431.1999999999</v>
      </c>
    </row>
    <row r="106" spans="1:7" x14ac:dyDescent="0.45">
      <c r="A106" t="s">
        <v>720</v>
      </c>
      <c r="B106" s="2">
        <v>43190</v>
      </c>
      <c r="C106" s="36">
        <v>-583460.69999999995</v>
      </c>
      <c r="D106" s="36">
        <v>-5501.4</v>
      </c>
      <c r="E106" t="str">
        <f t="shared" si="0"/>
        <v>2018:Q1</v>
      </c>
      <c r="F106" s="36">
        <f t="shared" si="1"/>
        <v>-583460.69999999995</v>
      </c>
      <c r="G106" s="36">
        <f t="shared" si="2"/>
        <v>-477932.59999999992</v>
      </c>
    </row>
    <row r="107" spans="1:7" x14ac:dyDescent="0.45">
      <c r="A107" t="s">
        <v>721</v>
      </c>
      <c r="B107" s="2">
        <v>43281</v>
      </c>
      <c r="C107" s="36">
        <v>-552553.80000000005</v>
      </c>
      <c r="D107" s="36">
        <v>-5524.9</v>
      </c>
      <c r="E107" t="str">
        <f t="shared" si="0"/>
        <v>2018:Q2</v>
      </c>
      <c r="F107" s="36">
        <f t="shared" si="1"/>
        <v>-552553.80000000005</v>
      </c>
      <c r="G107" s="36">
        <f t="shared" si="2"/>
        <v>-483457.49999999994</v>
      </c>
    </row>
    <row r="108" spans="1:7" x14ac:dyDescent="0.45">
      <c r="A108" t="s">
        <v>722</v>
      </c>
      <c r="B108" s="2">
        <v>43373</v>
      </c>
      <c r="C108" s="36">
        <v>-607266</v>
      </c>
      <c r="D108" s="36">
        <v>-6713.8</v>
      </c>
      <c r="E108" t="str">
        <f t="shared" si="0"/>
        <v>2018:Q3</v>
      </c>
      <c r="F108" s="36">
        <f t="shared" si="1"/>
        <v>-607266</v>
      </c>
      <c r="G108" s="36">
        <f t="shared" si="2"/>
        <v>-490171.29999999993</v>
      </c>
    </row>
    <row r="109" spans="1:7" x14ac:dyDescent="0.45">
      <c r="A109" t="s">
        <v>723</v>
      </c>
      <c r="B109" s="2">
        <v>43465</v>
      </c>
      <c r="C109" s="36">
        <v>-564094.4</v>
      </c>
      <c r="D109" s="36">
        <v>-9896.4</v>
      </c>
      <c r="E109" t="str">
        <f t="shared" si="0"/>
        <v>2018:Q4</v>
      </c>
      <c r="F109" s="36">
        <f t="shared" si="1"/>
        <v>-564094.4</v>
      </c>
      <c r="G109" s="36">
        <f t="shared" si="2"/>
        <v>-500067.69999999995</v>
      </c>
    </row>
    <row r="110" spans="1:7" x14ac:dyDescent="0.45">
      <c r="A110" t="s">
        <v>724</v>
      </c>
      <c r="B110" s="2">
        <v>43555</v>
      </c>
      <c r="C110" s="36">
        <v>-605390.19999999995</v>
      </c>
      <c r="D110" s="36">
        <v>-2997</v>
      </c>
      <c r="E110" t="str">
        <f t="shared" si="0"/>
        <v>2019:Q1</v>
      </c>
      <c r="F110" s="36">
        <f t="shared" si="1"/>
        <v>-605390.19999999995</v>
      </c>
      <c r="G110" s="36">
        <f t="shared" si="2"/>
        <v>-503064.69999999995</v>
      </c>
    </row>
    <row r="111" spans="1:7" x14ac:dyDescent="0.45">
      <c r="A111" t="s">
        <v>725</v>
      </c>
      <c r="B111" s="2">
        <v>43646</v>
      </c>
      <c r="C111" s="36">
        <v>-608722.80000000005</v>
      </c>
      <c r="D111" s="36">
        <v>3221.6</v>
      </c>
      <c r="E111" t="str">
        <f t="shared" si="0"/>
        <v>2019:Q2</v>
      </c>
      <c r="F111" s="36">
        <f t="shared" si="1"/>
        <v>-608722.80000000005</v>
      </c>
      <c r="G111" s="36">
        <f t="shared" si="2"/>
        <v>-499843.1</v>
      </c>
    </row>
    <row r="112" spans="1:7" x14ac:dyDescent="0.45">
      <c r="A112" t="s">
        <v>726</v>
      </c>
      <c r="B112" s="2">
        <v>43738</v>
      </c>
      <c r="C112" s="36">
        <v>-608900.69999999995</v>
      </c>
      <c r="D112" s="36">
        <v>-1130.7</v>
      </c>
      <c r="E112" t="str">
        <f t="shared" si="0"/>
        <v>2019:Q3</v>
      </c>
      <c r="F112" s="36">
        <f t="shared" si="1"/>
        <v>-608900.69999999995</v>
      </c>
      <c r="G112" s="36">
        <f t="shared" si="2"/>
        <v>-500973.8</v>
      </c>
    </row>
    <row r="113" spans="1:7" x14ac:dyDescent="0.45">
      <c r="A113" t="s">
        <v>727</v>
      </c>
      <c r="B113" s="2">
        <v>43830</v>
      </c>
      <c r="C113" s="36">
        <v>-630391.80000000005</v>
      </c>
      <c r="D113" s="36">
        <v>-4013.9</v>
      </c>
      <c r="E113" t="str">
        <f t="shared" si="0"/>
        <v>2019:Q4</v>
      </c>
      <c r="F113" s="36">
        <f t="shared" si="1"/>
        <v>-630391.80000000005</v>
      </c>
      <c r="G113" s="36">
        <f t="shared" si="2"/>
        <v>-504987.7</v>
      </c>
    </row>
    <row r="114" spans="1:7" x14ac:dyDescent="0.45">
      <c r="A114" t="s">
        <v>728</v>
      </c>
      <c r="B114" s="2">
        <v>43921</v>
      </c>
      <c r="C114" s="36">
        <v>-489702.8</v>
      </c>
      <c r="D114" s="36">
        <v>3028.8</v>
      </c>
      <c r="E114" t="str">
        <f t="shared" si="0"/>
        <v>2020:Q1</v>
      </c>
      <c r="F114" s="36">
        <f t="shared" si="1"/>
        <v>-489702.8</v>
      </c>
      <c r="G114" s="36">
        <f t="shared" si="2"/>
        <v>-501958.9</v>
      </c>
    </row>
    <row r="115" spans="1:7" x14ac:dyDescent="0.45">
      <c r="A115" t="s">
        <v>729</v>
      </c>
      <c r="B115" s="2">
        <v>44012</v>
      </c>
      <c r="C115" s="36">
        <v>-494448.1</v>
      </c>
      <c r="D115" s="36">
        <v>-1951.6</v>
      </c>
      <c r="E115" t="str">
        <f t="shared" si="0"/>
        <v>2020:Q2</v>
      </c>
      <c r="F115" s="36">
        <f t="shared" si="1"/>
        <v>-494448.1</v>
      </c>
      <c r="G115" s="36">
        <f t="shared" si="2"/>
        <v>-503910.5</v>
      </c>
    </row>
    <row r="116" spans="1:7" x14ac:dyDescent="0.45">
      <c r="A116" t="s">
        <v>730</v>
      </c>
      <c r="B116" s="2">
        <v>44104</v>
      </c>
      <c r="C116" s="36">
        <v>-486845.4</v>
      </c>
      <c r="D116" s="36">
        <v>15583.5</v>
      </c>
      <c r="E116" t="str">
        <f t="shared" si="0"/>
        <v>2020:Q3</v>
      </c>
      <c r="F116" s="36">
        <f t="shared" si="1"/>
        <v>-486845.4</v>
      </c>
      <c r="G116" s="36">
        <f t="shared" si="2"/>
        <v>-488327</v>
      </c>
    </row>
    <row r="117" spans="1:7" x14ac:dyDescent="0.45">
      <c r="A117" t="s">
        <v>731</v>
      </c>
      <c r="B117" s="2">
        <v>44196</v>
      </c>
      <c r="C117" s="36">
        <v>-551878.9</v>
      </c>
      <c r="D117" s="36">
        <v>10486.8</v>
      </c>
      <c r="E117" t="str">
        <f t="shared" si="0"/>
        <v>2020:Q4</v>
      </c>
      <c r="F117" s="36">
        <f t="shared" si="1"/>
        <v>-551878.9</v>
      </c>
      <c r="G117" s="36">
        <f t="shared" si="2"/>
        <v>-477840.2</v>
      </c>
    </row>
    <row r="118" spans="1:7" x14ac:dyDescent="0.45">
      <c r="A118" t="s">
        <v>732</v>
      </c>
      <c r="B118" s="2">
        <v>44286</v>
      </c>
      <c r="C118" s="36">
        <v>-540149.69999999995</v>
      </c>
      <c r="D118" s="36">
        <v>-891.8</v>
      </c>
      <c r="E118" t="str">
        <f t="shared" si="0"/>
        <v>2021:Q1</v>
      </c>
      <c r="F118" s="36">
        <f t="shared" si="1"/>
        <v>-540149.69999999995</v>
      </c>
      <c r="G118" s="36">
        <f t="shared" si="2"/>
        <v>-478732</v>
      </c>
    </row>
    <row r="119" spans="1:7" x14ac:dyDescent="0.45">
      <c r="A119" t="s">
        <v>733</v>
      </c>
      <c r="B119" s="2">
        <v>44377</v>
      </c>
      <c r="C119" s="36">
        <v>-561982.80000000005</v>
      </c>
      <c r="D119" s="36">
        <v>4585</v>
      </c>
      <c r="E119" t="str">
        <f t="shared" si="0"/>
        <v>2021:Q2</v>
      </c>
      <c r="F119" s="36">
        <f t="shared" si="1"/>
        <v>-561982.80000000005</v>
      </c>
      <c r="G119" s="36">
        <f t="shared" si="2"/>
        <v>-474147</v>
      </c>
    </row>
    <row r="120" spans="1:7" x14ac:dyDescent="0.45">
      <c r="A120" t="s">
        <v>734</v>
      </c>
      <c r="B120" s="2">
        <v>44469</v>
      </c>
      <c r="C120" s="36">
        <v>-554628.6</v>
      </c>
      <c r="D120" s="36">
        <v>-3284.1</v>
      </c>
      <c r="E120" t="str">
        <f t="shared" si="0"/>
        <v>2021:Q3</v>
      </c>
      <c r="F120" s="36">
        <f t="shared" si="1"/>
        <v>-554628.6</v>
      </c>
      <c r="G120" s="36">
        <f t="shared" si="2"/>
        <v>-477431.1</v>
      </c>
    </row>
    <row r="121" spans="1:7" x14ac:dyDescent="0.45">
      <c r="A121" t="s">
        <v>735</v>
      </c>
      <c r="B121" s="2">
        <v>44561</v>
      </c>
      <c r="C121" s="36">
        <v>-552154.9</v>
      </c>
      <c r="D121" s="36">
        <v>-5367</v>
      </c>
      <c r="E121" t="str">
        <f t="shared" si="0"/>
        <v>2021:Q4</v>
      </c>
      <c r="F121" s="36">
        <f t="shared" si="1"/>
        <v>-552154.9</v>
      </c>
      <c r="G121" s="36">
        <f t="shared" si="2"/>
        <v>-482798.1</v>
      </c>
    </row>
    <row r="122" spans="1:7" x14ac:dyDescent="0.45">
      <c r="A122" t="s">
        <v>736</v>
      </c>
      <c r="B122" s="2">
        <v>44651</v>
      </c>
      <c r="C122" s="36">
        <v>-589694.69999999995</v>
      </c>
      <c r="D122" s="36">
        <v>-2975.8</v>
      </c>
      <c r="E122" t="str">
        <f t="shared" si="0"/>
        <v>2022:Q1</v>
      </c>
      <c r="F122" s="36">
        <f t="shared" si="1"/>
        <v>-589694.69999999995</v>
      </c>
      <c r="G122" s="36">
        <f t="shared" si="2"/>
        <v>-485773.89999999997</v>
      </c>
    </row>
    <row r="123" spans="1:7" x14ac:dyDescent="0.45">
      <c r="A123" t="s">
        <v>737</v>
      </c>
      <c r="B123" s="2">
        <v>44742</v>
      </c>
      <c r="C123" s="36">
        <v>-574422.80000000005</v>
      </c>
      <c r="D123" s="36">
        <v>-3771.3</v>
      </c>
      <c r="E123" t="str">
        <f t="shared" si="0"/>
        <v>2022:Q2</v>
      </c>
      <c r="F123" s="36">
        <f t="shared" si="1"/>
        <v>-574422.80000000005</v>
      </c>
      <c r="G123" s="36">
        <f t="shared" si="2"/>
        <v>-489545.19999999995</v>
      </c>
    </row>
    <row r="124" spans="1:7" x14ac:dyDescent="0.45">
      <c r="A124" t="s">
        <v>738</v>
      </c>
      <c r="B124" s="2">
        <v>44834</v>
      </c>
      <c r="C124" s="36">
        <v>-586069.4</v>
      </c>
      <c r="D124" s="36">
        <v>-5861.1</v>
      </c>
      <c r="E124" t="str">
        <f t="shared" si="0"/>
        <v>2022:Q3</v>
      </c>
      <c r="F124" s="36">
        <f t="shared" si="1"/>
        <v>-586069.4</v>
      </c>
      <c r="G124" s="36">
        <f t="shared" si="2"/>
        <v>-495406.29999999993</v>
      </c>
    </row>
    <row r="125" spans="1:7" x14ac:dyDescent="0.45">
      <c r="A125" t="s">
        <v>739</v>
      </c>
      <c r="B125" s="2">
        <v>44926</v>
      </c>
      <c r="C125" s="36">
        <v>-613525.4</v>
      </c>
      <c r="D125" s="36">
        <v>-7026.4</v>
      </c>
      <c r="E125" t="str">
        <f t="shared" si="0"/>
        <v>2022:Q4</v>
      </c>
      <c r="F125" s="36">
        <f t="shared" si="1"/>
        <v>-613525.4</v>
      </c>
      <c r="G125" s="36">
        <f t="shared" si="2"/>
        <v>-502432.69999999995</v>
      </c>
    </row>
    <row r="126" spans="1:7" x14ac:dyDescent="0.45">
      <c r="A126" t="s">
        <v>740</v>
      </c>
      <c r="B126" s="2">
        <v>45016</v>
      </c>
      <c r="C126" s="36">
        <v>-692202.2</v>
      </c>
      <c r="D126" s="36">
        <v>-7419.9</v>
      </c>
      <c r="E126" t="str">
        <f t="shared" si="0"/>
        <v>2023:Q1</v>
      </c>
      <c r="F126" s="36">
        <f t="shared" si="1"/>
        <v>-692202.2</v>
      </c>
      <c r="G126" s="36">
        <f t="shared" si="2"/>
        <v>-509852.6</v>
      </c>
    </row>
    <row r="127" spans="1:7" x14ac:dyDescent="0.45">
      <c r="A127" t="s">
        <v>741</v>
      </c>
      <c r="B127" s="2">
        <v>45107</v>
      </c>
      <c r="C127" s="36">
        <v>-730869.4</v>
      </c>
      <c r="D127" s="36">
        <v>-878</v>
      </c>
      <c r="E127" t="str">
        <f t="shared" si="0"/>
        <v>2023:Q2</v>
      </c>
      <c r="F127" s="36">
        <f t="shared" si="1"/>
        <v>-730869.4</v>
      </c>
      <c r="G127" s="36">
        <f t="shared" si="2"/>
        <v>-510730.6</v>
      </c>
    </row>
    <row r="128" spans="1:7" x14ac:dyDescent="0.45">
      <c r="A128" t="s">
        <v>742</v>
      </c>
      <c r="B128" s="2">
        <v>45199</v>
      </c>
      <c r="C128" s="36">
        <v>-713842.5</v>
      </c>
      <c r="D128" s="36">
        <v>198.3</v>
      </c>
      <c r="E128" t="str">
        <f t="shared" si="0"/>
        <v>2023:Q3</v>
      </c>
      <c r="F128" s="36">
        <f t="shared" si="1"/>
        <v>-713842.5</v>
      </c>
      <c r="G128" s="36">
        <f t="shared" si="2"/>
        <v>-510532.3</v>
      </c>
    </row>
    <row r="129" spans="1:7" x14ac:dyDescent="0.45">
      <c r="A129" t="s">
        <v>743</v>
      </c>
      <c r="B129" s="2">
        <v>45291</v>
      </c>
      <c r="C129" s="36">
        <v>-756000.4</v>
      </c>
      <c r="D129" s="36">
        <v>3862.6</v>
      </c>
      <c r="E129" t="str">
        <f t="shared" si="0"/>
        <v>2023:Q4</v>
      </c>
      <c r="F129" s="36">
        <f t="shared" si="1"/>
        <v>-756000.4</v>
      </c>
      <c r="G129" s="36">
        <f t="shared" si="2"/>
        <v>-506669.7</v>
      </c>
    </row>
    <row r="130" spans="1:7" x14ac:dyDescent="0.45">
      <c r="A130" t="s">
        <v>744</v>
      </c>
      <c r="B130" s="2">
        <v>45382</v>
      </c>
      <c r="C130" s="36">
        <v>-789189.3</v>
      </c>
      <c r="D130" s="36">
        <v>-5347.1</v>
      </c>
      <c r="E130" t="str">
        <f t="shared" si="0"/>
        <v>2024:Q1</v>
      </c>
      <c r="F130" s="36">
        <f t="shared" si="1"/>
        <v>-789189.3</v>
      </c>
      <c r="G130" s="36">
        <f t="shared" si="2"/>
        <v>-512016.8</v>
      </c>
    </row>
    <row r="131" spans="1:7" x14ac:dyDescent="0.45">
      <c r="A131" t="s">
        <v>745</v>
      </c>
      <c r="B131" s="2">
        <v>45473</v>
      </c>
      <c r="C131" s="36">
        <v>-680266.5</v>
      </c>
      <c r="D131" s="36">
        <v>-184.7</v>
      </c>
      <c r="E131" t="str">
        <f t="shared" si="0"/>
        <v>2024:Q2</v>
      </c>
      <c r="F131" s="36">
        <f t="shared" si="1"/>
        <v>-680266.5</v>
      </c>
      <c r="G131" s="36">
        <f t="shared" si="2"/>
        <v>-512201.5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8DEC3-0645-405C-A626-04818FBAABA1}">
  <dimension ref="A1:AT119"/>
  <sheetViews>
    <sheetView workbookViewId="0">
      <pane xSplit="2" ySplit="13" topLeftCell="C116" activePane="bottomRight" state="frozen"/>
      <selection pane="topRight" activeCell="G13" sqref="G13:G131"/>
      <selection pane="bottomLeft" activeCell="G13" sqref="G13:G131"/>
      <selection pane="bottomRight" activeCell="G13" sqref="G13:G131"/>
    </sheetView>
  </sheetViews>
  <sheetFormatPr defaultRowHeight="14.25" x14ac:dyDescent="0.45"/>
  <cols>
    <col min="3" max="3" width="10.265625" bestFit="1" customWidth="1"/>
    <col min="9" max="9" width="9.1328125" style="37"/>
    <col min="10" max="25" width="9.1328125" style="39"/>
    <col min="26" max="26" width="9.1328125" style="40"/>
    <col min="27" max="31" width="9.1328125" style="41"/>
    <col min="32" max="36" width="9.1328125" style="39"/>
    <col min="43" max="43" width="9.1328125" style="39"/>
  </cols>
  <sheetData>
    <row r="1" spans="1:46" x14ac:dyDescent="0.45">
      <c r="A1" s="1" t="s">
        <v>1051</v>
      </c>
      <c r="B1" s="1" t="s">
        <v>1</v>
      </c>
      <c r="C1" s="1" t="s">
        <v>773</v>
      </c>
      <c r="D1" t="s">
        <v>1052</v>
      </c>
      <c r="E1" t="s">
        <v>1053</v>
      </c>
      <c r="F1" t="s">
        <v>1054</v>
      </c>
      <c r="G1" t="s">
        <v>1055</v>
      </c>
      <c r="H1" t="s">
        <v>1056</v>
      </c>
      <c r="I1" s="37" t="s">
        <v>1057</v>
      </c>
      <c r="J1" s="38" t="s">
        <v>1058</v>
      </c>
      <c r="K1" s="38" t="s">
        <v>1059</v>
      </c>
      <c r="L1" s="38" t="s">
        <v>1060</v>
      </c>
      <c r="M1" s="38" t="s">
        <v>1061</v>
      </c>
      <c r="N1" s="38" t="s">
        <v>1062</v>
      </c>
      <c r="O1" s="38" t="s">
        <v>1063</v>
      </c>
      <c r="P1" s="38" t="s">
        <v>1064</v>
      </c>
      <c r="Q1" s="39" t="s">
        <v>1065</v>
      </c>
      <c r="R1" s="39" t="s">
        <v>1066</v>
      </c>
      <c r="S1" s="39" t="s">
        <v>1067</v>
      </c>
      <c r="T1" s="39" t="s">
        <v>1068</v>
      </c>
      <c r="U1" s="39" t="s">
        <v>1069</v>
      </c>
      <c r="V1" s="39" t="s">
        <v>1070</v>
      </c>
      <c r="W1" s="39" t="s">
        <v>1071</v>
      </c>
      <c r="X1" s="39" t="s">
        <v>1072</v>
      </c>
      <c r="Y1" s="39" t="s">
        <v>1073</v>
      </c>
      <c r="Z1" s="40" t="s">
        <v>1074</v>
      </c>
      <c r="AA1" s="41" t="s">
        <v>1075</v>
      </c>
      <c r="AB1" s="41" t="s">
        <v>1076</v>
      </c>
      <c r="AC1" s="41" t="s">
        <v>1077</v>
      </c>
      <c r="AD1" s="41" t="s">
        <v>1078</v>
      </c>
      <c r="AE1" s="41" t="s">
        <v>1079</v>
      </c>
      <c r="AF1" s="41" t="s">
        <v>1080</v>
      </c>
      <c r="AG1" s="41" t="s">
        <v>1081</v>
      </c>
      <c r="AH1" s="41" t="s">
        <v>1082</v>
      </c>
      <c r="AI1" s="41" t="s">
        <v>1083</v>
      </c>
      <c r="AJ1" s="41" t="s">
        <v>1083</v>
      </c>
      <c r="AK1" t="s">
        <v>1084</v>
      </c>
      <c r="AL1" t="s">
        <v>1085</v>
      </c>
      <c r="AM1" t="s">
        <v>1086</v>
      </c>
      <c r="AN1" t="s">
        <v>1087</v>
      </c>
      <c r="AO1" t="s">
        <v>1088</v>
      </c>
      <c r="AP1" t="s">
        <v>1089</v>
      </c>
      <c r="AQ1" s="39" t="s">
        <v>1090</v>
      </c>
      <c r="AR1" t="s">
        <v>1091</v>
      </c>
      <c r="AS1" t="s">
        <v>1092</v>
      </c>
      <c r="AT1" t="s">
        <v>1093</v>
      </c>
    </row>
    <row r="2" spans="1:46" x14ac:dyDescent="0.45">
      <c r="A2" t="s">
        <v>4</v>
      </c>
      <c r="C2" t="s">
        <v>1094</v>
      </c>
      <c r="D2" t="s">
        <v>1095</v>
      </c>
      <c r="E2" t="s">
        <v>1096</v>
      </c>
      <c r="F2" t="s">
        <v>1097</v>
      </c>
      <c r="G2" t="s">
        <v>1098</v>
      </c>
      <c r="H2" t="s">
        <v>1099</v>
      </c>
      <c r="I2" s="37" t="s">
        <v>1100</v>
      </c>
      <c r="J2" s="38" t="s">
        <v>1101</v>
      </c>
      <c r="K2" s="38" t="s">
        <v>1102</v>
      </c>
      <c r="L2" s="38" t="s">
        <v>1103</v>
      </c>
      <c r="M2" s="38" t="s">
        <v>1104</v>
      </c>
      <c r="N2" s="38" t="s">
        <v>1105</v>
      </c>
      <c r="O2" s="38" t="s">
        <v>1106</v>
      </c>
      <c r="P2" s="38" t="s">
        <v>1107</v>
      </c>
      <c r="Q2" s="39" t="s">
        <v>1108</v>
      </c>
      <c r="R2" s="39" t="s">
        <v>1109</v>
      </c>
      <c r="S2" s="39" t="s">
        <v>1110</v>
      </c>
      <c r="T2" s="39" t="s">
        <v>1111</v>
      </c>
      <c r="U2" s="39" t="s">
        <v>1112</v>
      </c>
      <c r="V2" s="39" t="s">
        <v>1113</v>
      </c>
      <c r="W2" s="39" t="s">
        <v>1114</v>
      </c>
      <c r="X2" s="39" t="s">
        <v>1115</v>
      </c>
      <c r="Y2" s="39" t="s">
        <v>1116</v>
      </c>
      <c r="Z2" s="40" t="s">
        <v>1117</v>
      </c>
      <c r="AA2" s="41" t="s">
        <v>1118</v>
      </c>
      <c r="AB2" s="41" t="s">
        <v>1119</v>
      </c>
      <c r="AC2" s="41" t="s">
        <v>1120</v>
      </c>
      <c r="AD2" s="41" t="s">
        <v>1121</v>
      </c>
      <c r="AE2" s="41" t="s">
        <v>1122</v>
      </c>
      <c r="AF2" s="41" t="s">
        <v>1123</v>
      </c>
      <c r="AG2" s="41" t="s">
        <v>1124</v>
      </c>
      <c r="AH2" s="41" t="s">
        <v>1125</v>
      </c>
      <c r="AI2" s="41" t="s">
        <v>1126</v>
      </c>
      <c r="AJ2" s="41" t="s">
        <v>1126</v>
      </c>
      <c r="AK2" t="s">
        <v>1127</v>
      </c>
      <c r="AL2" t="s">
        <v>1128</v>
      </c>
      <c r="AM2" t="s">
        <v>1129</v>
      </c>
      <c r="AN2" t="s">
        <v>1130</v>
      </c>
      <c r="AO2" t="s">
        <v>1131</v>
      </c>
      <c r="AP2" t="s">
        <v>1132</v>
      </c>
      <c r="AQ2" s="39" t="s">
        <v>1133</v>
      </c>
      <c r="AR2" t="s">
        <v>1134</v>
      </c>
      <c r="AS2" t="s">
        <v>1135</v>
      </c>
      <c r="AT2" t="s">
        <v>1136</v>
      </c>
    </row>
    <row r="3" spans="1:46" x14ac:dyDescent="0.45">
      <c r="A3" t="s">
        <v>7</v>
      </c>
      <c r="C3" t="s">
        <v>781</v>
      </c>
      <c r="D3" t="s">
        <v>1137</v>
      </c>
      <c r="E3" t="s">
        <v>1137</v>
      </c>
      <c r="F3" t="s">
        <v>1137</v>
      </c>
      <c r="G3" t="s">
        <v>1137</v>
      </c>
      <c r="H3" t="s">
        <v>1137</v>
      </c>
      <c r="I3" s="37" t="s">
        <v>1137</v>
      </c>
      <c r="J3" s="38" t="s">
        <v>1137</v>
      </c>
      <c r="K3" s="38" t="s">
        <v>1137</v>
      </c>
      <c r="L3" s="38" t="s">
        <v>1137</v>
      </c>
      <c r="M3" s="38" t="s">
        <v>1137</v>
      </c>
      <c r="N3" s="38" t="s">
        <v>1137</v>
      </c>
      <c r="O3" s="38" t="s">
        <v>1137</v>
      </c>
      <c r="P3" s="38" t="s">
        <v>1137</v>
      </c>
      <c r="Q3" s="39" t="s">
        <v>1137</v>
      </c>
      <c r="R3" s="39" t="s">
        <v>1137</v>
      </c>
      <c r="S3" s="39" t="s">
        <v>1138</v>
      </c>
      <c r="T3" s="39" t="s">
        <v>1137</v>
      </c>
      <c r="U3" s="39" t="s">
        <v>1137</v>
      </c>
      <c r="V3" s="39" t="s">
        <v>1137</v>
      </c>
      <c r="W3" s="39" t="s">
        <v>1137</v>
      </c>
      <c r="X3" s="39" t="s">
        <v>1137</v>
      </c>
      <c r="Y3" s="39" t="s">
        <v>1138</v>
      </c>
      <c r="Z3" s="40" t="s">
        <v>1137</v>
      </c>
      <c r="AA3" s="41" t="s">
        <v>1137</v>
      </c>
      <c r="AB3" s="41" t="s">
        <v>1139</v>
      </c>
      <c r="AC3" s="41" t="s">
        <v>1137</v>
      </c>
      <c r="AD3" s="41" t="s">
        <v>1137</v>
      </c>
      <c r="AE3" s="41" t="s">
        <v>1137</v>
      </c>
      <c r="AF3" s="41" t="s">
        <v>1137</v>
      </c>
      <c r="AG3" s="41" t="s">
        <v>1137</v>
      </c>
      <c r="AH3" s="41" t="s">
        <v>1137</v>
      </c>
      <c r="AI3" s="41" t="s">
        <v>1138</v>
      </c>
      <c r="AJ3" s="41" t="s">
        <v>1138</v>
      </c>
      <c r="AK3" t="s">
        <v>1137</v>
      </c>
      <c r="AL3" t="s">
        <v>1137</v>
      </c>
      <c r="AM3" t="s">
        <v>1137</v>
      </c>
      <c r="AN3" t="s">
        <v>1137</v>
      </c>
      <c r="AO3" t="s">
        <v>1137</v>
      </c>
      <c r="AP3" t="s">
        <v>1137</v>
      </c>
      <c r="AQ3" s="39" t="s">
        <v>1137</v>
      </c>
      <c r="AR3" t="s">
        <v>1137</v>
      </c>
      <c r="AS3" t="s">
        <v>1137</v>
      </c>
      <c r="AT3" t="s">
        <v>1137</v>
      </c>
    </row>
    <row r="4" spans="1:46" x14ac:dyDescent="0.45">
      <c r="A4" t="s">
        <v>9</v>
      </c>
      <c r="C4" t="s">
        <v>585</v>
      </c>
      <c r="D4" t="s">
        <v>585</v>
      </c>
      <c r="E4" t="s">
        <v>585</v>
      </c>
      <c r="F4" t="s">
        <v>585</v>
      </c>
      <c r="G4" t="s">
        <v>585</v>
      </c>
      <c r="H4" t="s">
        <v>585</v>
      </c>
      <c r="I4" s="37" t="s">
        <v>1140</v>
      </c>
      <c r="J4" s="38" t="s">
        <v>585</v>
      </c>
      <c r="K4" s="38" t="s">
        <v>585</v>
      </c>
      <c r="L4" s="38" t="s">
        <v>585</v>
      </c>
      <c r="M4" s="38" t="s">
        <v>585</v>
      </c>
      <c r="N4" s="38" t="s">
        <v>585</v>
      </c>
      <c r="O4" s="38" t="s">
        <v>585</v>
      </c>
      <c r="P4" s="38" t="s">
        <v>585</v>
      </c>
      <c r="Q4" s="39" t="s">
        <v>585</v>
      </c>
      <c r="R4" s="39" t="s">
        <v>585</v>
      </c>
      <c r="S4" s="39" t="s">
        <v>1141</v>
      </c>
      <c r="T4" s="39" t="s">
        <v>1141</v>
      </c>
      <c r="U4" s="39" t="s">
        <v>585</v>
      </c>
      <c r="V4" s="39" t="s">
        <v>1141</v>
      </c>
      <c r="W4" s="39" t="s">
        <v>1141</v>
      </c>
      <c r="X4" s="39" t="s">
        <v>585</v>
      </c>
      <c r="Y4" s="39" t="s">
        <v>1142</v>
      </c>
      <c r="Z4" s="40" t="s">
        <v>1142</v>
      </c>
      <c r="AA4" s="41" t="s">
        <v>585</v>
      </c>
      <c r="AB4" s="41" t="s">
        <v>585</v>
      </c>
      <c r="AC4" s="41" t="s">
        <v>1143</v>
      </c>
      <c r="AD4" s="41" t="s">
        <v>585</v>
      </c>
      <c r="AE4" s="41" t="s">
        <v>1141</v>
      </c>
      <c r="AF4" s="41" t="s">
        <v>585</v>
      </c>
      <c r="AG4" s="41" t="s">
        <v>585</v>
      </c>
      <c r="AH4" s="41" t="s">
        <v>585</v>
      </c>
      <c r="AI4" s="41" t="s">
        <v>1141</v>
      </c>
      <c r="AJ4" s="41" t="s">
        <v>1141</v>
      </c>
      <c r="AK4" t="s">
        <v>585</v>
      </c>
      <c r="AL4" t="s">
        <v>585</v>
      </c>
      <c r="AM4" t="s">
        <v>585</v>
      </c>
      <c r="AN4" t="s">
        <v>585</v>
      </c>
      <c r="AO4" t="s">
        <v>585</v>
      </c>
      <c r="AP4" t="s">
        <v>585</v>
      </c>
      <c r="AQ4" s="39" t="s">
        <v>1143</v>
      </c>
      <c r="AR4" t="s">
        <v>585</v>
      </c>
      <c r="AS4" t="s">
        <v>585</v>
      </c>
      <c r="AT4" t="s">
        <v>585</v>
      </c>
    </row>
    <row r="5" spans="1:46" x14ac:dyDescent="0.45">
      <c r="A5" t="s">
        <v>11</v>
      </c>
      <c r="C5" t="s">
        <v>756</v>
      </c>
      <c r="D5" t="s">
        <v>1144</v>
      </c>
      <c r="E5" t="s">
        <v>1144</v>
      </c>
      <c r="F5" t="s">
        <v>1144</v>
      </c>
      <c r="G5" t="s">
        <v>1144</v>
      </c>
      <c r="H5" t="s">
        <v>1144</v>
      </c>
      <c r="I5" s="37" t="s">
        <v>1144</v>
      </c>
      <c r="J5" s="38" t="s">
        <v>1144</v>
      </c>
      <c r="K5" s="38" t="s">
        <v>1144</v>
      </c>
      <c r="L5" s="38" t="s">
        <v>1144</v>
      </c>
      <c r="M5" s="38" t="s">
        <v>1144</v>
      </c>
      <c r="N5" s="38" t="s">
        <v>1144</v>
      </c>
      <c r="O5" s="38" t="s">
        <v>1144</v>
      </c>
      <c r="P5" s="38" t="s">
        <v>1144</v>
      </c>
      <c r="Q5" s="39" t="s">
        <v>1144</v>
      </c>
      <c r="R5" s="39" t="s">
        <v>1144</v>
      </c>
      <c r="S5" s="39" t="s">
        <v>1144</v>
      </c>
      <c r="T5" s="39" t="s">
        <v>1144</v>
      </c>
      <c r="U5" s="39" t="s">
        <v>1144</v>
      </c>
      <c r="V5" s="39" t="s">
        <v>1144</v>
      </c>
      <c r="W5" s="39" t="s">
        <v>1144</v>
      </c>
      <c r="X5" s="39" t="s">
        <v>1144</v>
      </c>
      <c r="Y5" s="39" t="s">
        <v>1144</v>
      </c>
      <c r="Z5" s="40" t="s">
        <v>1144</v>
      </c>
      <c r="AA5" s="41" t="s">
        <v>1144</v>
      </c>
      <c r="AB5" s="41" t="s">
        <v>1144</v>
      </c>
      <c r="AC5" s="41" t="s">
        <v>1144</v>
      </c>
      <c r="AD5" s="41" t="s">
        <v>1144</v>
      </c>
      <c r="AE5" s="41" t="s">
        <v>1144</v>
      </c>
      <c r="AF5" s="41" t="s">
        <v>1144</v>
      </c>
      <c r="AG5" s="41" t="s">
        <v>1144</v>
      </c>
      <c r="AH5" s="41" t="s">
        <v>1144</v>
      </c>
      <c r="AI5" s="41" t="s">
        <v>1144</v>
      </c>
      <c r="AJ5" s="41" t="s">
        <v>1144</v>
      </c>
      <c r="AK5" t="s">
        <v>1144</v>
      </c>
      <c r="AL5" t="s">
        <v>1144</v>
      </c>
      <c r="AM5" t="s">
        <v>1144</v>
      </c>
      <c r="AN5" t="s">
        <v>1144</v>
      </c>
      <c r="AO5" t="s">
        <v>1144</v>
      </c>
      <c r="AP5" t="s">
        <v>1144</v>
      </c>
      <c r="AQ5" s="39" t="s">
        <v>1144</v>
      </c>
      <c r="AR5" t="s">
        <v>1144</v>
      </c>
      <c r="AS5" t="s">
        <v>1144</v>
      </c>
      <c r="AT5" t="s">
        <v>1144</v>
      </c>
    </row>
    <row r="6" spans="1:46" x14ac:dyDescent="0.45">
      <c r="A6" t="s">
        <v>13</v>
      </c>
      <c r="C6" t="s">
        <v>757</v>
      </c>
      <c r="D6" t="s">
        <v>757</v>
      </c>
      <c r="E6" t="s">
        <v>757</v>
      </c>
      <c r="F6" t="s">
        <v>757</v>
      </c>
      <c r="G6" t="s">
        <v>757</v>
      </c>
      <c r="H6" t="s">
        <v>757</v>
      </c>
      <c r="I6" s="37" t="s">
        <v>757</v>
      </c>
      <c r="J6" s="38" t="s">
        <v>757</v>
      </c>
      <c r="K6" s="38" t="s">
        <v>757</v>
      </c>
      <c r="L6" s="38" t="s">
        <v>757</v>
      </c>
      <c r="M6" s="38" t="s">
        <v>757</v>
      </c>
      <c r="N6" s="38" t="s">
        <v>757</v>
      </c>
      <c r="O6" s="38" t="s">
        <v>757</v>
      </c>
      <c r="P6" s="38" t="s">
        <v>757</v>
      </c>
      <c r="Q6" s="39" t="s">
        <v>757</v>
      </c>
      <c r="R6" s="39" t="s">
        <v>757</v>
      </c>
      <c r="S6" s="39" t="s">
        <v>757</v>
      </c>
      <c r="T6" s="39" t="s">
        <v>757</v>
      </c>
      <c r="U6" s="39" t="s">
        <v>757</v>
      </c>
      <c r="V6" s="39" t="s">
        <v>757</v>
      </c>
      <c r="W6" s="39" t="s">
        <v>757</v>
      </c>
      <c r="X6" s="39" t="s">
        <v>757</v>
      </c>
      <c r="Y6" s="39" t="s">
        <v>757</v>
      </c>
      <c r="Z6" s="40" t="s">
        <v>757</v>
      </c>
      <c r="AA6" s="41" t="s">
        <v>757</v>
      </c>
      <c r="AB6" s="41" t="s">
        <v>757</v>
      </c>
      <c r="AC6" s="41" t="s">
        <v>757</v>
      </c>
      <c r="AD6" s="41" t="s">
        <v>757</v>
      </c>
      <c r="AE6" s="41" t="s">
        <v>757</v>
      </c>
      <c r="AF6" s="41" t="s">
        <v>757</v>
      </c>
      <c r="AG6" s="41" t="s">
        <v>757</v>
      </c>
      <c r="AH6" s="41" t="s">
        <v>757</v>
      </c>
      <c r="AI6" s="41" t="s">
        <v>757</v>
      </c>
      <c r="AJ6" s="41" t="s">
        <v>757</v>
      </c>
      <c r="AK6" t="s">
        <v>757</v>
      </c>
      <c r="AL6" t="s">
        <v>757</v>
      </c>
      <c r="AM6" t="s">
        <v>757</v>
      </c>
      <c r="AN6" t="s">
        <v>757</v>
      </c>
      <c r="AO6" t="s">
        <v>757</v>
      </c>
      <c r="AP6" t="s">
        <v>757</v>
      </c>
      <c r="AQ6" s="39" t="s">
        <v>757</v>
      </c>
      <c r="AR6" t="s">
        <v>757</v>
      </c>
      <c r="AS6" t="s">
        <v>757</v>
      </c>
      <c r="AT6" t="s">
        <v>757</v>
      </c>
    </row>
    <row r="7" spans="1:46" x14ac:dyDescent="0.45">
      <c r="A7" t="s">
        <v>15</v>
      </c>
      <c r="C7" t="s">
        <v>782</v>
      </c>
      <c r="D7" t="s">
        <v>783</v>
      </c>
      <c r="E7" t="s">
        <v>783</v>
      </c>
      <c r="F7" t="s">
        <v>783</v>
      </c>
      <c r="G7" t="s">
        <v>783</v>
      </c>
      <c r="H7" t="s">
        <v>783</v>
      </c>
      <c r="I7" s="37" t="s">
        <v>1145</v>
      </c>
      <c r="J7" s="38" t="s">
        <v>783</v>
      </c>
      <c r="K7" s="38" t="s">
        <v>783</v>
      </c>
      <c r="L7" s="38" t="s">
        <v>783</v>
      </c>
      <c r="M7" s="38" t="s">
        <v>783</v>
      </c>
      <c r="N7" s="38" t="s">
        <v>783</v>
      </c>
      <c r="O7" s="38" t="s">
        <v>783</v>
      </c>
      <c r="P7" s="38" t="s">
        <v>783</v>
      </c>
      <c r="Q7" s="39" t="s">
        <v>783</v>
      </c>
      <c r="R7" s="39" t="s">
        <v>783</v>
      </c>
      <c r="S7" s="39" t="s">
        <v>783</v>
      </c>
      <c r="T7" s="39" t="s">
        <v>783</v>
      </c>
      <c r="U7" s="39" t="s">
        <v>783</v>
      </c>
      <c r="V7" s="39" t="s">
        <v>783</v>
      </c>
      <c r="W7" s="39" t="s">
        <v>783</v>
      </c>
      <c r="X7" s="39" t="s">
        <v>783</v>
      </c>
      <c r="Y7" s="39" t="s">
        <v>1146</v>
      </c>
      <c r="Z7" s="40" t="s">
        <v>1146</v>
      </c>
      <c r="AA7" s="41" t="s">
        <v>783</v>
      </c>
      <c r="AB7" s="41" t="s">
        <v>783</v>
      </c>
      <c r="AC7" s="41" t="s">
        <v>783</v>
      </c>
      <c r="AD7" s="41" t="s">
        <v>783</v>
      </c>
      <c r="AE7" s="41" t="s">
        <v>1147</v>
      </c>
      <c r="AF7" s="41" t="s">
        <v>783</v>
      </c>
      <c r="AG7" s="41" t="s">
        <v>783</v>
      </c>
      <c r="AH7" s="41" t="s">
        <v>783</v>
      </c>
      <c r="AI7" s="41" t="s">
        <v>783</v>
      </c>
      <c r="AJ7" s="41" t="s">
        <v>783</v>
      </c>
      <c r="AK7" t="s">
        <v>783</v>
      </c>
      <c r="AL7" t="s">
        <v>783</v>
      </c>
      <c r="AM7" t="s">
        <v>783</v>
      </c>
      <c r="AN7" t="s">
        <v>783</v>
      </c>
      <c r="AO7" t="s">
        <v>783</v>
      </c>
      <c r="AP7" t="s">
        <v>783</v>
      </c>
      <c r="AQ7" s="39" t="s">
        <v>783</v>
      </c>
      <c r="AR7" t="s">
        <v>783</v>
      </c>
      <c r="AS7" t="s">
        <v>783</v>
      </c>
      <c r="AT7" t="s">
        <v>783</v>
      </c>
    </row>
    <row r="8" spans="1:46" x14ac:dyDescent="0.45">
      <c r="A8" t="s">
        <v>17</v>
      </c>
      <c r="C8" t="s">
        <v>591</v>
      </c>
      <c r="D8" t="s">
        <v>591</v>
      </c>
      <c r="E8" t="s">
        <v>591</v>
      </c>
      <c r="F8" t="s">
        <v>591</v>
      </c>
      <c r="G8" t="s">
        <v>591</v>
      </c>
      <c r="H8" t="s">
        <v>591</v>
      </c>
      <c r="I8" s="37" t="s">
        <v>591</v>
      </c>
      <c r="J8" s="38" t="s">
        <v>591</v>
      </c>
      <c r="K8" s="38" t="s">
        <v>591</v>
      </c>
      <c r="L8" s="38" t="s">
        <v>591</v>
      </c>
      <c r="M8" s="38" t="s">
        <v>591</v>
      </c>
      <c r="N8" s="38" t="s">
        <v>591</v>
      </c>
      <c r="O8" s="38" t="s">
        <v>591</v>
      </c>
      <c r="P8" s="38" t="s">
        <v>591</v>
      </c>
      <c r="Q8" s="39" t="s">
        <v>591</v>
      </c>
      <c r="R8" s="39" t="s">
        <v>591</v>
      </c>
      <c r="S8" s="39" t="s">
        <v>591</v>
      </c>
      <c r="T8" s="39" t="s">
        <v>591</v>
      </c>
      <c r="U8" s="39" t="s">
        <v>591</v>
      </c>
      <c r="V8" s="39" t="s">
        <v>591</v>
      </c>
      <c r="W8" s="39" t="s">
        <v>591</v>
      </c>
      <c r="X8" s="39" t="s">
        <v>591</v>
      </c>
      <c r="Y8" s="39" t="s">
        <v>591</v>
      </c>
      <c r="Z8" s="40" t="s">
        <v>591</v>
      </c>
      <c r="AA8" s="41" t="s">
        <v>591</v>
      </c>
      <c r="AB8" s="41" t="s">
        <v>591</v>
      </c>
      <c r="AC8" s="41" t="s">
        <v>591</v>
      </c>
      <c r="AD8" s="41" t="s">
        <v>591</v>
      </c>
      <c r="AE8" s="41" t="s">
        <v>591</v>
      </c>
      <c r="AF8" s="41" t="s">
        <v>591</v>
      </c>
      <c r="AG8" s="41" t="s">
        <v>591</v>
      </c>
      <c r="AH8" s="41" t="s">
        <v>591</v>
      </c>
      <c r="AI8" s="41" t="s">
        <v>591</v>
      </c>
      <c r="AJ8" s="41" t="s">
        <v>591</v>
      </c>
      <c r="AK8" t="s">
        <v>591</v>
      </c>
      <c r="AL8" t="s">
        <v>591</v>
      </c>
      <c r="AM8" t="s">
        <v>591</v>
      </c>
      <c r="AN8" t="s">
        <v>591</v>
      </c>
      <c r="AO8" t="s">
        <v>591</v>
      </c>
      <c r="AP8" t="s">
        <v>591</v>
      </c>
      <c r="AQ8" s="39" t="s">
        <v>591</v>
      </c>
      <c r="AR8" t="s">
        <v>591</v>
      </c>
      <c r="AS8" t="s">
        <v>591</v>
      </c>
      <c r="AT8" t="s">
        <v>591</v>
      </c>
    </row>
    <row r="9" spans="1:46" x14ac:dyDescent="0.45">
      <c r="A9" t="s">
        <v>19</v>
      </c>
      <c r="C9" t="s">
        <v>761</v>
      </c>
      <c r="D9" t="s">
        <v>761</v>
      </c>
      <c r="E9" t="s">
        <v>761</v>
      </c>
      <c r="F9" t="s">
        <v>761</v>
      </c>
      <c r="G9" t="s">
        <v>761</v>
      </c>
      <c r="H9" t="s">
        <v>761</v>
      </c>
      <c r="I9" s="37" t="s">
        <v>761</v>
      </c>
      <c r="J9" s="38" t="s">
        <v>761</v>
      </c>
      <c r="K9" s="38" t="s">
        <v>761</v>
      </c>
      <c r="L9" s="38" t="s">
        <v>761</v>
      </c>
      <c r="M9" s="38" t="s">
        <v>761</v>
      </c>
      <c r="N9" s="38" t="s">
        <v>761</v>
      </c>
      <c r="O9" s="38" t="s">
        <v>761</v>
      </c>
      <c r="P9" s="38" t="s">
        <v>761</v>
      </c>
      <c r="Q9" s="39" t="s">
        <v>761</v>
      </c>
      <c r="R9" s="39" t="s">
        <v>761</v>
      </c>
      <c r="S9" s="39" t="s">
        <v>761</v>
      </c>
      <c r="T9" s="39" t="s">
        <v>761</v>
      </c>
      <c r="U9" s="39" t="s">
        <v>761</v>
      </c>
      <c r="V9" s="39" t="s">
        <v>761</v>
      </c>
      <c r="W9" s="39" t="s">
        <v>761</v>
      </c>
      <c r="X9" s="39" t="s">
        <v>761</v>
      </c>
      <c r="Y9" s="39" t="s">
        <v>761</v>
      </c>
      <c r="Z9" s="40" t="s">
        <v>761</v>
      </c>
      <c r="AA9" s="41" t="s">
        <v>761</v>
      </c>
      <c r="AB9" s="41" t="s">
        <v>761</v>
      </c>
      <c r="AC9" s="41" t="s">
        <v>761</v>
      </c>
      <c r="AD9" s="41" t="s">
        <v>761</v>
      </c>
      <c r="AE9" s="41" t="s">
        <v>761</v>
      </c>
      <c r="AF9" s="41" t="s">
        <v>761</v>
      </c>
      <c r="AG9" s="41" t="s">
        <v>761</v>
      </c>
      <c r="AH9" s="41" t="s">
        <v>761</v>
      </c>
      <c r="AI9" s="41" t="s">
        <v>761</v>
      </c>
      <c r="AJ9" s="41" t="s">
        <v>761</v>
      </c>
      <c r="AK9" t="s">
        <v>761</v>
      </c>
      <c r="AL9" t="s">
        <v>761</v>
      </c>
      <c r="AM9" t="s">
        <v>761</v>
      </c>
      <c r="AN9" t="s">
        <v>761</v>
      </c>
      <c r="AO9" t="s">
        <v>761</v>
      </c>
      <c r="AP9" t="s">
        <v>761</v>
      </c>
      <c r="AQ9" s="39" t="s">
        <v>761</v>
      </c>
      <c r="AR9" t="s">
        <v>761</v>
      </c>
      <c r="AS9" t="s">
        <v>761</v>
      </c>
      <c r="AT9" t="s">
        <v>761</v>
      </c>
    </row>
    <row r="10" spans="1:46" x14ac:dyDescent="0.45">
      <c r="A10" t="s">
        <v>21</v>
      </c>
      <c r="C10" t="s">
        <v>1148</v>
      </c>
      <c r="D10" t="s">
        <v>857</v>
      </c>
      <c r="E10" t="s">
        <v>857</v>
      </c>
      <c r="F10" t="s">
        <v>857</v>
      </c>
      <c r="G10" t="s">
        <v>857</v>
      </c>
      <c r="H10" t="s">
        <v>857</v>
      </c>
      <c r="I10" s="37" t="s">
        <v>857</v>
      </c>
      <c r="J10" s="38" t="s">
        <v>857</v>
      </c>
      <c r="K10" s="38" t="s">
        <v>857</v>
      </c>
      <c r="L10" s="38" t="s">
        <v>857</v>
      </c>
      <c r="M10" s="38" t="s">
        <v>857</v>
      </c>
      <c r="N10" s="38" t="s">
        <v>857</v>
      </c>
      <c r="O10" s="38" t="s">
        <v>857</v>
      </c>
      <c r="P10" s="38" t="s">
        <v>857</v>
      </c>
      <c r="Q10" s="39" t="s">
        <v>857</v>
      </c>
      <c r="R10" s="39" t="s">
        <v>857</v>
      </c>
      <c r="S10" s="39" t="s">
        <v>857</v>
      </c>
      <c r="T10" s="39" t="s">
        <v>857</v>
      </c>
      <c r="U10" s="39" t="s">
        <v>857</v>
      </c>
      <c r="V10" s="39" t="s">
        <v>857</v>
      </c>
      <c r="W10" s="39" t="s">
        <v>857</v>
      </c>
      <c r="X10" s="39" t="s">
        <v>857</v>
      </c>
      <c r="Y10" s="39" t="s">
        <v>857</v>
      </c>
      <c r="Z10" s="40" t="s">
        <v>857</v>
      </c>
      <c r="AA10" s="41" t="s">
        <v>857</v>
      </c>
      <c r="AB10" s="41" t="s">
        <v>857</v>
      </c>
      <c r="AC10" s="41" t="s">
        <v>857</v>
      </c>
      <c r="AD10" s="41" t="s">
        <v>857</v>
      </c>
      <c r="AE10" s="41" t="s">
        <v>857</v>
      </c>
      <c r="AF10" s="41" t="s">
        <v>857</v>
      </c>
      <c r="AG10" s="41" t="s">
        <v>857</v>
      </c>
      <c r="AH10" s="41" t="s">
        <v>857</v>
      </c>
      <c r="AI10" s="41" t="s">
        <v>857</v>
      </c>
      <c r="AJ10" s="41" t="s">
        <v>857</v>
      </c>
      <c r="AK10" t="s">
        <v>857</v>
      </c>
      <c r="AL10" t="s">
        <v>857</v>
      </c>
      <c r="AM10" t="s">
        <v>857</v>
      </c>
      <c r="AN10" t="s">
        <v>857</v>
      </c>
      <c r="AO10" t="s">
        <v>857</v>
      </c>
      <c r="AP10" t="s">
        <v>857</v>
      </c>
      <c r="AQ10" s="39" t="s">
        <v>857</v>
      </c>
      <c r="AR10" t="s">
        <v>857</v>
      </c>
      <c r="AS10" t="s">
        <v>857</v>
      </c>
      <c r="AT10" t="s">
        <v>857</v>
      </c>
    </row>
    <row r="11" spans="1:46" x14ac:dyDescent="0.45">
      <c r="A11" t="s">
        <v>24</v>
      </c>
      <c r="C11" t="s">
        <v>785</v>
      </c>
      <c r="D11" t="s">
        <v>1149</v>
      </c>
      <c r="E11" t="s">
        <v>1149</v>
      </c>
      <c r="F11" t="s">
        <v>1149</v>
      </c>
      <c r="G11" t="s">
        <v>1149</v>
      </c>
      <c r="H11" t="s">
        <v>1149</v>
      </c>
      <c r="I11" s="37" t="s">
        <v>1149</v>
      </c>
      <c r="J11" s="38" t="s">
        <v>1149</v>
      </c>
      <c r="K11" s="38" t="s">
        <v>1149</v>
      </c>
      <c r="L11" s="38" t="s">
        <v>1149</v>
      </c>
      <c r="M11" s="38" t="s">
        <v>1149</v>
      </c>
      <c r="N11" s="38" t="s">
        <v>1149</v>
      </c>
      <c r="O11" s="38" t="s">
        <v>1149</v>
      </c>
      <c r="P11" s="38" t="s">
        <v>1149</v>
      </c>
      <c r="Q11" s="39" t="s">
        <v>1149</v>
      </c>
      <c r="R11" s="39" t="s">
        <v>1149</v>
      </c>
      <c r="S11" s="39" t="s">
        <v>1149</v>
      </c>
      <c r="T11" s="39" t="s">
        <v>1149</v>
      </c>
      <c r="U11" s="39" t="s">
        <v>1149</v>
      </c>
      <c r="V11" s="39" t="s">
        <v>1149</v>
      </c>
      <c r="W11" s="39" t="s">
        <v>1149</v>
      </c>
      <c r="X11" s="39" t="s">
        <v>1149</v>
      </c>
      <c r="Y11" s="39" t="s">
        <v>1149</v>
      </c>
      <c r="Z11" s="40" t="s">
        <v>1149</v>
      </c>
      <c r="AA11" s="41" t="s">
        <v>1149</v>
      </c>
      <c r="AB11" s="41" t="s">
        <v>1149</v>
      </c>
      <c r="AC11" s="41" t="s">
        <v>1149</v>
      </c>
      <c r="AD11" s="41" t="s">
        <v>1149</v>
      </c>
      <c r="AE11" s="41" t="s">
        <v>1149</v>
      </c>
      <c r="AF11" s="41" t="s">
        <v>1149</v>
      </c>
      <c r="AG11" s="41" t="s">
        <v>1149</v>
      </c>
      <c r="AH11" s="41" t="s">
        <v>1149</v>
      </c>
      <c r="AI11" s="41" t="s">
        <v>1149</v>
      </c>
      <c r="AJ11" s="41" t="s">
        <v>1149</v>
      </c>
      <c r="AK11" t="s">
        <v>1149</v>
      </c>
      <c r="AL11" t="s">
        <v>1149</v>
      </c>
      <c r="AM11" t="s">
        <v>1149</v>
      </c>
      <c r="AN11" t="s">
        <v>1149</v>
      </c>
      <c r="AO11" t="s">
        <v>1149</v>
      </c>
      <c r="AP11" t="s">
        <v>1149</v>
      </c>
      <c r="AQ11" s="39" t="s">
        <v>1149</v>
      </c>
      <c r="AR11" t="s">
        <v>1149</v>
      </c>
      <c r="AS11" t="s">
        <v>1149</v>
      </c>
      <c r="AT11" t="s">
        <v>1149</v>
      </c>
    </row>
    <row r="12" spans="1:46" x14ac:dyDescent="0.45">
      <c r="A12" t="s">
        <v>26</v>
      </c>
      <c r="C12" t="s">
        <v>786</v>
      </c>
      <c r="D12" t="s">
        <v>1150</v>
      </c>
      <c r="E12" t="s">
        <v>1150</v>
      </c>
      <c r="F12" t="s">
        <v>1150</v>
      </c>
      <c r="G12" t="s">
        <v>1150</v>
      </c>
      <c r="H12" t="s">
        <v>1150</v>
      </c>
      <c r="I12" s="37" t="s">
        <v>1150</v>
      </c>
      <c r="J12" s="38" t="s">
        <v>1150</v>
      </c>
      <c r="K12" s="38" t="s">
        <v>1150</v>
      </c>
      <c r="L12" s="38" t="s">
        <v>1150</v>
      </c>
      <c r="M12" s="38" t="s">
        <v>1150</v>
      </c>
      <c r="N12" s="38" t="s">
        <v>1150</v>
      </c>
      <c r="O12" s="38" t="s">
        <v>1150</v>
      </c>
      <c r="P12" s="38" t="s">
        <v>1150</v>
      </c>
      <c r="Q12" s="39" t="s">
        <v>1150</v>
      </c>
      <c r="R12" s="39" t="s">
        <v>1150</v>
      </c>
      <c r="S12" s="39" t="s">
        <v>1150</v>
      </c>
      <c r="T12" s="39" t="s">
        <v>1150</v>
      </c>
      <c r="U12" s="39" t="s">
        <v>1150</v>
      </c>
      <c r="V12" s="39" t="s">
        <v>1150</v>
      </c>
      <c r="W12" s="39" t="s">
        <v>1150</v>
      </c>
      <c r="X12" s="39" t="s">
        <v>1150</v>
      </c>
      <c r="Y12" s="39" t="s">
        <v>1150</v>
      </c>
      <c r="Z12" s="40" t="s">
        <v>1150</v>
      </c>
      <c r="AA12" s="41" t="s">
        <v>1150</v>
      </c>
      <c r="AB12" s="41" t="s">
        <v>1150</v>
      </c>
      <c r="AC12" s="41" t="s">
        <v>1150</v>
      </c>
      <c r="AD12" s="41" t="s">
        <v>1150</v>
      </c>
      <c r="AE12" s="41" t="s">
        <v>1150</v>
      </c>
      <c r="AF12" s="41" t="s">
        <v>1150</v>
      </c>
      <c r="AG12" s="41" t="s">
        <v>1150</v>
      </c>
      <c r="AH12" s="41" t="s">
        <v>1150</v>
      </c>
      <c r="AI12" s="41" t="s">
        <v>1150</v>
      </c>
      <c r="AJ12" s="41" t="s">
        <v>1150</v>
      </c>
      <c r="AK12" t="s">
        <v>1150</v>
      </c>
      <c r="AL12" t="s">
        <v>1150</v>
      </c>
      <c r="AM12" t="s">
        <v>1150</v>
      </c>
      <c r="AN12" t="s">
        <v>1150</v>
      </c>
      <c r="AO12" t="s">
        <v>1150</v>
      </c>
      <c r="AP12" t="s">
        <v>1150</v>
      </c>
      <c r="AQ12" s="39" t="s">
        <v>1150</v>
      </c>
      <c r="AR12" t="s">
        <v>1150</v>
      </c>
      <c r="AS12" t="s">
        <v>1150</v>
      </c>
      <c r="AT12" t="s">
        <v>1150</v>
      </c>
    </row>
    <row r="13" spans="1:46" x14ac:dyDescent="0.45">
      <c r="A13" t="s">
        <v>32</v>
      </c>
      <c r="C13" t="s">
        <v>33</v>
      </c>
      <c r="D13" t="s">
        <v>33</v>
      </c>
      <c r="E13" t="s">
        <v>33</v>
      </c>
      <c r="F13" t="s">
        <v>33</v>
      </c>
      <c r="G13" t="s">
        <v>33</v>
      </c>
      <c r="H13" t="s">
        <v>33</v>
      </c>
      <c r="I13" s="37" t="s">
        <v>33</v>
      </c>
      <c r="J13" s="38" t="s">
        <v>33</v>
      </c>
      <c r="K13" s="38" t="s">
        <v>33</v>
      </c>
      <c r="L13" s="38" t="s">
        <v>33</v>
      </c>
      <c r="M13" s="38" t="s">
        <v>33</v>
      </c>
      <c r="N13" s="38" t="s">
        <v>33</v>
      </c>
      <c r="O13" s="38" t="s">
        <v>33</v>
      </c>
      <c r="P13" s="38" t="s">
        <v>33</v>
      </c>
      <c r="Q13" s="39" t="s">
        <v>33</v>
      </c>
      <c r="R13" s="39" t="s">
        <v>33</v>
      </c>
      <c r="S13" s="39" t="s">
        <v>33</v>
      </c>
      <c r="T13" s="39" t="s">
        <v>33</v>
      </c>
      <c r="U13" s="39" t="s">
        <v>33</v>
      </c>
      <c r="V13" s="39" t="s">
        <v>33</v>
      </c>
      <c r="W13" s="39" t="s">
        <v>33</v>
      </c>
      <c r="X13" s="39" t="s">
        <v>33</v>
      </c>
      <c r="Y13" s="39" t="s">
        <v>33</v>
      </c>
      <c r="Z13" s="40" t="s">
        <v>33</v>
      </c>
      <c r="AA13" s="41" t="s">
        <v>33</v>
      </c>
      <c r="AB13" s="41" t="s">
        <v>33</v>
      </c>
      <c r="AC13" s="41" t="s">
        <v>33</v>
      </c>
      <c r="AD13" s="41" t="s">
        <v>33</v>
      </c>
      <c r="AE13" s="41" t="s">
        <v>33</v>
      </c>
      <c r="AF13" s="41" t="s">
        <v>33</v>
      </c>
      <c r="AG13" s="41" t="s">
        <v>33</v>
      </c>
      <c r="AH13" s="41" t="s">
        <v>33</v>
      </c>
      <c r="AI13" s="41" t="s">
        <v>33</v>
      </c>
      <c r="AJ13" s="41" t="s">
        <v>33</v>
      </c>
      <c r="AK13" t="s">
        <v>33</v>
      </c>
      <c r="AL13" t="s">
        <v>33</v>
      </c>
      <c r="AM13" t="s">
        <v>33</v>
      </c>
      <c r="AN13" t="s">
        <v>33</v>
      </c>
      <c r="AO13" t="s">
        <v>33</v>
      </c>
      <c r="AP13" t="s">
        <v>33</v>
      </c>
      <c r="AQ13" s="39" t="s">
        <v>33</v>
      </c>
      <c r="AR13" t="s">
        <v>33</v>
      </c>
      <c r="AS13" t="s">
        <v>33</v>
      </c>
      <c r="AT13" t="s">
        <v>33</v>
      </c>
    </row>
    <row r="14" spans="1:46" x14ac:dyDescent="0.45">
      <c r="A14" t="s">
        <v>644</v>
      </c>
      <c r="B14" s="2">
        <v>36250</v>
      </c>
      <c r="C14" s="3">
        <v>4.1103844643972209</v>
      </c>
      <c r="D14" s="3">
        <v>3.4616438167636848E-2</v>
      </c>
      <c r="E14" s="3">
        <v>0.11230309294002237</v>
      </c>
      <c r="F14" s="3">
        <v>-2.7585078927758388E-3</v>
      </c>
      <c r="G14" s="3">
        <v>8.5037431682375653E-2</v>
      </c>
      <c r="H14" s="3">
        <v>2.3320746925360396</v>
      </c>
      <c r="I14" s="42">
        <v>0.31285752565580754</v>
      </c>
      <c r="J14" s="43">
        <v>-5.6793970159462453E-3</v>
      </c>
      <c r="K14" s="43">
        <v>1.7689300984683257E-2</v>
      </c>
      <c r="L14" s="43">
        <v>4.0130513015025661E-2</v>
      </c>
      <c r="M14" s="43">
        <v>0.20304820539921059</v>
      </c>
      <c r="N14" s="43">
        <v>5.3839770729122251E-2</v>
      </c>
      <c r="O14" s="43">
        <v>4.1163866454387923E-3</v>
      </c>
      <c r="P14" s="43">
        <v>3.1767342785218546E-4</v>
      </c>
      <c r="Q14" s="44">
        <v>-1.5124698029651829E-4</v>
      </c>
      <c r="R14" s="44">
        <v>-4.8415517423815065E-2</v>
      </c>
      <c r="S14" s="44" t="e">
        <v>#N/A</v>
      </c>
      <c r="T14" s="44">
        <v>3.9609809000654261E-6</v>
      </c>
      <c r="U14" s="44">
        <v>3.2757939407912651E-3</v>
      </c>
      <c r="V14" s="44">
        <v>-1.5211275988838415E-3</v>
      </c>
      <c r="W14" s="44">
        <v>6.4347549512338884E-5</v>
      </c>
      <c r="X14" s="44">
        <v>1.7990010736093531E-2</v>
      </c>
      <c r="Y14" s="44" t="e">
        <v>#N/A</v>
      </c>
      <c r="Z14" s="45">
        <v>0.14404855821826493</v>
      </c>
      <c r="AA14" s="46">
        <v>1.813462443458063E-2</v>
      </c>
      <c r="AB14" s="46" t="e">
        <v>#N/A</v>
      </c>
      <c r="AC14" s="46">
        <v>-6.2305559461344952E-9</v>
      </c>
      <c r="AD14" s="46">
        <v>0</v>
      </c>
      <c r="AE14" s="46">
        <v>0</v>
      </c>
      <c r="AF14" s="46">
        <v>1.3869217918129286E-2</v>
      </c>
      <c r="AG14" s="46">
        <v>-3.3211557044159423E-7</v>
      </c>
      <c r="AH14" s="46">
        <v>0.13202461779261276</v>
      </c>
      <c r="AI14" s="46" t="e">
        <v>#N/A</v>
      </c>
      <c r="AJ14" s="46" t="e">
        <v>#N/A</v>
      </c>
      <c r="AK14" s="3">
        <v>0.15588059076748578</v>
      </c>
      <c r="AL14" s="3">
        <v>1.2241228740242689</v>
      </c>
      <c r="AM14" s="3">
        <v>4.3629672787658322E-2</v>
      </c>
      <c r="AN14" s="3">
        <v>9.7989691926304752E-3</v>
      </c>
      <c r="AO14" s="3">
        <v>4.2877393160029281E-2</v>
      </c>
      <c r="AP14" s="3">
        <v>1.297203098821947E-3</v>
      </c>
      <c r="AQ14" s="44">
        <v>5.6807178843992596E-3</v>
      </c>
      <c r="AR14" s="3">
        <v>5.5056203098082434E-4</v>
      </c>
      <c r="AS14" s="3">
        <v>0.14970283065047135</v>
      </c>
      <c r="AT14" s="3">
        <v>2.9667374563910106E-3</v>
      </c>
    </row>
    <row r="15" spans="1:46" x14ac:dyDescent="0.45">
      <c r="A15" t="s">
        <v>645</v>
      </c>
      <c r="B15" s="2">
        <v>36341</v>
      </c>
      <c r="C15" s="3">
        <v>3.2012197916206198</v>
      </c>
      <c r="D15" s="3">
        <v>9.4447317393789899E-3</v>
      </c>
      <c r="E15" s="3">
        <v>6.3377096960068116E-2</v>
      </c>
      <c r="F15" s="3">
        <v>0.1028455842918253</v>
      </c>
      <c r="G15" s="3">
        <v>6.7028738869682969E-2</v>
      </c>
      <c r="H15" s="3">
        <v>2.2870069793355818</v>
      </c>
      <c r="I15" s="42">
        <v>0.21452577235596507</v>
      </c>
      <c r="J15" s="43">
        <v>6.5495674315330507E-3</v>
      </c>
      <c r="K15" s="43">
        <v>7.7211612799053158E-3</v>
      </c>
      <c r="L15" s="43">
        <v>7.6611437363186347E-2</v>
      </c>
      <c r="M15" s="43">
        <v>6.6792312944944365E-2</v>
      </c>
      <c r="N15" s="43">
        <v>4.9462538727427403E-2</v>
      </c>
      <c r="O15" s="43">
        <v>2.3865456347981862E-2</v>
      </c>
      <c r="P15" s="43">
        <v>-5.1021079270159575E-4</v>
      </c>
      <c r="Q15" s="44">
        <v>1.1636906077732438E-3</v>
      </c>
      <c r="R15" s="44">
        <v>3.5520416748310198E-2</v>
      </c>
      <c r="S15" s="44">
        <v>-1.0107532080188336E-7</v>
      </c>
      <c r="T15" s="44">
        <v>2.1030977398054832E-5</v>
      </c>
      <c r="U15" s="44">
        <v>2.650012367934565E-3</v>
      </c>
      <c r="V15" s="44">
        <v>2.5927852045071541E-3</v>
      </c>
      <c r="W15" s="44">
        <v>1.0795433441549751E-4</v>
      </c>
      <c r="X15" s="44">
        <v>1.5580603036643659E-2</v>
      </c>
      <c r="Y15" s="44">
        <v>-2.6900769473508065E-6</v>
      </c>
      <c r="Z15" s="45">
        <v>7.8726476272117943E-2</v>
      </c>
      <c r="AA15" s="46">
        <v>5.1685320235410432E-5</v>
      </c>
      <c r="AB15" s="46" t="e">
        <v>#N/A</v>
      </c>
      <c r="AC15" s="46">
        <v>-5.2317957669967306E-9</v>
      </c>
      <c r="AD15" s="46">
        <v>0</v>
      </c>
      <c r="AE15" s="46">
        <v>0</v>
      </c>
      <c r="AF15" s="46">
        <v>3.9696395976715398E-2</v>
      </c>
      <c r="AG15" s="46">
        <v>1.3911623253478177E-6</v>
      </c>
      <c r="AH15" s="46">
        <v>2.3359107720308785E-2</v>
      </c>
      <c r="AI15" s="46">
        <v>-5.0456196953857536E-3</v>
      </c>
      <c r="AJ15" s="46">
        <v>-5.0456196953857536E-3</v>
      </c>
      <c r="AK15" s="3">
        <v>0.28333643226773286</v>
      </c>
      <c r="AL15" s="3">
        <v>-1.1485773851338765</v>
      </c>
      <c r="AM15" s="3">
        <v>0.13606531094063989</v>
      </c>
      <c r="AN15" s="3">
        <v>3.3821853055728893E-2</v>
      </c>
      <c r="AO15" s="3">
        <v>4.296278421129119E-2</v>
      </c>
      <c r="AP15" s="3">
        <v>3.6304624035970066E-3</v>
      </c>
      <c r="AQ15" s="44">
        <v>1.619171670868711E-3</v>
      </c>
      <c r="AR15" s="3">
        <v>6.4567178499975592E-2</v>
      </c>
      <c r="AS15" s="3">
        <v>0.1598362831280529</v>
      </c>
      <c r="AT15" s="3">
        <v>5.8496587124750284E-3</v>
      </c>
    </row>
    <row r="16" spans="1:46" x14ac:dyDescent="0.45">
      <c r="A16" t="s">
        <v>646</v>
      </c>
      <c r="B16" s="2">
        <v>36433</v>
      </c>
      <c r="C16" s="3">
        <v>3.1890833534598952</v>
      </c>
      <c r="D16" s="3">
        <v>4.0926968597075793E-2</v>
      </c>
      <c r="E16" s="3">
        <v>3.4760208078866858E-2</v>
      </c>
      <c r="F16" s="3">
        <v>0.11193274142144133</v>
      </c>
      <c r="G16" s="3">
        <v>4.8056942033799926E-2</v>
      </c>
      <c r="H16" s="3">
        <v>2.8269241963646015</v>
      </c>
      <c r="I16" s="42">
        <v>0.49497595115564719</v>
      </c>
      <c r="J16" s="43">
        <v>1.6269128142859111E-2</v>
      </c>
      <c r="K16" s="43">
        <v>3.8611607903196658E-3</v>
      </c>
      <c r="L16" s="43">
        <v>5.9697704733235955E-2</v>
      </c>
      <c r="M16" s="43">
        <v>9.1823133604363366E-2</v>
      </c>
      <c r="N16" s="43">
        <v>6.3012631445593298E-2</v>
      </c>
      <c r="O16" s="43">
        <v>9.7176668219787852E-3</v>
      </c>
      <c r="P16" s="43">
        <v>-7.5060568917562889E-4</v>
      </c>
      <c r="Q16" s="44">
        <v>1.6336322740059164E-3</v>
      </c>
      <c r="R16" s="44">
        <v>0.18541406209968617</v>
      </c>
      <c r="S16" s="44">
        <v>6.6573870284807711E-8</v>
      </c>
      <c r="T16" s="44">
        <v>-2.0975379957848487E-5</v>
      </c>
      <c r="U16" s="44">
        <v>9.0912162800109268E-4</v>
      </c>
      <c r="V16" s="44">
        <v>-5.8968406132725417E-3</v>
      </c>
      <c r="W16" s="44">
        <v>-4.4682140849010139E-5</v>
      </c>
      <c r="X16" s="44">
        <v>1.8616841728566258E-2</v>
      </c>
      <c r="Y16" s="44">
        <v>1.0459287686773791E-5</v>
      </c>
      <c r="Z16" s="45">
        <v>0.15091220227343519</v>
      </c>
      <c r="AA16" s="46">
        <v>-4.9843389282290095E-4</v>
      </c>
      <c r="AB16" s="46" t="e">
        <v>#N/A</v>
      </c>
      <c r="AC16" s="46">
        <v>1.6469582783662078E-8</v>
      </c>
      <c r="AD16" s="46">
        <v>0</v>
      </c>
      <c r="AE16" s="46">
        <v>0</v>
      </c>
      <c r="AF16" s="46">
        <v>3.6734557804741622E-2</v>
      </c>
      <c r="AG16" s="46">
        <v>-1.5522476370868428E-7</v>
      </c>
      <c r="AH16" s="46">
        <v>5.9204810845499937E-2</v>
      </c>
      <c r="AI16" s="46">
        <v>-1.0695480499321932E-3</v>
      </c>
      <c r="AJ16" s="46">
        <v>-1.0695480499321932E-3</v>
      </c>
      <c r="AK16" s="3">
        <v>-7.9380048604210579E-2</v>
      </c>
      <c r="AL16" s="3">
        <v>-5.4060471251823616E-2</v>
      </c>
      <c r="AM16" s="3">
        <v>5.0198389441138733E-2</v>
      </c>
      <c r="AN16" s="3">
        <v>7.4726630945208192E-3</v>
      </c>
      <c r="AO16" s="3">
        <v>6.0755879987458045E-2</v>
      </c>
      <c r="AP16" s="3">
        <v>-2.6919702556129233E-4</v>
      </c>
      <c r="AQ16" s="44">
        <v>1.9063117778284778E-3</v>
      </c>
      <c r="AR16" s="3">
        <v>5.7937459711720346E-3</v>
      </c>
      <c r="AS16" s="3">
        <v>9.3685754576544628E-2</v>
      </c>
      <c r="AT16" s="3">
        <v>1.6517564987756226E-2</v>
      </c>
    </row>
    <row r="17" spans="1:46" x14ac:dyDescent="0.45">
      <c r="A17" t="s">
        <v>647</v>
      </c>
      <c r="B17" s="2">
        <v>36525</v>
      </c>
      <c r="C17" s="3">
        <v>3.3524798649419716</v>
      </c>
      <c r="D17" s="3">
        <v>3.1196873822162737E-3</v>
      </c>
      <c r="E17" s="3">
        <v>1.8948180814339431E-2</v>
      </c>
      <c r="F17" s="3">
        <v>0.12487824635952315</v>
      </c>
      <c r="G17" s="3">
        <v>4.4581673929441337E-3</v>
      </c>
      <c r="H17" s="3">
        <v>1.6701055429826177</v>
      </c>
      <c r="I17" s="42">
        <v>0.40021436350454404</v>
      </c>
      <c r="J17" s="43">
        <v>6.9539931665056356E-2</v>
      </c>
      <c r="K17" s="43">
        <v>1.186084227364426E-2</v>
      </c>
      <c r="L17" s="43">
        <v>3.84076375885005E-2</v>
      </c>
      <c r="M17" s="43">
        <v>9.6338999698483557E-2</v>
      </c>
      <c r="N17" s="43">
        <v>6.6737256841220408E-2</v>
      </c>
      <c r="O17" s="43">
        <v>2.2474093100235981E-3</v>
      </c>
      <c r="P17" s="43">
        <v>8.1511284817032141E-4</v>
      </c>
      <c r="Q17" s="44">
        <v>6.6283170518701589E-4</v>
      </c>
      <c r="R17" s="44">
        <v>9.3768595721712339E-2</v>
      </c>
      <c r="S17" s="44">
        <v>2.1289022753866494E-7</v>
      </c>
      <c r="T17" s="44">
        <v>-5.7756369554085366E-5</v>
      </c>
      <c r="U17" s="44">
        <v>2.8588411202206307E-3</v>
      </c>
      <c r="V17" s="44">
        <v>7.63364123588602E-3</v>
      </c>
      <c r="W17" s="44">
        <v>5.5001252166552914E-4</v>
      </c>
      <c r="X17" s="44">
        <v>1.3473430170189713E-2</v>
      </c>
      <c r="Y17" s="44">
        <v>8.3265319459554374E-5</v>
      </c>
      <c r="Z17" s="45">
        <v>9.4105118162445905E-2</v>
      </c>
      <c r="AA17" s="46">
        <v>6.7612912296270114E-4</v>
      </c>
      <c r="AB17" s="46" t="e">
        <v>#N/A</v>
      </c>
      <c r="AC17" s="46">
        <v>-7.0409942503652819E-9</v>
      </c>
      <c r="AD17" s="46">
        <v>-2.1246114996114992E-10</v>
      </c>
      <c r="AE17" s="46">
        <v>0</v>
      </c>
      <c r="AF17" s="46">
        <v>9.7753533577170718E-3</v>
      </c>
      <c r="AG17" s="46">
        <v>-1.4411221613388048E-6</v>
      </c>
      <c r="AH17" s="46">
        <v>0.12771833194160878</v>
      </c>
      <c r="AI17" s="46">
        <v>-3.027050866783202E-3</v>
      </c>
      <c r="AJ17" s="46">
        <v>-3.027050866783202E-3</v>
      </c>
      <c r="AK17" s="3">
        <v>6.4257831700861689E-2</v>
      </c>
      <c r="AL17" s="3">
        <v>0.35562306741943872</v>
      </c>
      <c r="AM17" s="3">
        <v>5.7505798954723089E-2</v>
      </c>
      <c r="AN17" s="3">
        <v>1.4640549274178251E-2</v>
      </c>
      <c r="AO17" s="3">
        <v>0.11737255703129879</v>
      </c>
      <c r="AP17" s="3">
        <v>-1.7310432779894407E-3</v>
      </c>
      <c r="AQ17" s="44">
        <v>8.7958738126695055E-4</v>
      </c>
      <c r="AR17" s="3">
        <v>1.6135918027261327E-3</v>
      </c>
      <c r="AS17" s="3">
        <v>0.18318436881100347</v>
      </c>
      <c r="AT17" s="3">
        <v>-7.792169615812701E-3</v>
      </c>
    </row>
    <row r="18" spans="1:46" x14ac:dyDescent="0.45">
      <c r="A18" t="s">
        <v>648</v>
      </c>
      <c r="B18" s="2">
        <v>36616</v>
      </c>
      <c r="C18" s="3">
        <v>5.3220321208119463</v>
      </c>
      <c r="D18" s="3">
        <v>1.4247618203618057E-2</v>
      </c>
      <c r="E18" s="3">
        <v>4.8109941199930041E-2</v>
      </c>
      <c r="F18" s="3">
        <v>3.8513481785181693E-2</v>
      </c>
      <c r="G18" s="3">
        <v>2.4598603346526759E-2</v>
      </c>
      <c r="H18" s="3">
        <v>2.4540653120555489</v>
      </c>
      <c r="I18" s="42">
        <v>0.61998386356455515</v>
      </c>
      <c r="J18" s="43">
        <v>8.6521174149803565E-2</v>
      </c>
      <c r="K18" s="43">
        <v>1.7803455492888105E-2</v>
      </c>
      <c r="L18" s="43">
        <v>9.0294108196421641E-2</v>
      </c>
      <c r="M18" s="43">
        <v>6.5145415535204712E-2</v>
      </c>
      <c r="N18" s="43">
        <v>7.5798297674092061E-2</v>
      </c>
      <c r="O18" s="43">
        <v>1.6318906302457221E-3</v>
      </c>
      <c r="P18" s="43">
        <v>4.2309500486276295E-3</v>
      </c>
      <c r="Q18" s="44">
        <v>1.1258355400196453E-3</v>
      </c>
      <c r="R18" s="44">
        <v>0.20217457169396255</v>
      </c>
      <c r="S18" s="44">
        <v>-7.3561059889184663E-8</v>
      </c>
      <c r="T18" s="44">
        <v>-3.5510679137202215E-5</v>
      </c>
      <c r="U18" s="44">
        <v>4.2781479311830274E-4</v>
      </c>
      <c r="V18" s="44">
        <v>8.599146265994824E-4</v>
      </c>
      <c r="W18" s="44">
        <v>1.4114118457448442E-3</v>
      </c>
      <c r="X18" s="44">
        <v>4.4646367246987353E-2</v>
      </c>
      <c r="Y18" s="44">
        <v>1.6532071063870865E-4</v>
      </c>
      <c r="Z18" s="45">
        <v>0.19611406482872254</v>
      </c>
      <c r="AA18" s="46">
        <v>6.7575117700155495E-3</v>
      </c>
      <c r="AB18" s="46">
        <v>0.14695563821145655</v>
      </c>
      <c r="AC18" s="46">
        <v>2.9516382503459427E-8</v>
      </c>
      <c r="AD18" s="46">
        <v>-1.0623057498057494E-9</v>
      </c>
      <c r="AE18" s="46">
        <v>0</v>
      </c>
      <c r="AF18" s="46">
        <v>1.5036055757207492E-2</v>
      </c>
      <c r="AG18" s="46">
        <v>4.0824948882410918E-7</v>
      </c>
      <c r="AH18" s="46">
        <v>3.2575157049732635E-2</v>
      </c>
      <c r="AI18" s="46">
        <v>8.6229943759617272E-3</v>
      </c>
      <c r="AJ18" s="46">
        <v>8.6229943759617272E-3</v>
      </c>
      <c r="AK18" s="3">
        <v>0.24263455474232609</v>
      </c>
      <c r="AL18" s="3">
        <v>1.5927270631873083</v>
      </c>
      <c r="AM18" s="3">
        <v>6.8053951590777262E-2</v>
      </c>
      <c r="AN18" s="3">
        <v>1.4855850360366784E-2</v>
      </c>
      <c r="AO18" s="3">
        <v>7.3940782630953342E-2</v>
      </c>
      <c r="AP18" s="3">
        <v>-8.5233215040081715E-4</v>
      </c>
      <c r="AQ18" s="44">
        <v>-1.8897089877914491E-4</v>
      </c>
      <c r="AR18" s="3">
        <v>1.2932006655249155E-2</v>
      </c>
      <c r="AS18" s="3">
        <v>0.20672836832885699</v>
      </c>
      <c r="AT18" s="3">
        <v>3.8886460368523306E-3</v>
      </c>
    </row>
    <row r="19" spans="1:46" x14ac:dyDescent="0.45">
      <c r="A19" t="s">
        <v>649</v>
      </c>
      <c r="B19" s="2">
        <v>36707</v>
      </c>
      <c r="C19" s="3">
        <v>4.5061741579766004</v>
      </c>
      <c r="D19" s="3">
        <v>1.1966981352676011E-2</v>
      </c>
      <c r="E19" s="3">
        <v>6.6715468986283033E-3</v>
      </c>
      <c r="F19" s="3">
        <v>2.5641353057381109E-2</v>
      </c>
      <c r="G19" s="3">
        <v>0.1326834940791374</v>
      </c>
      <c r="H19" s="3">
        <v>2.5206629605608075</v>
      </c>
      <c r="I19" s="42">
        <v>0.75609944820395403</v>
      </c>
      <c r="J19" s="43">
        <v>3.0895721859041177E-3</v>
      </c>
      <c r="K19" s="43">
        <v>1.6023826991299169E-2</v>
      </c>
      <c r="L19" s="43">
        <v>3.2969633963837841E-2</v>
      </c>
      <c r="M19" s="43">
        <v>5.1488359821280603E-2</v>
      </c>
      <c r="N19" s="43">
        <v>1.0910720730446116E-2</v>
      </c>
      <c r="O19" s="43">
        <v>-5.4744778106846414E-5</v>
      </c>
      <c r="P19" s="43">
        <v>3.8023139504907103E-3</v>
      </c>
      <c r="Q19" s="44">
        <v>2.4941691693333625E-3</v>
      </c>
      <c r="R19" s="44">
        <v>0.66409868100726532</v>
      </c>
      <c r="S19" s="44">
        <v>-2.9717551690207935E-7</v>
      </c>
      <c r="T19" s="44">
        <v>-1.3177294066651537E-5</v>
      </c>
      <c r="U19" s="44">
        <v>-1.2564496548129918E-3</v>
      </c>
      <c r="V19" s="44">
        <v>7.0507757085823963E-3</v>
      </c>
      <c r="W19" s="44">
        <v>2.1278360083954026E-3</v>
      </c>
      <c r="X19" s="44">
        <v>3.5460526180298962E-2</v>
      </c>
      <c r="Y19" s="44">
        <v>2.5540242122291045E-4</v>
      </c>
      <c r="Z19" s="45">
        <v>1.161057815733816E-2</v>
      </c>
      <c r="AA19" s="46">
        <v>1.3968594980090081E-2</v>
      </c>
      <c r="AB19" s="46">
        <v>7.497410066697098E-2</v>
      </c>
      <c r="AC19" s="46">
        <v>2.2846139765231191E-7</v>
      </c>
      <c r="AD19" s="46">
        <v>6.3991274928774911E-9</v>
      </c>
      <c r="AE19" s="46">
        <v>0</v>
      </c>
      <c r="AF19" s="46">
        <v>5.8413096032292854E-3</v>
      </c>
      <c r="AG19" s="46">
        <v>1.6606211185366917E-6</v>
      </c>
      <c r="AH19" s="46">
        <v>1.1318433510927031E-2</v>
      </c>
      <c r="AI19" s="46">
        <v>-2.0688174646620325E-3</v>
      </c>
      <c r="AJ19" s="46">
        <v>-2.0688174646620325E-3</v>
      </c>
      <c r="AK19" s="3">
        <v>-2.1389050185755103</v>
      </c>
      <c r="AL19" s="3">
        <v>2.4050512478604698</v>
      </c>
      <c r="AM19" s="3">
        <v>3.4843006568893456E-2</v>
      </c>
      <c r="AN19" s="3">
        <v>-2.623707828005202E-4</v>
      </c>
      <c r="AO19" s="3">
        <v>5.8558508769635816E-2</v>
      </c>
      <c r="AP19" s="3">
        <v>3.4522903623032454E-3</v>
      </c>
      <c r="AQ19" s="44">
        <v>5.7422769330794216E-4</v>
      </c>
      <c r="AR19" s="3">
        <v>5.2902627071761887E-3</v>
      </c>
      <c r="AS19" s="3">
        <v>5.9039804070243382E-2</v>
      </c>
      <c r="AT19" s="3">
        <v>5.3338401865645367E-3</v>
      </c>
    </row>
    <row r="20" spans="1:46" x14ac:dyDescent="0.45">
      <c r="A20" t="s">
        <v>650</v>
      </c>
      <c r="B20" s="2">
        <v>36799</v>
      </c>
      <c r="C20" s="3">
        <v>3.336270113245297</v>
      </c>
      <c r="D20" s="3">
        <v>2.3716830746033254E-2</v>
      </c>
      <c r="E20" s="3">
        <v>5.0894818364161905E-3</v>
      </c>
      <c r="F20" s="3">
        <v>6.1558951573784104E-2</v>
      </c>
      <c r="G20" s="3">
        <v>2.2847977936905205E-2</v>
      </c>
      <c r="H20" s="3">
        <v>2.8484183086988222</v>
      </c>
      <c r="I20" s="42">
        <v>0.47051777998107436</v>
      </c>
      <c r="J20" s="43">
        <v>7.8612359166451096E-2</v>
      </c>
      <c r="K20" s="43">
        <v>1.7685383486633961E-2</v>
      </c>
      <c r="L20" s="43">
        <v>8.6503842977373513E-2</v>
      </c>
      <c r="M20" s="43">
        <v>5.0084288321648428E-2</v>
      </c>
      <c r="N20" s="43">
        <v>4.8381089358398695E-2</v>
      </c>
      <c r="O20" s="43">
        <v>3.5239693910347936E-3</v>
      </c>
      <c r="P20" s="43">
        <v>3.550142485108084E-3</v>
      </c>
      <c r="Q20" s="44">
        <v>1.3458377764386919E-3</v>
      </c>
      <c r="R20" s="44">
        <v>0.13417533808148555</v>
      </c>
      <c r="S20" s="44">
        <v>3.367762156824632E-8</v>
      </c>
      <c r="T20" s="44">
        <v>-5.4018763609682122E-5</v>
      </c>
      <c r="U20" s="44">
        <v>1.6550189287896395E-3</v>
      </c>
      <c r="V20" s="44">
        <v>1.2379929087380673E-3</v>
      </c>
      <c r="W20" s="44">
        <v>2.6641648837226737E-3</v>
      </c>
      <c r="X20" s="44">
        <v>1.567585571640218E-3</v>
      </c>
      <c r="Y20" s="44">
        <v>3.5388937660886028E-4</v>
      </c>
      <c r="Z20" s="45">
        <v>2.9603258408203756E-2</v>
      </c>
      <c r="AA20" s="46">
        <v>2.0389968015164038E-2</v>
      </c>
      <c r="AB20" s="46">
        <v>2.6747929468114006E-3</v>
      </c>
      <c r="AC20" s="46">
        <v>-3.882499379219786E-8</v>
      </c>
      <c r="AD20" s="46">
        <v>4.1020177738927727E-8</v>
      </c>
      <c r="AE20" s="46">
        <v>0</v>
      </c>
      <c r="AF20" s="46">
        <v>3.1137755094177238E-3</v>
      </c>
      <c r="AG20" s="46">
        <v>-1.9587576985921607E-7</v>
      </c>
      <c r="AH20" s="46">
        <v>1.261210481885873E-2</v>
      </c>
      <c r="AI20" s="46">
        <v>-9.2435517536268042E-3</v>
      </c>
      <c r="AJ20" s="46">
        <v>-9.2435517536268042E-3</v>
      </c>
      <c r="AK20" s="3">
        <v>-9.4899742233381698E-2</v>
      </c>
      <c r="AL20" s="3">
        <v>-2.631554387490229E-2</v>
      </c>
      <c r="AM20" s="3">
        <v>0.14858250725479485</v>
      </c>
      <c r="AN20" s="3">
        <v>2.1162348101437432E-2</v>
      </c>
      <c r="AO20" s="3">
        <v>8.9716591773327706E-2</v>
      </c>
      <c r="AP20" s="3">
        <v>3.6620604497619542E-3</v>
      </c>
      <c r="AQ20" s="44">
        <v>5.5761039547585611E-4</v>
      </c>
      <c r="AR20" s="3">
        <v>1.2763940350533597E-3</v>
      </c>
      <c r="AS20" s="3">
        <v>0.27725474268520928</v>
      </c>
      <c r="AT20" s="3">
        <v>1.2893909227498362E-2</v>
      </c>
    </row>
    <row r="21" spans="1:46" x14ac:dyDescent="0.45">
      <c r="A21" t="s">
        <v>651</v>
      </c>
      <c r="B21" s="2">
        <v>36891</v>
      </c>
      <c r="C21" s="3">
        <v>5.0462695456314748</v>
      </c>
      <c r="D21" s="3">
        <v>4.8799892123697647E-2</v>
      </c>
      <c r="E21" s="3">
        <v>5.6010320901906413E-2</v>
      </c>
      <c r="F21" s="3">
        <v>8.4253546697881182E-2</v>
      </c>
      <c r="G21" s="3">
        <v>4.6318772433815762E-2</v>
      </c>
      <c r="H21" s="3">
        <v>2.448268956806011</v>
      </c>
      <c r="I21" s="42">
        <v>0.41556736781187154</v>
      </c>
      <c r="J21" s="43">
        <v>1.2452580629341887E-2</v>
      </c>
      <c r="K21" s="43">
        <v>1.0850024918569155E-2</v>
      </c>
      <c r="L21" s="43">
        <v>0.11619774523152811</v>
      </c>
      <c r="M21" s="43">
        <v>2.5183044081686101E-2</v>
      </c>
      <c r="N21" s="43">
        <v>1.602915564307552E-2</v>
      </c>
      <c r="O21" s="43">
        <v>2.4063333578155915E-3</v>
      </c>
      <c r="P21" s="43">
        <v>5.0919899929718956E-3</v>
      </c>
      <c r="Q21" s="44">
        <v>1.5740439885542825E-3</v>
      </c>
      <c r="R21" s="44">
        <v>0.13800172805575034</v>
      </c>
      <c r="S21" s="44">
        <v>4.528656384125131E-7</v>
      </c>
      <c r="T21" s="44">
        <v>-9.303253614334924E-5</v>
      </c>
      <c r="U21" s="44">
        <v>3.5697190917447055E-4</v>
      </c>
      <c r="V21" s="44">
        <v>-3.1109648671266144E-3</v>
      </c>
      <c r="W21" s="44">
        <v>1.4456074693444563E-3</v>
      </c>
      <c r="X21" s="44">
        <v>9.4965422912630146E-2</v>
      </c>
      <c r="Y21" s="44">
        <v>4.252453750414915E-4</v>
      </c>
      <c r="Z21" s="45">
        <v>3.6263742953835776E-2</v>
      </c>
      <c r="AA21" s="46">
        <v>2.0986301933147846E-2</v>
      </c>
      <c r="AB21" s="46">
        <v>1.8500814106304146E-3</v>
      </c>
      <c r="AC21" s="46">
        <v>-1.0710399587713142E-6</v>
      </c>
      <c r="AD21" s="46">
        <v>-3.4297299922299913E-9</v>
      </c>
      <c r="AE21" s="46">
        <v>0</v>
      </c>
      <c r="AF21" s="46">
        <v>1.7316361012660892E-3</v>
      </c>
      <c r="AG21" s="46">
        <v>-4.0789233957323416E-6</v>
      </c>
      <c r="AH21" s="46">
        <v>-6.7013678300081381E-4</v>
      </c>
      <c r="AI21" s="46">
        <v>3.0685267741485164E-2</v>
      </c>
      <c r="AJ21" s="46">
        <v>3.0685267741485164E-2</v>
      </c>
      <c r="AK21" s="3">
        <v>0.36853337654190638</v>
      </c>
      <c r="AL21" s="3">
        <v>0.73448239728502274</v>
      </c>
      <c r="AM21" s="3">
        <v>0.11533907083234071</v>
      </c>
      <c r="AN21" s="3">
        <v>0.11411281054774647</v>
      </c>
      <c r="AO21" s="3">
        <v>0.15203336509459217</v>
      </c>
      <c r="AP21" s="3">
        <v>5.115681967490536E-2</v>
      </c>
      <c r="AQ21" s="44">
        <v>2.4973058972158719E-4</v>
      </c>
      <c r="AR21" s="3">
        <v>7.2200200710044807E-3</v>
      </c>
      <c r="AS21" s="3">
        <v>0.17753508693528505</v>
      </c>
      <c r="AT21" s="3">
        <v>2.8258567654866569E-2</v>
      </c>
    </row>
    <row r="22" spans="1:46" x14ac:dyDescent="0.45">
      <c r="A22" t="s">
        <v>652</v>
      </c>
      <c r="B22" s="2">
        <v>36981</v>
      </c>
      <c r="C22" s="3">
        <v>4.3761894223058606</v>
      </c>
      <c r="D22" s="3">
        <v>9.7584604181197056E-3</v>
      </c>
      <c r="E22" s="3">
        <v>-7.8662538909837001E-3</v>
      </c>
      <c r="F22" s="3">
        <v>0.20107826896789702</v>
      </c>
      <c r="G22" s="3">
        <v>9.1710654631235816E-2</v>
      </c>
      <c r="H22" s="3">
        <v>1.9969447617443294</v>
      </c>
      <c r="I22" s="42">
        <v>0.27149553675287175</v>
      </c>
      <c r="J22" s="43">
        <v>8.6709321780031948E-3</v>
      </c>
      <c r="K22" s="43">
        <v>5.33506342421313E-3</v>
      </c>
      <c r="L22" s="43">
        <v>2.6730327736990168E-2</v>
      </c>
      <c r="M22" s="43">
        <v>5.0806978343925162E-2</v>
      </c>
      <c r="N22" s="43">
        <v>2.8946353702618808E-2</v>
      </c>
      <c r="O22" s="43">
        <v>1.9576250280793579E-2</v>
      </c>
      <c r="P22" s="43">
        <v>6.1475692622425717E-4</v>
      </c>
      <c r="Q22" s="44">
        <v>6.0500234260525134E-3</v>
      </c>
      <c r="R22" s="44">
        <v>6.8127842327200316E-2</v>
      </c>
      <c r="S22" s="44">
        <v>1.4105722113534684E-7</v>
      </c>
      <c r="T22" s="44">
        <v>-8.1492592896084101E-5</v>
      </c>
      <c r="U22" s="44">
        <v>1.6173558136571293E-4</v>
      </c>
      <c r="V22" s="44">
        <v>4.9374847004227352E-3</v>
      </c>
      <c r="W22" s="44">
        <v>4.850311693467143E-4</v>
      </c>
      <c r="X22" s="44">
        <v>2.2230864115998103E-2</v>
      </c>
      <c r="Y22" s="44">
        <v>5.0653106708403218E-4</v>
      </c>
      <c r="Z22" s="45">
        <v>1.947162681658588E-3</v>
      </c>
      <c r="AA22" s="46">
        <v>1.9709078669899373E-2</v>
      </c>
      <c r="AB22" s="46">
        <v>-2.63601828193433E-3</v>
      </c>
      <c r="AC22" s="46">
        <v>2.9796791330688984E-7</v>
      </c>
      <c r="AD22" s="46">
        <v>-2.6178754694379689E-7</v>
      </c>
      <c r="AE22" s="46">
        <v>0</v>
      </c>
      <c r="AF22" s="46">
        <v>1.0974628416628822E-2</v>
      </c>
      <c r="AG22" s="46">
        <v>3.362927168633437E-6</v>
      </c>
      <c r="AH22" s="46">
        <v>-1.5533460830386663E-2</v>
      </c>
      <c r="AI22" s="46">
        <v>1.9900087793067833E-3</v>
      </c>
      <c r="AJ22" s="46">
        <v>1.9900087793067833E-3</v>
      </c>
      <c r="AK22" s="3">
        <v>0.48910991665085696</v>
      </c>
      <c r="AL22" s="3">
        <v>1.0399602263780914</v>
      </c>
      <c r="AM22" s="3">
        <v>6.5953854151720975E-2</v>
      </c>
      <c r="AN22" s="3">
        <v>-1.198600667979358E-3</v>
      </c>
      <c r="AO22" s="3">
        <v>0.15551707670474893</v>
      </c>
      <c r="AP22" s="3">
        <v>-1.0569233243081619E-3</v>
      </c>
      <c r="AQ22" s="44">
        <v>1.3798485601456856E-5</v>
      </c>
      <c r="AR22" s="3">
        <v>1.3126340215556965E-3</v>
      </c>
      <c r="AS22" s="3">
        <v>0.13957906158743169</v>
      </c>
      <c r="AT22" s="3">
        <v>9.4342398854735457E-3</v>
      </c>
    </row>
    <row r="23" spans="1:46" x14ac:dyDescent="0.45">
      <c r="A23" t="s">
        <v>653</v>
      </c>
      <c r="B23" s="2">
        <v>37072</v>
      </c>
      <c r="C23" s="3">
        <v>4.729527565559505</v>
      </c>
      <c r="D23" s="3">
        <v>2.4225088322714194E-2</v>
      </c>
      <c r="E23" s="3">
        <v>1.839499891769537E-2</v>
      </c>
      <c r="F23" s="3">
        <v>8.5056508076982035E-2</v>
      </c>
      <c r="G23" s="3">
        <v>4.5716404705657007E-2</v>
      </c>
      <c r="H23" s="3">
        <v>2.3409962682331726</v>
      </c>
      <c r="I23" s="42">
        <v>0.48650392511295165</v>
      </c>
      <c r="J23" s="43">
        <v>1.9391050118448487E-2</v>
      </c>
      <c r="K23" s="43">
        <v>9.1793645765055887E-3</v>
      </c>
      <c r="L23" s="43">
        <v>3.9477788858014035E-2</v>
      </c>
      <c r="M23" s="43">
        <v>0.32495963474781725</v>
      </c>
      <c r="N23" s="43">
        <v>5.588446530589955E-2</v>
      </c>
      <c r="O23" s="43">
        <v>5.2679826773952346E-3</v>
      </c>
      <c r="P23" s="43">
        <v>4.849069283771679E-4</v>
      </c>
      <c r="Q23" s="44">
        <v>2.113079795122035E-3</v>
      </c>
      <c r="R23" s="44">
        <v>5.609595728727617E-2</v>
      </c>
      <c r="S23" s="44">
        <v>-7.537763885420133E-7</v>
      </c>
      <c r="T23" s="44">
        <v>-5.2217080861187509E-5</v>
      </c>
      <c r="U23" s="44">
        <v>6.4547179575001794E-3</v>
      </c>
      <c r="V23" s="44">
        <v>-2.7507701662559877E-3</v>
      </c>
      <c r="W23" s="44">
        <v>-6.0309144710852755E-4</v>
      </c>
      <c r="X23" s="44">
        <v>3.0471855201714932E-2</v>
      </c>
      <c r="Y23" s="44">
        <v>6.0154392113066692E-4</v>
      </c>
      <c r="Z23" s="45">
        <v>3.0150434768775755E-2</v>
      </c>
      <c r="AA23" s="46">
        <v>1.9213975678807001E-2</v>
      </c>
      <c r="AB23" s="46">
        <v>8.1701322213019033E-4</v>
      </c>
      <c r="AC23" s="46">
        <v>2.3181324407506823E-6</v>
      </c>
      <c r="AD23" s="46">
        <v>-2.880619091556597E-8</v>
      </c>
      <c r="AE23" s="46">
        <v>0</v>
      </c>
      <c r="AF23" s="46">
        <v>2.0791521890456159E-3</v>
      </c>
      <c r="AG23" s="46">
        <v>3.7869785437485951E-6</v>
      </c>
      <c r="AH23" s="46">
        <v>3.1660634701998702E-2</v>
      </c>
      <c r="AI23" s="46">
        <v>-1.225584639997505E-2</v>
      </c>
      <c r="AJ23" s="46">
        <v>-1.225584639997505E-2</v>
      </c>
      <c r="AK23" s="3">
        <v>1.3646232388214348</v>
      </c>
      <c r="AL23" s="3">
        <v>-0.2776867530493628</v>
      </c>
      <c r="AM23" s="3">
        <v>-2.9301600245520911E-3</v>
      </c>
      <c r="AN23" s="3">
        <v>-9.118779319866226E-4</v>
      </c>
      <c r="AO23" s="3">
        <v>4.0738470729978903E-2</v>
      </c>
      <c r="AP23" s="3">
        <v>3.8819413113689309E-3</v>
      </c>
      <c r="AQ23" s="44">
        <v>2.8464263372226286E-4</v>
      </c>
      <c r="AR23" s="3">
        <v>9.7269540847095203E-4</v>
      </c>
      <c r="AS23" s="3">
        <v>0.1824349734568097</v>
      </c>
      <c r="AT23" s="3">
        <v>-1.1259155467710558E-2</v>
      </c>
    </row>
    <row r="24" spans="1:46" x14ac:dyDescent="0.45">
      <c r="A24" t="s">
        <v>654</v>
      </c>
      <c r="B24" s="2">
        <v>37164</v>
      </c>
      <c r="C24" s="3">
        <v>16.877553067334322</v>
      </c>
      <c r="D24" s="3">
        <v>1.3932246401525957E-2</v>
      </c>
      <c r="E24" s="3">
        <v>3.9653139944155966E-2</v>
      </c>
      <c r="F24" s="3">
        <v>0.13342733767621831</v>
      </c>
      <c r="G24" s="3">
        <v>6.6890973217998695E-2</v>
      </c>
      <c r="H24" s="3">
        <v>0.94847962285216192</v>
      </c>
      <c r="I24" s="42">
        <v>0.46153688894914519</v>
      </c>
      <c r="J24" s="43">
        <v>2.5020342047834439E-2</v>
      </c>
      <c r="K24" s="43">
        <v>1.6166577613508593E-2</v>
      </c>
      <c r="L24" s="43">
        <v>4.2593487437989873E-2</v>
      </c>
      <c r="M24" s="43">
        <v>9.7041310459660066E-2</v>
      </c>
      <c r="N24" s="43">
        <v>2.5789895453314341E-2</v>
      </c>
      <c r="O24" s="43">
        <v>3.1333699197643844E-3</v>
      </c>
      <c r="P24" s="43">
        <v>5.9455128098795352E-4</v>
      </c>
      <c r="Q24" s="44">
        <v>1.2496754352686458E-3</v>
      </c>
      <c r="R24" s="44">
        <v>0.18908842845469043</v>
      </c>
      <c r="S24" s="44">
        <v>-5.7323138377825926E-7</v>
      </c>
      <c r="T24" s="44">
        <v>-7.6946869545104017E-5</v>
      </c>
      <c r="U24" s="44">
        <v>1.1811512202603649E-3</v>
      </c>
      <c r="V24" s="44">
        <v>-8.3761889077465048E-4</v>
      </c>
      <c r="W24" s="44">
        <v>-1.7896484554982446E-4</v>
      </c>
      <c r="X24" s="44">
        <v>2.6214186846565884E-2</v>
      </c>
      <c r="Y24" s="44">
        <v>6.9609436127655432E-4</v>
      </c>
      <c r="Z24" s="45">
        <v>1.9429894112605959E-2</v>
      </c>
      <c r="AA24" s="46">
        <v>1.8209960068515916E-2</v>
      </c>
      <c r="AB24" s="46">
        <v>3.266499383813033E-3</v>
      </c>
      <c r="AC24" s="46">
        <v>-1.3030357957495793E-7</v>
      </c>
      <c r="AD24" s="46">
        <v>8.9183602855477843E-7</v>
      </c>
      <c r="AE24" s="46">
        <v>0</v>
      </c>
      <c r="AF24" s="46">
        <v>2.7238007334958309E-2</v>
      </c>
      <c r="AG24" s="46">
        <v>-4.0725041171843482E-6</v>
      </c>
      <c r="AH24" s="46">
        <v>5.9137280121914848E-3</v>
      </c>
      <c r="AI24" s="46">
        <v>-8.4233086628075825E-4</v>
      </c>
      <c r="AJ24" s="46">
        <v>-8.4233086628075825E-4</v>
      </c>
      <c r="AK24" s="3">
        <v>0.67345061576544252</v>
      </c>
      <c r="AL24" s="3">
        <v>14.633606096068103</v>
      </c>
      <c r="AM24" s="3">
        <v>8.6762192738744831E-2</v>
      </c>
      <c r="AN24" s="3">
        <v>4.8119995622889601E-3</v>
      </c>
      <c r="AO24" s="3">
        <v>0.10565349235836535</v>
      </c>
      <c r="AP24" s="3">
        <v>-3.2306790763797673E-4</v>
      </c>
      <c r="AQ24" s="44">
        <v>-4.6199769662264256E-4</v>
      </c>
      <c r="AR24" s="3">
        <v>2.7491382378661252E-3</v>
      </c>
      <c r="AS24" s="3">
        <v>0.13851525440953716</v>
      </c>
      <c r="AT24" s="3">
        <v>-2.7988083672687219E-2</v>
      </c>
    </row>
    <row r="25" spans="1:46" x14ac:dyDescent="0.45">
      <c r="A25" t="s">
        <v>655</v>
      </c>
      <c r="B25" s="2">
        <v>37256</v>
      </c>
      <c r="C25" s="3">
        <v>4.0645158351657864</v>
      </c>
      <c r="D25" s="3">
        <v>2.8545042025202076E-2</v>
      </c>
      <c r="E25" s="3">
        <v>-1.4916643950383564E-3</v>
      </c>
      <c r="F25" s="3">
        <v>0.1914150858902148</v>
      </c>
      <c r="G25" s="3">
        <v>6.9129390187207096E-2</v>
      </c>
      <c r="H25" s="3">
        <v>1.4698974330560732</v>
      </c>
      <c r="I25" s="42">
        <v>1.1314152374008317</v>
      </c>
      <c r="J25" s="43">
        <v>9.0718010550406274E-3</v>
      </c>
      <c r="K25" s="43">
        <v>1.8404915622055006E-3</v>
      </c>
      <c r="L25" s="43">
        <v>-8.0486325556996165E-3</v>
      </c>
      <c r="M25" s="43">
        <v>0.27242640794755707</v>
      </c>
      <c r="N25" s="43">
        <v>6.5848987382938873E-2</v>
      </c>
      <c r="O25" s="43">
        <v>1.447537904149598E-2</v>
      </c>
      <c r="P25" s="43">
        <v>6.47088952273865E-4</v>
      </c>
      <c r="Q25" s="44">
        <v>-6.2959755308475364E-4</v>
      </c>
      <c r="R25" s="44">
        <v>0.764880363834614</v>
      </c>
      <c r="S25" s="44">
        <v>1.6215967192529686E-6</v>
      </c>
      <c r="T25" s="44">
        <v>-1.2026371629040905E-4</v>
      </c>
      <c r="U25" s="44">
        <v>4.6149121939371187E-4</v>
      </c>
      <c r="V25" s="44">
        <v>-7.6902436391361635E-3</v>
      </c>
      <c r="W25" s="44">
        <v>2.9301377571104808E-4</v>
      </c>
      <c r="X25" s="44">
        <v>2.3407291179334103E-2</v>
      </c>
      <c r="Y25" s="44">
        <v>7.6700154651317045E-4</v>
      </c>
      <c r="Z25" s="45">
        <v>3.9556606188626248E-2</v>
      </c>
      <c r="AA25" s="46">
        <v>1.8692667133015463E-2</v>
      </c>
      <c r="AB25" s="46">
        <v>1.9743630196555747E-3</v>
      </c>
      <c r="AC25" s="46">
        <v>-5.4887444097606874E-6</v>
      </c>
      <c r="AD25" s="46">
        <v>3.3364187513857392E-8</v>
      </c>
      <c r="AE25" s="46">
        <v>0</v>
      </c>
      <c r="AF25" s="46">
        <v>4.8075609228994849E-2</v>
      </c>
      <c r="AG25" s="46">
        <v>-9.9750891959816454E-6</v>
      </c>
      <c r="AH25" s="46">
        <v>-3.3892225001418874E-3</v>
      </c>
      <c r="AI25" s="46">
        <v>-2.2910327656035415E-2</v>
      </c>
      <c r="AJ25" s="46">
        <v>-2.2910327656035415E-2</v>
      </c>
      <c r="AK25" s="3">
        <v>0.57601300551046275</v>
      </c>
      <c r="AL25" s="3">
        <v>0.38010316062232863</v>
      </c>
      <c r="AM25" s="3">
        <v>9.154423983469917E-2</v>
      </c>
      <c r="AN25" s="3">
        <v>-6.2539809836271013E-2</v>
      </c>
      <c r="AO25" s="3">
        <v>5.2069971916040042E-2</v>
      </c>
      <c r="AP25" s="3">
        <v>3.033439996027796E-3</v>
      </c>
      <c r="AQ25" s="44">
        <v>1.9502177339535587E-4</v>
      </c>
      <c r="AR25" s="3">
        <v>-3.685778989925313E-3</v>
      </c>
      <c r="AS25" s="3">
        <v>7.3744296396120693E-2</v>
      </c>
      <c r="AT25" s="3">
        <v>5.1241619841175716E-3</v>
      </c>
    </row>
    <row r="26" spans="1:46" x14ac:dyDescent="0.45">
      <c r="A26" t="s">
        <v>656</v>
      </c>
      <c r="B26" s="2">
        <v>37346</v>
      </c>
      <c r="C26" s="3">
        <v>5.8104441296783671</v>
      </c>
      <c r="D26" s="3">
        <v>1.3908161392037975E-2</v>
      </c>
      <c r="E26" s="3">
        <v>3.177330108221716E-2</v>
      </c>
      <c r="F26" s="3">
        <v>0.19469364662316838</v>
      </c>
      <c r="G26" s="3">
        <v>4.9006420053066733E-2</v>
      </c>
      <c r="H26" s="3">
        <v>2.0520076581128524</v>
      </c>
      <c r="I26" s="42">
        <v>0.25964527603667609</v>
      </c>
      <c r="J26" s="43">
        <v>9.197085297074914E-3</v>
      </c>
      <c r="K26" s="43">
        <v>3.5643684997002387E-3</v>
      </c>
      <c r="L26" s="43">
        <v>8.4851950570307658E-2</v>
      </c>
      <c r="M26" s="43">
        <v>0.13834392804237666</v>
      </c>
      <c r="N26" s="43">
        <v>5.3664203807176479E-2</v>
      </c>
      <c r="O26" s="43">
        <v>5.4725884715717413E-3</v>
      </c>
      <c r="P26" s="43">
        <v>5.489838784165476E-3</v>
      </c>
      <c r="Q26" s="44">
        <v>-5.2878028170577586E-4</v>
      </c>
      <c r="R26" s="44">
        <v>-8.0275607522229966E-2</v>
      </c>
      <c r="S26" s="44">
        <v>2.9335302284521222E-7</v>
      </c>
      <c r="T26" s="44">
        <v>-2.2763253365068643E-4</v>
      </c>
      <c r="U26" s="44">
        <v>2.4069977117271929E-3</v>
      </c>
      <c r="V26" s="44">
        <v>1.0032723742752481E-3</v>
      </c>
      <c r="W26" s="44">
        <v>9.8831554535673961E-4</v>
      </c>
      <c r="X26" s="44">
        <v>1.125737234768665E-2</v>
      </c>
      <c r="Y26" s="44">
        <v>8.4774593791484844E-4</v>
      </c>
      <c r="Z26" s="45">
        <v>8.7565039167255804E-2</v>
      </c>
      <c r="AA26" s="46">
        <v>1.7627041297805107E-2</v>
      </c>
      <c r="AB26" s="46">
        <v>-1.2885829969436471E-3</v>
      </c>
      <c r="AC26" s="46">
        <v>5.3627061615629567E-7</v>
      </c>
      <c r="AD26" s="46">
        <v>-1.9887710176964315E-6</v>
      </c>
      <c r="AE26" s="46">
        <v>0</v>
      </c>
      <c r="AF26" s="46">
        <v>2.7228089514474259E-2</v>
      </c>
      <c r="AG26" s="46">
        <v>1.5558160055468342E-5</v>
      </c>
      <c r="AH26" s="46">
        <v>1.4979113580775407E-2</v>
      </c>
      <c r="AI26" s="46">
        <v>-2.2195093045129611E-2</v>
      </c>
      <c r="AJ26" s="46">
        <v>-2.2195093045129611E-2</v>
      </c>
      <c r="AK26" s="3">
        <v>0.18401431656089523</v>
      </c>
      <c r="AL26" s="3">
        <v>2.5811050912423643</v>
      </c>
      <c r="AM26" s="3">
        <v>9.0082868812595505E-3</v>
      </c>
      <c r="AN26" s="3">
        <v>3.4224196877437434E-2</v>
      </c>
      <c r="AO26" s="3">
        <v>8.7389781253997739E-2</v>
      </c>
      <c r="AP26" s="3">
        <v>-4.0735848922431674E-4</v>
      </c>
      <c r="AQ26" s="44">
        <v>6.4593571088703786E-4</v>
      </c>
      <c r="AR26" s="3">
        <v>1.2661585286061162E-4</v>
      </c>
      <c r="AS26" s="3">
        <v>9.5884905529237077E-2</v>
      </c>
      <c r="AT26" s="3">
        <v>-4.9956204459182894E-3</v>
      </c>
    </row>
    <row r="27" spans="1:46" x14ac:dyDescent="0.45">
      <c r="A27" t="s">
        <v>657</v>
      </c>
      <c r="B27" s="2">
        <v>37437</v>
      </c>
      <c r="C27" s="3">
        <v>5.6707035282142764</v>
      </c>
      <c r="D27" s="3">
        <v>1.0890667548273825E-2</v>
      </c>
      <c r="E27" s="3">
        <v>0.17297581830521797</v>
      </c>
      <c r="F27" s="3">
        <v>0.30215437048416927</v>
      </c>
      <c r="G27" s="3">
        <v>9.1591836562504234E-2</v>
      </c>
      <c r="H27" s="3">
        <v>1.9077812433072758</v>
      </c>
      <c r="I27" s="42">
        <v>0.46227094531264118</v>
      </c>
      <c r="J27" s="43">
        <v>1.6433928394187142E-2</v>
      </c>
      <c r="K27" s="43">
        <v>7.9792519305473299E-3</v>
      </c>
      <c r="L27" s="43">
        <v>8.6130772668317465E-2</v>
      </c>
      <c r="M27" s="43">
        <v>7.9256744157250411E-2</v>
      </c>
      <c r="N27" s="43">
        <v>8.4468078124361801E-2</v>
      </c>
      <c r="O27" s="43">
        <v>1.0153907873906807E-2</v>
      </c>
      <c r="P27" s="43">
        <v>1.0594854989487383E-2</v>
      </c>
      <c r="Q27" s="44">
        <v>1.0984205626825767E-3</v>
      </c>
      <c r="R27" s="44">
        <v>0.1817213373092067</v>
      </c>
      <c r="S27" s="44">
        <v>-1.4230384054602797E-6</v>
      </c>
      <c r="T27" s="44">
        <v>-2.920963162951243E-4</v>
      </c>
      <c r="U27" s="44">
        <v>-1.166208482335267E-4</v>
      </c>
      <c r="V27" s="44">
        <v>-5.2656168332635665E-3</v>
      </c>
      <c r="W27" s="44">
        <v>1.5822082308982026E-3</v>
      </c>
      <c r="X27" s="44">
        <v>2.905117482244552E-2</v>
      </c>
      <c r="Y27" s="44">
        <v>9.4773104928792438E-4</v>
      </c>
      <c r="Z27" s="45">
        <v>0.11010341220200912</v>
      </c>
      <c r="AA27" s="46">
        <v>1.6944067073539786E-2</v>
      </c>
      <c r="AB27" s="46">
        <v>1.1244900962242444E-3</v>
      </c>
      <c r="AC27" s="46">
        <v>9.8328703336699084E-6</v>
      </c>
      <c r="AD27" s="46">
        <v>-2.1012601291236778E-7</v>
      </c>
      <c r="AE27" s="46">
        <v>0</v>
      </c>
      <c r="AF27" s="46">
        <v>0.10634679363016657</v>
      </c>
      <c r="AG27" s="46">
        <v>4.6778503426849559E-6</v>
      </c>
      <c r="AH27" s="46">
        <v>1.6190820282498446E-2</v>
      </c>
      <c r="AI27" s="46">
        <v>6.1507566560375111E-3</v>
      </c>
      <c r="AJ27" s="46">
        <v>6.1507566560375111E-3</v>
      </c>
      <c r="AK27" s="3">
        <v>0.70243803480682054</v>
      </c>
      <c r="AL27" s="3">
        <v>1.4147609689135181</v>
      </c>
      <c r="AM27" s="3">
        <v>4.5619079114178708E-2</v>
      </c>
      <c r="AN27" s="3">
        <v>1.8698503138906326E-2</v>
      </c>
      <c r="AO27" s="3">
        <v>0.11854867341523678</v>
      </c>
      <c r="AP27" s="3">
        <v>2.8455295166952572E-3</v>
      </c>
      <c r="AQ27" s="44">
        <v>9.3906821884529273E-4</v>
      </c>
      <c r="AR27" s="3">
        <v>-4.585926931836755E-3</v>
      </c>
      <c r="AS27" s="3">
        <v>0.14099961943181935</v>
      </c>
      <c r="AT27" s="3">
        <v>3.7378200267596505E-4</v>
      </c>
    </row>
    <row r="28" spans="1:46" x14ac:dyDescent="0.45">
      <c r="A28" t="s">
        <v>658</v>
      </c>
      <c r="B28" s="2">
        <v>37529</v>
      </c>
      <c r="C28" s="3">
        <v>6.9733036053573043</v>
      </c>
      <c r="D28" s="3">
        <v>-2.4233450893160896E-4</v>
      </c>
      <c r="E28" s="3">
        <v>0.11638573454698525</v>
      </c>
      <c r="F28" s="3">
        <v>0.23204822333981384</v>
      </c>
      <c r="G28" s="3">
        <v>0.10561990533570818</v>
      </c>
      <c r="H28" s="3">
        <v>2.433446764900804</v>
      </c>
      <c r="I28" s="42">
        <v>0.33250789934460862</v>
      </c>
      <c r="J28" s="43">
        <v>1.3726118638300552E-2</v>
      </c>
      <c r="K28" s="43">
        <v>9.1098363835959133E-3</v>
      </c>
      <c r="L28" s="43">
        <v>-1.7378053029083504E-2</v>
      </c>
      <c r="M28" s="43">
        <v>-2.9663924464165943E-2</v>
      </c>
      <c r="N28" s="43">
        <v>8.7260520888203727E-2</v>
      </c>
      <c r="O28" s="43">
        <v>3.9190376441438314E-3</v>
      </c>
      <c r="P28" s="43">
        <v>1.5939085784973543E-2</v>
      </c>
      <c r="Q28" s="44">
        <v>5.6979070109389564E-4</v>
      </c>
      <c r="R28" s="44">
        <v>0.18361167819196408</v>
      </c>
      <c r="S28" s="44">
        <v>-1.3587434339387502E-6</v>
      </c>
      <c r="T28" s="44">
        <v>-9.4483011586191099E-6</v>
      </c>
      <c r="U28" s="44">
        <v>2.2275266967686541E-3</v>
      </c>
      <c r="V28" s="44">
        <v>6.4136843051218083E-3</v>
      </c>
      <c r="W28" s="44">
        <v>2.0382562160811716E-3</v>
      </c>
      <c r="X28" s="44">
        <v>2.9107380794202168E-2</v>
      </c>
      <c r="Y28" s="44">
        <v>1.0380907566335338E-3</v>
      </c>
      <c r="Z28" s="45">
        <v>8.5630611811632035E-2</v>
      </c>
      <c r="AA28" s="46">
        <v>1.6098358824312389E-2</v>
      </c>
      <c r="AB28" s="46">
        <v>2.4386436834362337E-3</v>
      </c>
      <c r="AC28" s="46">
        <v>2.3997863100797007E-6</v>
      </c>
      <c r="AD28" s="46">
        <v>4.2460859657035715E-6</v>
      </c>
      <c r="AE28" s="46">
        <v>0</v>
      </c>
      <c r="AF28" s="46">
        <v>2.4010983325911166E-2</v>
      </c>
      <c r="AG28" s="46">
        <v>-1.4463572156160654E-5</v>
      </c>
      <c r="AH28" s="46">
        <v>1.2543792946546855E-2</v>
      </c>
      <c r="AI28" s="46">
        <v>3.8855418038568177E-3</v>
      </c>
      <c r="AJ28" s="46">
        <v>3.8855418038568177E-3</v>
      </c>
      <c r="AK28" s="3">
        <v>2.6909204007940568</v>
      </c>
      <c r="AL28" s="3">
        <v>0.90162225723805323</v>
      </c>
      <c r="AM28" s="3">
        <v>7.6565409507815443E-2</v>
      </c>
      <c r="AN28" s="3">
        <v>1.7151092659864208E-2</v>
      </c>
      <c r="AO28" s="3">
        <v>7.791127974515849E-2</v>
      </c>
      <c r="AP28" s="3">
        <v>-2.0650674981376708E-4</v>
      </c>
      <c r="AQ28" s="44">
        <v>-2.7562648032845806E-4</v>
      </c>
      <c r="AR28" s="3">
        <v>2.3676916832866173E-3</v>
      </c>
      <c r="AS28" s="3">
        <v>0.15982097156807423</v>
      </c>
      <c r="AT28" s="3">
        <v>9.0903668383950295E-3</v>
      </c>
    </row>
    <row r="29" spans="1:46" x14ac:dyDescent="0.45">
      <c r="A29" t="s">
        <v>659</v>
      </c>
      <c r="B29" s="2">
        <v>37621</v>
      </c>
      <c r="C29" s="3">
        <v>5.7732966818810283</v>
      </c>
      <c r="D29" s="3">
        <v>-6.0216830309783647E-3</v>
      </c>
      <c r="E29" s="3">
        <v>-3.2681873335610408E-2</v>
      </c>
      <c r="F29" s="3">
        <v>7.4182519310816167E-2</v>
      </c>
      <c r="G29" s="3">
        <v>0.11166991537966144</v>
      </c>
      <c r="H29" s="3">
        <v>2.6649177302466271</v>
      </c>
      <c r="I29" s="42">
        <v>0.44843287342286131</v>
      </c>
      <c r="J29" s="43">
        <v>2.7633976617222257E-2</v>
      </c>
      <c r="K29" s="43">
        <v>7.5606955812947641E-3</v>
      </c>
      <c r="L29" s="43">
        <v>1.1229616290007585E-2</v>
      </c>
      <c r="M29" s="43">
        <v>4.2532735192976026E-2</v>
      </c>
      <c r="N29" s="43">
        <v>0.10946106997935826</v>
      </c>
      <c r="O29" s="43">
        <v>1.4616641777561413E-3</v>
      </c>
      <c r="P29" s="43">
        <v>1.6763900616556225E-3</v>
      </c>
      <c r="Q29" s="44">
        <v>5.2381480379428413E-3</v>
      </c>
      <c r="R29" s="44">
        <v>0.19456056599507157</v>
      </c>
      <c r="S29" s="44">
        <v>2.6858104641307781E-6</v>
      </c>
      <c r="T29" s="44">
        <v>2.3361009498168163E-4</v>
      </c>
      <c r="U29" s="44">
        <v>1.14489452976103E-3</v>
      </c>
      <c r="V29" s="44">
        <v>-1.4031877317011981E-3</v>
      </c>
      <c r="W29" s="44">
        <v>2.5053503215096483E-3</v>
      </c>
      <c r="X29" s="44">
        <v>4.619747387927825E-2</v>
      </c>
      <c r="Y29" s="44">
        <v>1.1085918569351738E-3</v>
      </c>
      <c r="Z29" s="45">
        <v>5.0677268061371634E-2</v>
      </c>
      <c r="AA29" s="46">
        <v>1.3622342526029587E-2</v>
      </c>
      <c r="AB29" s="46">
        <v>1.2305711791193025E-3</v>
      </c>
      <c r="AC29" s="46">
        <v>-1.9448236969138848E-5</v>
      </c>
      <c r="AD29" s="46">
        <v>7.6985649237530931E-8</v>
      </c>
      <c r="AE29" s="46">
        <v>0</v>
      </c>
      <c r="AF29" s="46">
        <v>-4.1223648136733248E-3</v>
      </c>
      <c r="AG29" s="46">
        <v>-1.4265507935538197E-5</v>
      </c>
      <c r="AH29" s="46">
        <v>3.9705389200762116E-2</v>
      </c>
      <c r="AI29" s="46">
        <v>1.4727588977092268E-2</v>
      </c>
      <c r="AJ29" s="46">
        <v>1.4727588977092268E-2</v>
      </c>
      <c r="AK29" s="3">
        <v>0.37268970872400226</v>
      </c>
      <c r="AL29" s="3">
        <v>1.7278108345008518</v>
      </c>
      <c r="AM29" s="3">
        <v>0.20110874129984863</v>
      </c>
      <c r="AN29" s="3">
        <v>2.3793198189465944E-2</v>
      </c>
      <c r="AO29" s="3">
        <v>0.10105989396019582</v>
      </c>
      <c r="AP29" s="3">
        <v>-2.1293655070226538E-2</v>
      </c>
      <c r="AQ29" s="44">
        <v>7.927626419540841E-4</v>
      </c>
      <c r="AR29" s="3">
        <v>6.0839498656476499E-3</v>
      </c>
      <c r="AS29" s="3">
        <v>0.18330715506348538</v>
      </c>
      <c r="AT29" s="3">
        <v>-2.7431419994994551E-3</v>
      </c>
    </row>
    <row r="30" spans="1:46" x14ac:dyDescent="0.45">
      <c r="A30" t="s">
        <v>660</v>
      </c>
      <c r="B30" s="2">
        <v>37711</v>
      </c>
      <c r="C30" s="3">
        <v>4.4453981505683293</v>
      </c>
      <c r="D30" s="3">
        <v>6.8042554129825452E-3</v>
      </c>
      <c r="E30" s="3">
        <v>4.8481157269308822E-2</v>
      </c>
      <c r="F30" s="3">
        <v>0.13533943940599441</v>
      </c>
      <c r="G30" s="3">
        <v>1.7924226495350561E-2</v>
      </c>
      <c r="H30" s="3">
        <v>2.148675398647339</v>
      </c>
      <c r="I30" s="42">
        <v>0.27852115617435369</v>
      </c>
      <c r="J30" s="43">
        <v>-2.690861826331065E-2</v>
      </c>
      <c r="K30" s="43">
        <v>1.2119986823191375E-2</v>
      </c>
      <c r="L30" s="43">
        <v>2.3481705824942391E-2</v>
      </c>
      <c r="M30" s="43">
        <v>6.4097635098239625E-2</v>
      </c>
      <c r="N30" s="43">
        <v>2.3163775041690003E-2</v>
      </c>
      <c r="O30" s="43">
        <v>5.8406790476797478E-3</v>
      </c>
      <c r="P30" s="43">
        <v>6.5598231888491234E-4</v>
      </c>
      <c r="Q30" s="44">
        <v>6.8562999104994317E-4</v>
      </c>
      <c r="R30" s="44">
        <v>0.1040062447565453</v>
      </c>
      <c r="S30" s="44">
        <v>2.307935120435183E-7</v>
      </c>
      <c r="T30" s="44">
        <v>-6.7606134345449576E-5</v>
      </c>
      <c r="U30" s="44">
        <v>-9.1105386965758403E-5</v>
      </c>
      <c r="V30" s="44">
        <v>-5.3257189785157555E-3</v>
      </c>
      <c r="W30" s="44">
        <v>2.3075696308720891E-3</v>
      </c>
      <c r="X30" s="44">
        <v>6.2713253223337387E-2</v>
      </c>
      <c r="Y30" s="44">
        <v>1.1901911167546222E-3</v>
      </c>
      <c r="Z30" s="45">
        <v>5.8928827160826092E-2</v>
      </c>
      <c r="AA30" s="46">
        <v>9.9987203546847859E-3</v>
      </c>
      <c r="AB30" s="46">
        <v>-1.7365469561605385E-4</v>
      </c>
      <c r="AC30" s="46">
        <v>-1.195868709694611E-5</v>
      </c>
      <c r="AD30" s="46">
        <v>-7.5069873185104748E-6</v>
      </c>
      <c r="AE30" s="46">
        <v>0</v>
      </c>
      <c r="AF30" s="46">
        <v>1.0398969419351001E-2</v>
      </c>
      <c r="AG30" s="46">
        <v>3.224172614189451E-5</v>
      </c>
      <c r="AH30" s="46">
        <v>2.7303124999879302E-2</v>
      </c>
      <c r="AI30" s="46">
        <v>7.7089488864905669E-3</v>
      </c>
      <c r="AJ30" s="46">
        <v>7.7089488864905669E-3</v>
      </c>
      <c r="AK30" s="3">
        <v>0.62443167838382785</v>
      </c>
      <c r="AL30" s="3">
        <v>0.62958558374198148</v>
      </c>
      <c r="AM30" s="3">
        <v>-2.6959817458478995E-2</v>
      </c>
      <c r="AN30" s="3">
        <v>6.8772742787018393E-2</v>
      </c>
      <c r="AO30" s="3">
        <v>4.6403298439654926E-2</v>
      </c>
      <c r="AP30" s="3">
        <v>-7.5483219293406335E-4</v>
      </c>
      <c r="AQ30" s="44">
        <v>7.2018460278024414E-4</v>
      </c>
      <c r="AR30" s="3">
        <v>5.4563993830191804E-4</v>
      </c>
      <c r="AS30" s="3">
        <v>6.752443226362409E-2</v>
      </c>
      <c r="AT30" s="3">
        <v>-2.3546417309524966E-3</v>
      </c>
    </row>
    <row r="31" spans="1:46" x14ac:dyDescent="0.45">
      <c r="A31" t="s">
        <v>661</v>
      </c>
      <c r="B31" s="2">
        <v>37802</v>
      </c>
      <c r="C31" s="3">
        <v>4.8984501322155776</v>
      </c>
      <c r="D31" s="3">
        <v>5.7586103516681537E-3</v>
      </c>
      <c r="E31" s="3">
        <v>4.6694031838022919E-3</v>
      </c>
      <c r="F31" s="3">
        <v>8.070783759466052E-2</v>
      </c>
      <c r="G31" s="3">
        <v>4.6038307744203241E-2</v>
      </c>
      <c r="H31" s="3">
        <v>1.940147117160637</v>
      </c>
      <c r="I31" s="42">
        <v>0.27310091608898723</v>
      </c>
      <c r="J31" s="43">
        <v>6.4957955430600105E-3</v>
      </c>
      <c r="K31" s="43">
        <v>4.7852546001142275E-3</v>
      </c>
      <c r="L31" s="43">
        <v>-1.4418360750939616E-3</v>
      </c>
      <c r="M31" s="43">
        <v>2.9271366885682895E-2</v>
      </c>
      <c r="N31" s="43">
        <v>7.4785535218432134E-2</v>
      </c>
      <c r="O31" s="43">
        <v>1.258045455297579E-2</v>
      </c>
      <c r="P31" s="43">
        <v>-1.8607075564790686E-3</v>
      </c>
      <c r="Q31" s="44">
        <v>1.2201893090017452E-3</v>
      </c>
      <c r="R31" s="44">
        <v>0.11800512341474241</v>
      </c>
      <c r="S31" s="44">
        <v>-7.8355269794240255E-7</v>
      </c>
      <c r="T31" s="44">
        <v>-1.5161004594113723E-4</v>
      </c>
      <c r="U31" s="44">
        <v>-1.8586290639172826E-3</v>
      </c>
      <c r="V31" s="44">
        <v>4.7839092867697089E-3</v>
      </c>
      <c r="W31" s="44">
        <v>1.9976552502821527E-3</v>
      </c>
      <c r="X31" s="44">
        <v>5.6081828088000947E-2</v>
      </c>
      <c r="Y31" s="44">
        <v>9.674297887766871E-4</v>
      </c>
      <c r="Z31" s="45">
        <v>2.7009772151013158E-2</v>
      </c>
      <c r="AA31" s="46">
        <v>6.4603898902263349E-3</v>
      </c>
      <c r="AB31" s="46">
        <v>1.7169486376869354E-3</v>
      </c>
      <c r="AC31" s="46">
        <v>4.4546546223618409E-5</v>
      </c>
      <c r="AD31" s="46">
        <v>-1.2989769259947464E-6</v>
      </c>
      <c r="AE31" s="46">
        <v>0</v>
      </c>
      <c r="AF31" s="46">
        <v>5.2830852354241745E-2</v>
      </c>
      <c r="AG31" s="46">
        <v>-4.6383192797708844E-7</v>
      </c>
      <c r="AH31" s="46">
        <v>1.4716066753586297E-2</v>
      </c>
      <c r="AI31" s="46">
        <v>1.5691120807412916E-3</v>
      </c>
      <c r="AJ31" s="46">
        <v>1.5691120807412916E-3</v>
      </c>
      <c r="AK31" s="3">
        <v>0.47765924913670493</v>
      </c>
      <c r="AL31" s="3">
        <v>0.56327329153423544</v>
      </c>
      <c r="AM31" s="3">
        <v>1.0900635437233597</v>
      </c>
      <c r="AN31" s="3">
        <v>6.0740546512767855E-2</v>
      </c>
      <c r="AO31" s="3">
        <v>0.14131331890711329</v>
      </c>
      <c r="AP31" s="3">
        <v>2.4477424523355715E-3</v>
      </c>
      <c r="AQ31" s="44">
        <v>9.886646095934053E-3</v>
      </c>
      <c r="AR31" s="3">
        <v>5.3009038692385302E-3</v>
      </c>
      <c r="AS31" s="3">
        <v>0.12277786603881631</v>
      </c>
      <c r="AT31" s="3">
        <v>8.8202363301023559E-2</v>
      </c>
    </row>
    <row r="32" spans="1:46" x14ac:dyDescent="0.45">
      <c r="A32" t="s">
        <v>662</v>
      </c>
      <c r="B32" s="2">
        <v>37894</v>
      </c>
      <c r="C32" s="3">
        <v>3.7118058746151847</v>
      </c>
      <c r="D32" s="3">
        <v>3.7564273993585672E-3</v>
      </c>
      <c r="E32" s="3">
        <v>6.9572238713837095E-2</v>
      </c>
      <c r="F32" s="3">
        <v>0.11902579303892738</v>
      </c>
      <c r="G32" s="3">
        <v>3.28934436557973E-2</v>
      </c>
      <c r="H32" s="3">
        <v>2.1507000225581647</v>
      </c>
      <c r="I32" s="42">
        <v>0.52357386377629545</v>
      </c>
      <c r="J32" s="43">
        <v>2.5309616978147573E-2</v>
      </c>
      <c r="K32" s="43">
        <v>3.6216349690200754E-3</v>
      </c>
      <c r="L32" s="43">
        <v>5.6741985514576265E-2</v>
      </c>
      <c r="M32" s="43">
        <v>4.5540669930268084E-2</v>
      </c>
      <c r="N32" s="43">
        <v>1.2382952972251719E-2</v>
      </c>
      <c r="O32" s="43">
        <v>7.3638967439656103E-2</v>
      </c>
      <c r="P32" s="43">
        <v>-1.6948213285963058E-3</v>
      </c>
      <c r="Q32" s="44">
        <v>6.5405472592372669E-3</v>
      </c>
      <c r="R32" s="44">
        <v>0.22052807525754475</v>
      </c>
      <c r="S32" s="44">
        <v>-2.5496780416261405E-6</v>
      </c>
      <c r="T32" s="44">
        <v>-2.2591840173264495E-4</v>
      </c>
      <c r="U32" s="44">
        <v>-2.650514315012635E-3</v>
      </c>
      <c r="V32" s="44">
        <v>4.110610823710799E-3</v>
      </c>
      <c r="W32" s="44">
        <v>1.6408661097776604E-3</v>
      </c>
      <c r="X32" s="44">
        <v>5.7959560926436546E-2</v>
      </c>
      <c r="Y32" s="44">
        <v>7.2817192283384981E-4</v>
      </c>
      <c r="Z32" s="45">
        <v>7.6529896899664135E-2</v>
      </c>
      <c r="AA32" s="46">
        <v>3.0005334071894455E-3</v>
      </c>
      <c r="AB32" s="46">
        <v>2.2829978490010445E-3</v>
      </c>
      <c r="AC32" s="46">
        <v>7.2106538505900003E-6</v>
      </c>
      <c r="AD32" s="46">
        <v>1.4605665235534818E-5</v>
      </c>
      <c r="AE32" s="46">
        <v>0</v>
      </c>
      <c r="AF32" s="46">
        <v>5.6953186842286403E-2</v>
      </c>
      <c r="AG32" s="46">
        <v>-2.1989015339338356E-5</v>
      </c>
      <c r="AH32" s="46">
        <v>1.3253344828391194E-2</v>
      </c>
      <c r="AI32" s="46">
        <v>3.8295154730496162E-5</v>
      </c>
      <c r="AJ32" s="46">
        <v>3.8295154730496162E-5</v>
      </c>
      <c r="AK32" s="3">
        <v>-0.1038100249480278</v>
      </c>
      <c r="AL32" s="3">
        <v>0.41380635249488296</v>
      </c>
      <c r="AM32" s="3">
        <v>0.21915086905120415</v>
      </c>
      <c r="AN32" s="3">
        <v>5.0203939093942586E-2</v>
      </c>
      <c r="AO32" s="3">
        <v>7.0832103356897394E-2</v>
      </c>
      <c r="AP32" s="3">
        <v>1.1052419482610197E-3</v>
      </c>
      <c r="AQ32" s="44">
        <v>-5.2753316189472852E-3</v>
      </c>
      <c r="AR32" s="3">
        <v>-1.140191898960966E-3</v>
      </c>
      <c r="AS32" s="3">
        <v>0.19579710002403455</v>
      </c>
      <c r="AT32" s="3">
        <v>1.4767195762332467E-2</v>
      </c>
    </row>
    <row r="33" spans="1:46" x14ac:dyDescent="0.45">
      <c r="A33" t="s">
        <v>663</v>
      </c>
      <c r="B33" s="2">
        <v>37986</v>
      </c>
      <c r="C33" s="3">
        <v>5.4399112478767364</v>
      </c>
      <c r="D33" s="3">
        <v>-1.4503814364920797E-2</v>
      </c>
      <c r="E33" s="3">
        <v>4.1933372576820137E-2</v>
      </c>
      <c r="F33" s="3">
        <v>0.16061424715605879</v>
      </c>
      <c r="G33" s="3">
        <v>-3.8776850348846009E-2</v>
      </c>
      <c r="H33" s="3">
        <v>3.1424442314834424</v>
      </c>
      <c r="I33" s="42">
        <v>0.33009918433677748</v>
      </c>
      <c r="J33" s="43">
        <v>4.4769101776920292E-3</v>
      </c>
      <c r="K33" s="43">
        <v>-1.2444379514715696E-3</v>
      </c>
      <c r="L33" s="43">
        <v>1.915122785203939E-2</v>
      </c>
      <c r="M33" s="43">
        <v>1.6740841323543785E-2</v>
      </c>
      <c r="N33" s="43">
        <v>4.6806998578652424E-3</v>
      </c>
      <c r="O33" s="43">
        <v>5.1595889646952591E-3</v>
      </c>
      <c r="P33" s="43">
        <v>-1.6025540646471921E-4</v>
      </c>
      <c r="Q33" s="44">
        <v>1.1964212179209868E-2</v>
      </c>
      <c r="R33" s="44">
        <v>0.20273465617710576</v>
      </c>
      <c r="S33" s="44">
        <v>4.136854005461517E-6</v>
      </c>
      <c r="T33" s="44">
        <v>-2.9727707168880803E-4</v>
      </c>
      <c r="U33" s="44">
        <v>4.510323240288187E-3</v>
      </c>
      <c r="V33" s="44">
        <v>3.9022961182536234E-3</v>
      </c>
      <c r="W33" s="44">
        <v>1.2201796459870469E-3</v>
      </c>
      <c r="X33" s="44">
        <v>5.9752911924798195E-2</v>
      </c>
      <c r="Y33" s="44">
        <v>4.7403298569025039E-4</v>
      </c>
      <c r="Z33" s="45">
        <v>4.158819493249611E-2</v>
      </c>
      <c r="AA33" s="46">
        <v>3.029672672138465E-4</v>
      </c>
      <c r="AB33" s="46">
        <v>2.4589510764673997E-3</v>
      </c>
      <c r="AC33" s="46">
        <v>-4.8926881934105612E-5</v>
      </c>
      <c r="AD33" s="46">
        <v>3.2817743106934462E-6</v>
      </c>
      <c r="AE33" s="46">
        <v>0</v>
      </c>
      <c r="AF33" s="46">
        <v>4.2080592196829192E-2</v>
      </c>
      <c r="AG33" s="46">
        <v>8.4552484891991345E-5</v>
      </c>
      <c r="AH33" s="46">
        <v>-7.855133080606919E-3</v>
      </c>
      <c r="AI33" s="46">
        <v>2.1853840306409211E-3</v>
      </c>
      <c r="AJ33" s="46">
        <v>2.1853840306409211E-3</v>
      </c>
      <c r="AK33" s="3">
        <v>1.244245507272614</v>
      </c>
      <c r="AL33" s="3">
        <v>0.47093538151184045</v>
      </c>
      <c r="AM33" s="3">
        <v>3.5036883020520777E-2</v>
      </c>
      <c r="AN33" s="3">
        <v>4.0255745973671785E-2</v>
      </c>
      <c r="AO33" s="3">
        <v>-2.3962490168395426E-2</v>
      </c>
      <c r="AP33" s="3">
        <v>-1.5990305889796834E-3</v>
      </c>
      <c r="AQ33" s="44">
        <v>7.336418241388136E-3</v>
      </c>
      <c r="AR33" s="3">
        <v>1.2852290220309622E-2</v>
      </c>
      <c r="AS33" s="3">
        <v>0.23528988461907249</v>
      </c>
      <c r="AT33" s="3">
        <v>1.9101889891003383E-3</v>
      </c>
    </row>
    <row r="34" spans="1:46" x14ac:dyDescent="0.45">
      <c r="A34" t="s">
        <v>664</v>
      </c>
      <c r="B34" s="2">
        <v>38077</v>
      </c>
      <c r="C34" s="3">
        <v>9.4421071233048242</v>
      </c>
      <c r="D34" s="3">
        <v>1.2180759446272277E-2</v>
      </c>
      <c r="E34" s="3">
        <v>9.5519495921978267E-2</v>
      </c>
      <c r="F34" s="3">
        <v>5.0121445220163003E-4</v>
      </c>
      <c r="G34" s="3">
        <v>9.0183128813979274E-2</v>
      </c>
      <c r="H34" s="3">
        <v>2.8064192154396177</v>
      </c>
      <c r="I34" s="42">
        <v>0.32663942647831395</v>
      </c>
      <c r="J34" s="43">
        <v>4.1717487518481674E-3</v>
      </c>
      <c r="K34" s="43">
        <v>1.0933697979219729E-2</v>
      </c>
      <c r="L34" s="43">
        <v>2.3395517230799186E-2</v>
      </c>
      <c r="M34" s="43">
        <v>3.9818451434583367E-2</v>
      </c>
      <c r="N34" s="43">
        <v>3.1706482091310655E-2</v>
      </c>
      <c r="O34" s="43">
        <v>1.7768014310293654E-2</v>
      </c>
      <c r="P34" s="43">
        <v>5.1717013967238527E-4</v>
      </c>
      <c r="Q34" s="44">
        <v>1.5561598139613325E-3</v>
      </c>
      <c r="R34" s="44">
        <v>0.2051902781041294</v>
      </c>
      <c r="S34" s="44">
        <v>-3.350138202501766E-6</v>
      </c>
      <c r="T34" s="44">
        <v>-7.4038033323026078E-4</v>
      </c>
      <c r="U34" s="44">
        <v>2.6358886879599645E-3</v>
      </c>
      <c r="V34" s="44">
        <v>2.4612786579327329E-3</v>
      </c>
      <c r="W34" s="44">
        <v>1.0017379616422473E-3</v>
      </c>
      <c r="X34" s="44">
        <v>-5.0330154812648614E-3</v>
      </c>
      <c r="Y34" s="44">
        <v>2.3058567482098653E-4</v>
      </c>
      <c r="Z34" s="45">
        <v>0.10720045252893569</v>
      </c>
      <c r="AA34" s="46">
        <v>1.5059231037197591E-4</v>
      </c>
      <c r="AB34" s="46">
        <v>2.8647073745674285E-3</v>
      </c>
      <c r="AC34" s="46">
        <v>-3.9933244778909895E-5</v>
      </c>
      <c r="AD34" s="46">
        <v>-3.0246894725245866E-5</v>
      </c>
      <c r="AE34" s="46">
        <v>0</v>
      </c>
      <c r="AF34" s="46">
        <v>7.5460429273257745E-3</v>
      </c>
      <c r="AG34" s="46">
        <v>9.6010590165168116E-5</v>
      </c>
      <c r="AH34" s="46">
        <v>3.5978168611933883E-2</v>
      </c>
      <c r="AI34" s="46">
        <v>1.016832297819752E-2</v>
      </c>
      <c r="AJ34" s="46">
        <v>1.016832297819752E-2</v>
      </c>
      <c r="AK34" s="3">
        <v>0.56254841905085651</v>
      </c>
      <c r="AL34" s="3">
        <v>4.3890193098883579</v>
      </c>
      <c r="AM34" s="3">
        <v>0.13788093889244932</v>
      </c>
      <c r="AN34" s="3">
        <v>2.518662107047253E-2</v>
      </c>
      <c r="AO34" s="3">
        <v>3.1241466386854978E-2</v>
      </c>
      <c r="AP34" s="3">
        <v>-1.141576081933789E-3</v>
      </c>
      <c r="AQ34" s="44">
        <v>3.8921786249483791E-3</v>
      </c>
      <c r="AR34" s="3">
        <v>2.8152831328913412E-3</v>
      </c>
      <c r="AS34" s="3">
        <v>0.31669951691166059</v>
      </c>
      <c r="AT34" s="3">
        <v>7.9509138264199052E-3</v>
      </c>
    </row>
    <row r="35" spans="1:46" x14ac:dyDescent="0.45">
      <c r="A35" t="s">
        <v>665</v>
      </c>
      <c r="B35" s="2">
        <v>38168</v>
      </c>
      <c r="C35" s="3">
        <v>3.6292229038447141</v>
      </c>
      <c r="D35" s="3">
        <v>3.6969448136720483E-3</v>
      </c>
      <c r="E35" s="3">
        <v>7.0810325601052798E-2</v>
      </c>
      <c r="F35" s="3">
        <v>0.18216049466929676</v>
      </c>
      <c r="G35" s="3">
        <v>0.11469240595463526</v>
      </c>
      <c r="H35" s="3">
        <v>2.8963726261801361</v>
      </c>
      <c r="I35" s="42">
        <v>0.2909027624831112</v>
      </c>
      <c r="J35" s="43">
        <v>1.1785976697134867E-2</v>
      </c>
      <c r="K35" s="43">
        <v>1.0976076922272022E-2</v>
      </c>
      <c r="L35" s="43">
        <v>4.5063559307133676E-2</v>
      </c>
      <c r="M35" s="43">
        <v>6.2862341732667124E-2</v>
      </c>
      <c r="N35" s="43">
        <v>3.1528659279530372E-2</v>
      </c>
      <c r="O35" s="43">
        <v>7.7153297648038027E-3</v>
      </c>
      <c r="P35" s="43">
        <v>-1.404901709063651E-4</v>
      </c>
      <c r="Q35" s="44">
        <v>8.3197808709737633E-4</v>
      </c>
      <c r="R35" s="44">
        <v>0.11460733388719208</v>
      </c>
      <c r="S35" s="44">
        <v>1.5383981791078479E-6</v>
      </c>
      <c r="T35" s="44">
        <v>-7.2780264750492126E-4</v>
      </c>
      <c r="U35" s="44">
        <v>-9.2991345491614475E-5</v>
      </c>
      <c r="V35" s="44">
        <v>4.7003027120184554E-3</v>
      </c>
      <c r="W35" s="44">
        <v>6.5294369857529452E-4</v>
      </c>
      <c r="X35" s="44">
        <v>1.5987884785556756E-2</v>
      </c>
      <c r="Y35" s="44">
        <v>7.0494897096405871E-6</v>
      </c>
      <c r="Z35" s="45">
        <v>-3.4056551734171638E-2</v>
      </c>
      <c r="AA35" s="46">
        <v>-7.1885443706741769E-6</v>
      </c>
      <c r="AB35" s="46">
        <v>4.9647638040257918E-3</v>
      </c>
      <c r="AC35" s="46">
        <v>9.4105647930682707E-5</v>
      </c>
      <c r="AD35" s="46">
        <v>5.1231019250027209E-6</v>
      </c>
      <c r="AE35" s="46">
        <v>0</v>
      </c>
      <c r="AF35" s="46">
        <v>-6.1097428712608782E-3</v>
      </c>
      <c r="AG35" s="46">
        <v>-8.3634291695210486E-6</v>
      </c>
      <c r="AH35" s="46">
        <v>-8.2813271636768496E-3</v>
      </c>
      <c r="AI35" s="46">
        <v>1.3321825525493648E-2</v>
      </c>
      <c r="AJ35" s="46">
        <v>1.3321825525493648E-2</v>
      </c>
      <c r="AK35" s="3">
        <v>0.26075823237353846</v>
      </c>
      <c r="AL35" s="3">
        <v>-1.3640503166396343E-2</v>
      </c>
      <c r="AM35" s="3">
        <v>3.1381942556566005E-3</v>
      </c>
      <c r="AN35" s="3">
        <v>1.1499846502515194E-2</v>
      </c>
      <c r="AO35" s="3">
        <v>2.592377082880257E-2</v>
      </c>
      <c r="AP35" s="3">
        <v>2.7823656601276923E-3</v>
      </c>
      <c r="AQ35" s="44">
        <v>6.1555646977040504E-4</v>
      </c>
      <c r="AR35" s="3">
        <v>7.1988139703518163E-3</v>
      </c>
      <c r="AS35" s="3">
        <v>0.10451802783281267</v>
      </c>
      <c r="AT35" s="3">
        <v>1.1832009450298093E-2</v>
      </c>
    </row>
    <row r="36" spans="1:46" x14ac:dyDescent="0.45">
      <c r="A36" t="s">
        <v>666</v>
      </c>
      <c r="B36" s="2">
        <v>38260</v>
      </c>
      <c r="C36" s="3">
        <v>4.7836830107953343</v>
      </c>
      <c r="D36" s="3">
        <v>7.6047611497672921E-3</v>
      </c>
      <c r="E36" s="3">
        <v>0.11244875541597847</v>
      </c>
      <c r="F36" s="3">
        <v>-2.7414372481108423E-2</v>
      </c>
      <c r="G36" s="3">
        <v>0.10266499054075762</v>
      </c>
      <c r="H36" s="3">
        <v>2.1546043960979966</v>
      </c>
      <c r="I36" s="42">
        <v>0.31777274734960737</v>
      </c>
      <c r="J36" s="43">
        <v>2.0437847244150335E-3</v>
      </c>
      <c r="K36" s="43">
        <v>3.8570956105863597E-3</v>
      </c>
      <c r="L36" s="43">
        <v>1.7770482276102239E-2</v>
      </c>
      <c r="M36" s="43">
        <v>3.5939830773617149E-2</v>
      </c>
      <c r="N36" s="43">
        <v>8.328307192220237E-2</v>
      </c>
      <c r="O36" s="43">
        <v>-2.6248267908070847E-4</v>
      </c>
      <c r="P36" s="43">
        <v>-5.604896348393605E-4</v>
      </c>
      <c r="Q36" s="44">
        <v>1.1669971316108008E-4</v>
      </c>
      <c r="R36" s="44">
        <v>0.13364902257196581</v>
      </c>
      <c r="S36" s="44">
        <v>9.7412786444744387E-7</v>
      </c>
      <c r="T36" s="44">
        <v>-6.5828516581305642E-4</v>
      </c>
      <c r="U36" s="44">
        <v>-6.8118653435640902E-4</v>
      </c>
      <c r="V36" s="44">
        <v>-1.3543117212431392E-3</v>
      </c>
      <c r="W36" s="44">
        <v>3.8312498870317932E-4</v>
      </c>
      <c r="X36" s="44">
        <v>1.7393737140908569E-2</v>
      </c>
      <c r="Y36" s="44">
        <v>6.9635308830419737E-6</v>
      </c>
      <c r="Z36" s="45">
        <v>0.11659183240493774</v>
      </c>
      <c r="AA36" s="46">
        <v>-2.934638292933306E-6</v>
      </c>
      <c r="AB36" s="46">
        <v>3.5327710421412949E-3</v>
      </c>
      <c r="AC36" s="46">
        <v>4.3637503599088967E-5</v>
      </c>
      <c r="AD36" s="46">
        <v>3.7847150985446488E-5</v>
      </c>
      <c r="AE36" s="46">
        <v>0</v>
      </c>
      <c r="AF36" s="46">
        <v>3.1126958163340646E-2</v>
      </c>
      <c r="AG36" s="46">
        <v>2.4540639205580961E-5</v>
      </c>
      <c r="AH36" s="46">
        <v>4.4083662108262154E-3</v>
      </c>
      <c r="AI36" s="46">
        <v>1.4760967068503947E-2</v>
      </c>
      <c r="AJ36" s="46">
        <v>1.4760967068503947E-2</v>
      </c>
      <c r="AK36" s="3">
        <v>0.31251560419320534</v>
      </c>
      <c r="AL36" s="3">
        <v>1.0969764587070099</v>
      </c>
      <c r="AM36" s="3">
        <v>0.1399733465495252</v>
      </c>
      <c r="AN36" s="3">
        <v>3.1751793818023413E-2</v>
      </c>
      <c r="AO36" s="3">
        <v>0.10901421348331272</v>
      </c>
      <c r="AP36" s="3">
        <v>4.8042046895709753E-3</v>
      </c>
      <c r="AQ36" s="44">
        <v>3.8849461166572839E-3</v>
      </c>
      <c r="AR36" s="3">
        <v>-2.0764406118493426E-3</v>
      </c>
      <c r="AS36" s="3">
        <v>0.16015610870360922</v>
      </c>
      <c r="AT36" s="3">
        <v>6.5268741520551716E-3</v>
      </c>
    </row>
    <row r="37" spans="1:46" x14ac:dyDescent="0.45">
      <c r="A37" t="s">
        <v>667</v>
      </c>
      <c r="B37" s="2">
        <v>38352</v>
      </c>
      <c r="C37" s="3">
        <v>7.4981850881091505</v>
      </c>
      <c r="D37" s="3">
        <v>1.5497619528731911E-3</v>
      </c>
      <c r="E37" s="3">
        <v>7.9757851778527553E-2</v>
      </c>
      <c r="F37" s="3">
        <v>0.12502341456344829</v>
      </c>
      <c r="G37" s="3">
        <v>4.6851101521749872E-2</v>
      </c>
      <c r="H37" s="3">
        <v>5.8611218839301449</v>
      </c>
      <c r="I37" s="42">
        <v>0.43805227235898292</v>
      </c>
      <c r="J37" s="43">
        <v>1.3139543733743212E-2</v>
      </c>
      <c r="K37" s="43">
        <v>4.2030898551603919E-2</v>
      </c>
      <c r="L37" s="43">
        <v>6.1669998330882367E-2</v>
      </c>
      <c r="M37" s="43">
        <v>9.6512680718749376E-3</v>
      </c>
      <c r="N37" s="43">
        <v>0.10213609372694162</v>
      </c>
      <c r="O37" s="43">
        <v>1.7762543190353863E-3</v>
      </c>
      <c r="P37" s="43">
        <v>7.6027235238151138E-5</v>
      </c>
      <c r="Q37" s="44">
        <v>-4.1611558865938911E-5</v>
      </c>
      <c r="R37" s="44">
        <v>0.21167030756003516</v>
      </c>
      <c r="S37" s="44">
        <v>6.660040011208452E-7</v>
      </c>
      <c r="T37" s="44">
        <v>-7.0465398211835156E-4</v>
      </c>
      <c r="U37" s="44">
        <v>-1.5518739269844652E-3</v>
      </c>
      <c r="V37" s="44">
        <v>1.5917759053270135E-2</v>
      </c>
      <c r="W37" s="44">
        <v>-7.3488423929504048E-5</v>
      </c>
      <c r="X37" s="44">
        <v>-1.6268945026349985E-2</v>
      </c>
      <c r="Y37" s="44">
        <v>-4.764666333752261E-6</v>
      </c>
      <c r="Z37" s="45">
        <v>0.17305052859036385</v>
      </c>
      <c r="AA37" s="46">
        <v>4.6210289771119497E-4</v>
      </c>
      <c r="AB37" s="46">
        <v>3.257449443275435E-3</v>
      </c>
      <c r="AC37" s="46">
        <v>-9.7579693007730054E-5</v>
      </c>
      <c r="AD37" s="46">
        <v>-1.2451556736933176E-6</v>
      </c>
      <c r="AE37" s="46">
        <v>0</v>
      </c>
      <c r="AF37" s="46">
        <v>7.4236737683792547E-2</v>
      </c>
      <c r="AG37" s="46">
        <v>8.7625398560981841E-5</v>
      </c>
      <c r="AH37" s="46">
        <v>4.7914560497365546E-3</v>
      </c>
      <c r="AI37" s="46">
        <v>1.1888587379828224E-2</v>
      </c>
      <c r="AJ37" s="46">
        <v>1.1888587379828224E-2</v>
      </c>
      <c r="AK37" s="3">
        <v>0.57111554323419733</v>
      </c>
      <c r="AL37" s="3">
        <v>0.30594765245684963</v>
      </c>
      <c r="AM37" s="3">
        <v>4.4973658195056242E-2</v>
      </c>
      <c r="AN37" s="3">
        <v>3.9632999073193322E-2</v>
      </c>
      <c r="AO37" s="3">
        <v>-3.2311754750874292E-3</v>
      </c>
      <c r="AP37" s="3">
        <v>-4.2029331717775521E-3</v>
      </c>
      <c r="AQ37" s="44">
        <v>1.1777623321739825E-4</v>
      </c>
      <c r="AR37" s="3">
        <v>-5.9442897159929665E-3</v>
      </c>
      <c r="AS37" s="3">
        <v>0.21331166653983588</v>
      </c>
      <c r="AT37" s="3">
        <v>1.0502581508992871E-2</v>
      </c>
    </row>
    <row r="38" spans="1:46" x14ac:dyDescent="0.45">
      <c r="A38" t="s">
        <v>668</v>
      </c>
      <c r="B38" s="2">
        <v>38442</v>
      </c>
      <c r="C38" s="3">
        <v>6.3386167961068285</v>
      </c>
      <c r="D38" s="3">
        <v>6.5842737863271491E-3</v>
      </c>
      <c r="E38" s="3">
        <v>-1.7212957559000756E-2</v>
      </c>
      <c r="F38" s="3">
        <v>0.19898154156774303</v>
      </c>
      <c r="G38" s="3">
        <v>0.11437546459420986</v>
      </c>
      <c r="H38" s="3">
        <v>3.5394148140009114</v>
      </c>
      <c r="I38" s="42">
        <v>0.80145539175516556</v>
      </c>
      <c r="J38" s="43">
        <v>3.8497467171292078E-2</v>
      </c>
      <c r="K38" s="43">
        <v>2.6198298828675878E-3</v>
      </c>
      <c r="L38" s="43">
        <v>-1.1810396054274365E-2</v>
      </c>
      <c r="M38" s="43">
        <v>6.3501716191328175E-2</v>
      </c>
      <c r="N38" s="43">
        <v>0.13456953581492273</v>
      </c>
      <c r="O38" s="43">
        <v>9.7697268665945854E-3</v>
      </c>
      <c r="P38" s="43">
        <v>4.4228059274389929E-4</v>
      </c>
      <c r="Q38" s="44">
        <v>-2.2937670613702019E-4</v>
      </c>
      <c r="R38" s="44">
        <v>0.52222456716929888</v>
      </c>
      <c r="S38" s="44">
        <v>6.256167970723284E-5</v>
      </c>
      <c r="T38" s="44">
        <v>-1.3335397177183465E-3</v>
      </c>
      <c r="U38" s="44">
        <v>2.8439183019205935E-3</v>
      </c>
      <c r="V38" s="44">
        <v>1.3023222318981184E-2</v>
      </c>
      <c r="W38" s="44">
        <v>1.2686895188063999E-3</v>
      </c>
      <c r="X38" s="44">
        <v>4.4800724252397187E-2</v>
      </c>
      <c r="Y38" s="44">
        <v>-6.6170625581642757E-6</v>
      </c>
      <c r="Z38" s="45">
        <v>7.757810122946758E-2</v>
      </c>
      <c r="AA38" s="46">
        <v>3.4245847975645995E-4</v>
      </c>
      <c r="AB38" s="46">
        <v>-2.3017390795095874E-3</v>
      </c>
      <c r="AC38" s="46">
        <v>-1.211228248468674E-4</v>
      </c>
      <c r="AD38" s="46">
        <v>-6.6735558322105512E-5</v>
      </c>
      <c r="AE38" s="46">
        <v>0</v>
      </c>
      <c r="AF38" s="46">
        <v>-3.6536718128382323E-3</v>
      </c>
      <c r="AG38" s="46">
        <v>4.9536565150971433E-5</v>
      </c>
      <c r="AH38" s="46">
        <v>6.671263547024321E-3</v>
      </c>
      <c r="AI38" s="46">
        <v>6.9758717002896212E-3</v>
      </c>
      <c r="AJ38" s="46">
        <v>6.9758717002896212E-3</v>
      </c>
      <c r="AK38" s="3">
        <v>0.92512686961602797</v>
      </c>
      <c r="AL38" s="3">
        <v>-0.53317573156320452</v>
      </c>
      <c r="AM38" s="3">
        <v>0.17182660515490858</v>
      </c>
      <c r="AN38" s="3">
        <v>-8.0237094232182577E-4</v>
      </c>
      <c r="AO38" s="3">
        <v>9.9227793422992289E-2</v>
      </c>
      <c r="AP38" s="3">
        <v>2.016154622611272E-3</v>
      </c>
      <c r="AQ38" s="44">
        <v>1.7117635789552271E-3</v>
      </c>
      <c r="AR38" s="3">
        <v>7.0198277161801544E-3</v>
      </c>
      <c r="AS38" s="3">
        <v>0.30987039372580344</v>
      </c>
      <c r="AT38" s="3">
        <v>5.1463515134419291E-3</v>
      </c>
    </row>
    <row r="39" spans="1:46" x14ac:dyDescent="0.45">
      <c r="A39" t="s">
        <v>669</v>
      </c>
      <c r="B39" s="2">
        <v>38533</v>
      </c>
      <c r="C39" s="3">
        <v>5.9833327177498861</v>
      </c>
      <c r="D39" s="3">
        <v>4.8668262910366942E-3</v>
      </c>
      <c r="E39" s="3">
        <v>0.12040481805928586</v>
      </c>
      <c r="F39" s="3">
        <v>2.4077545460369661E-2</v>
      </c>
      <c r="G39" s="3">
        <v>8.8169556587016445E-2</v>
      </c>
      <c r="H39" s="3">
        <v>3.5342489086889826</v>
      </c>
      <c r="I39" s="42">
        <v>0.29798058028674496</v>
      </c>
      <c r="J39" s="43">
        <v>7.7469877884662917E-3</v>
      </c>
      <c r="K39" s="43">
        <v>3.2407732413901233E-3</v>
      </c>
      <c r="L39" s="43">
        <v>2.9276904035024847E-2</v>
      </c>
      <c r="M39" s="43">
        <v>3.1065750065426216E-2</v>
      </c>
      <c r="N39" s="43">
        <v>4.670896856562911E-2</v>
      </c>
      <c r="O39" s="43">
        <v>8.748171027966628E-3</v>
      </c>
      <c r="P39" s="43">
        <v>2.4107719271273495E-4</v>
      </c>
      <c r="Q39" s="44">
        <v>4.2114580682794076E-5</v>
      </c>
      <c r="R39" s="44">
        <v>0.11043253257310733</v>
      </c>
      <c r="S39" s="44">
        <v>1.5341837492839307E-4</v>
      </c>
      <c r="T39" s="44">
        <v>-1.252410887682695E-3</v>
      </c>
      <c r="U39" s="44">
        <v>2.3289411863796038E-2</v>
      </c>
      <c r="V39" s="44">
        <v>-3.2220343771834206E-4</v>
      </c>
      <c r="W39" s="44">
        <v>2.4793592477440306E-3</v>
      </c>
      <c r="X39" s="44">
        <v>6.1795186819137329E-2</v>
      </c>
      <c r="Y39" s="44">
        <v>4.6394629842912622E-6</v>
      </c>
      <c r="Z39" s="45">
        <v>1.1903063275257213</v>
      </c>
      <c r="AA39" s="46">
        <v>2.6619991455625517E-4</v>
      </c>
      <c r="AB39" s="46">
        <v>4.9530474895354316E-3</v>
      </c>
      <c r="AC39" s="46">
        <v>1.7843289615334263E-4</v>
      </c>
      <c r="AD39" s="46">
        <v>1.4141514781747371E-5</v>
      </c>
      <c r="AE39" s="46">
        <v>0</v>
      </c>
      <c r="AF39" s="46">
        <v>-9.8690467210301811E-3</v>
      </c>
      <c r="AG39" s="46">
        <v>8.8419920593844393E-4</v>
      </c>
      <c r="AH39" s="46">
        <v>1.1281208461956441E-2</v>
      </c>
      <c r="AI39" s="46">
        <v>7.7351306344841976E-3</v>
      </c>
      <c r="AJ39" s="46">
        <v>7.7351306344841976E-3</v>
      </c>
      <c r="AK39" s="3">
        <v>0.28424780578499287</v>
      </c>
      <c r="AL39" s="3">
        <v>0.12417378244041476</v>
      </c>
      <c r="AM39" s="3">
        <v>0.30838458861721169</v>
      </c>
      <c r="AN39" s="3">
        <v>4.0077600800597114E-2</v>
      </c>
      <c r="AO39" s="3">
        <v>6.2823562234205779E-2</v>
      </c>
      <c r="AP39" s="3">
        <v>3.1213545815860747E-3</v>
      </c>
      <c r="AQ39" s="44">
        <v>1.3578431546880582E-3</v>
      </c>
      <c r="AR39" s="3">
        <v>7.1031492698596828E-3</v>
      </c>
      <c r="AS39" s="3">
        <v>0.36032450183085935</v>
      </c>
      <c r="AT39" s="3">
        <v>2.7403563775107199E-3</v>
      </c>
    </row>
    <row r="40" spans="1:46" x14ac:dyDescent="0.45">
      <c r="A40" t="s">
        <v>670</v>
      </c>
      <c r="B40" s="2">
        <v>38625</v>
      </c>
      <c r="C40" s="3">
        <v>7.2646134478028861</v>
      </c>
      <c r="D40" s="3">
        <v>-3.7304642290387439E-3</v>
      </c>
      <c r="E40" s="3">
        <v>-0.13118701543440811</v>
      </c>
      <c r="F40" s="3">
        <v>7.4041576720430213E-2</v>
      </c>
      <c r="G40" s="3">
        <v>0.14835333283667973</v>
      </c>
      <c r="H40" s="3">
        <v>4.2149405924209118</v>
      </c>
      <c r="I40" s="42">
        <v>0.51284770339851393</v>
      </c>
      <c r="J40" s="43">
        <v>1.4481236367685666E-2</v>
      </c>
      <c r="K40" s="43">
        <v>-5.4692577294352502E-4</v>
      </c>
      <c r="L40" s="43">
        <v>4.2261513995532511E-2</v>
      </c>
      <c r="M40" s="43">
        <v>8.1280927980630621E-2</v>
      </c>
      <c r="N40" s="43">
        <v>0.10164137324720431</v>
      </c>
      <c r="O40" s="43">
        <v>1.4099139878615254E-2</v>
      </c>
      <c r="P40" s="43">
        <v>1.1366742531921236E-3</v>
      </c>
      <c r="Q40" s="44">
        <v>5.36742202935625E-4</v>
      </c>
      <c r="R40" s="44">
        <v>0.14405335590744447</v>
      </c>
      <c r="S40" s="44">
        <v>2.2019776828835358E-4</v>
      </c>
      <c r="T40" s="44">
        <v>-1.0678427867217186E-3</v>
      </c>
      <c r="U40" s="44">
        <v>1.0496227134990284E-3</v>
      </c>
      <c r="V40" s="44">
        <v>-1.2124341009877799E-3</v>
      </c>
      <c r="W40" s="44">
        <v>3.8329996722075133E-3</v>
      </c>
      <c r="X40" s="44">
        <v>6.9657286244624639E-2</v>
      </c>
      <c r="Y40" s="44">
        <v>3.6232125087319165E-6</v>
      </c>
      <c r="Z40" s="45">
        <v>0.1352757764786808</v>
      </c>
      <c r="AA40" s="46">
        <v>3.0589752841520679E-4</v>
      </c>
      <c r="AB40" s="46">
        <v>1.8655798865084491E-2</v>
      </c>
      <c r="AC40" s="46">
        <v>1.2614989863427782E-4</v>
      </c>
      <c r="AD40" s="46">
        <v>9.3015372440919688E-5</v>
      </c>
      <c r="AE40" s="46">
        <v>0</v>
      </c>
      <c r="AF40" s="46">
        <v>2.3235031193461979E-2</v>
      </c>
      <c r="AG40" s="46">
        <v>1.7780612604353812E-3</v>
      </c>
      <c r="AH40" s="46">
        <v>3.75344422243481E-5</v>
      </c>
      <c r="AI40" s="46">
        <v>1.0318054621585872E-3</v>
      </c>
      <c r="AJ40" s="46">
        <v>1.0318054621585872E-3</v>
      </c>
      <c r="AK40" s="3">
        <v>0.28030281837850307</v>
      </c>
      <c r="AL40" s="3">
        <v>0.75968633028975685</v>
      </c>
      <c r="AM40" s="3">
        <v>0.3752435532672273</v>
      </c>
      <c r="AN40" s="3">
        <v>4.5399711815643312E-2</v>
      </c>
      <c r="AO40" s="3">
        <v>0.10523430387709246</v>
      </c>
      <c r="AP40" s="3">
        <v>2.5399316359076608E-3</v>
      </c>
      <c r="AQ40" s="44">
        <v>-3.8452635746156837E-4</v>
      </c>
      <c r="AR40" s="3">
        <v>2.2037033829524846E-2</v>
      </c>
      <c r="AS40" s="3">
        <v>0.36096529931067795</v>
      </c>
      <c r="AT40" s="3">
        <v>4.6128255770890528E-3</v>
      </c>
    </row>
    <row r="41" spans="1:46" x14ac:dyDescent="0.45">
      <c r="A41" t="s">
        <v>671</v>
      </c>
      <c r="B41" s="2">
        <v>38717</v>
      </c>
      <c r="C41" s="3">
        <v>6.4696648623344117</v>
      </c>
      <c r="D41" s="3">
        <v>1.3895076695850416E-3</v>
      </c>
      <c r="E41" s="3">
        <v>0.28825820344108183</v>
      </c>
      <c r="F41" s="3">
        <v>1.2682445247985093E-2</v>
      </c>
      <c r="G41" s="3">
        <v>0.10479452869917685</v>
      </c>
      <c r="H41" s="3">
        <v>2.4879017482056787</v>
      </c>
      <c r="I41" s="42">
        <v>0.77476444418290191</v>
      </c>
      <c r="J41" s="43">
        <v>1.6904279655762886E-2</v>
      </c>
      <c r="K41" s="43">
        <v>7.9045312489100752E-2</v>
      </c>
      <c r="L41" s="43">
        <v>4.0994420761476913E-2</v>
      </c>
      <c r="M41" s="43">
        <v>0.22825496950211846</v>
      </c>
      <c r="N41" s="43">
        <v>5.5058375561530017E-2</v>
      </c>
      <c r="O41" s="43">
        <v>7.4518882572212003E-3</v>
      </c>
      <c r="P41" s="43">
        <v>2.6911783992084417E-3</v>
      </c>
      <c r="Q41" s="44">
        <v>1.2372541028417129E-3</v>
      </c>
      <c r="R41" s="44">
        <v>0.30756029501100007</v>
      </c>
      <c r="S41" s="44">
        <v>2.7224466252850107E-4</v>
      </c>
      <c r="T41" s="44">
        <v>-1.1681990317321141E-3</v>
      </c>
      <c r="U41" s="44">
        <v>1.7808911672821618E-3</v>
      </c>
      <c r="V41" s="44">
        <v>-2.8765084746836199E-3</v>
      </c>
      <c r="W41" s="44">
        <v>4.9166140327639779E-3</v>
      </c>
      <c r="X41" s="44">
        <v>3.1721015634267991E-2</v>
      </c>
      <c r="Y41" s="44">
        <v>3.2480452839713923E-6</v>
      </c>
      <c r="Z41" s="45">
        <v>0.33066976726379677</v>
      </c>
      <c r="AA41" s="46">
        <v>6.3201378170487277E-4</v>
      </c>
      <c r="AB41" s="46">
        <v>3.6249142186771444E-2</v>
      </c>
      <c r="AC41" s="46">
        <v>-1.6361792299899856E-4</v>
      </c>
      <c r="AD41" s="46">
        <v>-2.4819400535967387E-5</v>
      </c>
      <c r="AE41" s="46">
        <v>0</v>
      </c>
      <c r="AF41" s="46">
        <v>7.8097204891025465E-2</v>
      </c>
      <c r="AG41" s="46">
        <v>1.4589037143473949E-3</v>
      </c>
      <c r="AH41" s="46">
        <v>1.1149888870839016E-2</v>
      </c>
      <c r="AI41" s="46">
        <v>9.4627471548666062E-3</v>
      </c>
      <c r="AJ41" s="46">
        <v>9.4627471548666062E-3</v>
      </c>
      <c r="AK41" s="3">
        <v>6.2445997124313514E-2</v>
      </c>
      <c r="AL41" s="3">
        <v>1.8495721681676895</v>
      </c>
      <c r="AM41" s="3">
        <v>0.43526938386234088</v>
      </c>
      <c r="AN41" s="3">
        <v>-7.2486483047543016E-2</v>
      </c>
      <c r="AO41" s="3">
        <v>0.42294377787343546</v>
      </c>
      <c r="AP41" s="3">
        <v>8.1795253607115769E-3</v>
      </c>
      <c r="AQ41" s="44">
        <v>3.1579872338599043E-4</v>
      </c>
      <c r="AR41" s="3">
        <v>1.5122753193963199E-3</v>
      </c>
      <c r="AS41" s="3">
        <v>0.33065426132551701</v>
      </c>
      <c r="AT41" s="3">
        <v>3.5730469604701109E-3</v>
      </c>
    </row>
    <row r="42" spans="1:46" x14ac:dyDescent="0.45">
      <c r="A42" t="s">
        <v>672</v>
      </c>
      <c r="B42" s="2">
        <v>38807</v>
      </c>
      <c r="C42" s="3">
        <v>6.6978076900397268</v>
      </c>
      <c r="D42" s="3">
        <v>2.7302948277220249E-3</v>
      </c>
      <c r="E42" s="3">
        <v>1.3252586544514272E-2</v>
      </c>
      <c r="F42" s="3">
        <v>3.8172365869651607E-2</v>
      </c>
      <c r="G42" s="3">
        <v>0.14251142262157387</v>
      </c>
      <c r="H42" s="3">
        <v>3.2438010793653462</v>
      </c>
      <c r="I42" s="42">
        <v>-0.60384739487831596</v>
      </c>
      <c r="J42" s="43">
        <v>1.2906178658591082E-2</v>
      </c>
      <c r="K42" s="43">
        <v>3.9647077201429839E-3</v>
      </c>
      <c r="L42" s="43">
        <v>8.5887631245104498E-3</v>
      </c>
      <c r="M42" s="43">
        <v>1.6164806960776559E-2</v>
      </c>
      <c r="N42" s="43">
        <v>1.6275775499159002E-2</v>
      </c>
      <c r="O42" s="43">
        <v>1.0918064202843865E-2</v>
      </c>
      <c r="P42" s="43">
        <v>1.4292767082155864E-3</v>
      </c>
      <c r="Q42" s="44">
        <v>5.7715148132835177E-4</v>
      </c>
      <c r="R42" s="44">
        <v>-0.84055217519379677</v>
      </c>
      <c r="S42" s="44">
        <v>3.3512024331689273E-4</v>
      </c>
      <c r="T42" s="44">
        <v>-4.8590115386825509E-5</v>
      </c>
      <c r="U42" s="44">
        <v>2.5649642208350172E-3</v>
      </c>
      <c r="V42" s="44">
        <v>-2.1383030950285278E-3</v>
      </c>
      <c r="W42" s="44">
        <v>5.0039652490596548E-3</v>
      </c>
      <c r="X42" s="44">
        <v>1.6646211336814713E-2</v>
      </c>
      <c r="Y42" s="44">
        <v>1.0914270649445825E-5</v>
      </c>
      <c r="Z42" s="45">
        <v>0.13045757172659755</v>
      </c>
      <c r="AA42" s="46">
        <v>5.6510249011294041E-4</v>
      </c>
      <c r="AB42" s="46">
        <v>2.3946518734708648E-2</v>
      </c>
      <c r="AC42" s="46">
        <v>-2.464237537698315E-4</v>
      </c>
      <c r="AD42" s="46">
        <v>-1.294016716264802E-4</v>
      </c>
      <c r="AE42" s="46">
        <v>0</v>
      </c>
      <c r="AF42" s="46">
        <v>2.8792316789943664E-2</v>
      </c>
      <c r="AG42" s="46">
        <v>1.178560033561654E-3</v>
      </c>
      <c r="AH42" s="46">
        <v>3.8345256496383213E-2</v>
      </c>
      <c r="AI42" s="46">
        <v>-1.0950653513774772E-2</v>
      </c>
      <c r="AJ42" s="46">
        <v>-1.0950653513774772E-2</v>
      </c>
      <c r="AK42" s="3">
        <v>4.3240374611994141E-2</v>
      </c>
      <c r="AL42" s="3">
        <v>2.4823144542869597</v>
      </c>
      <c r="AM42" s="3">
        <v>0.18130016881189431</v>
      </c>
      <c r="AN42" s="3">
        <v>2.3729040243708668E-2</v>
      </c>
      <c r="AO42" s="3">
        <v>7.9304785577274065E-2</v>
      </c>
      <c r="AP42" s="3">
        <v>2.9342339572170886E-3</v>
      </c>
      <c r="AQ42" s="44">
        <v>4.2667731347433637E-4</v>
      </c>
      <c r="AR42" s="3">
        <v>1.0098283530463601E-2</v>
      </c>
      <c r="AS42" s="3">
        <v>0.38523383814955686</v>
      </c>
      <c r="AT42" s="3">
        <v>-8.1005801944521004E-5</v>
      </c>
    </row>
    <row r="43" spans="1:46" x14ac:dyDescent="0.45">
      <c r="A43" t="s">
        <v>673</v>
      </c>
      <c r="B43" s="2">
        <v>38898</v>
      </c>
      <c r="C43" s="3">
        <v>5.7264027902491605</v>
      </c>
      <c r="D43" s="3">
        <v>-8.6974017925301877E-3</v>
      </c>
      <c r="E43" s="3">
        <v>0.14907176971854472</v>
      </c>
      <c r="F43" s="3">
        <v>-5.0830199939093705E-2</v>
      </c>
      <c r="G43" s="3">
        <v>0.1709555267922758</v>
      </c>
      <c r="H43" s="3">
        <v>3.8520182778931762</v>
      </c>
      <c r="I43" s="42">
        <v>0.35497917954155672</v>
      </c>
      <c r="J43" s="43">
        <v>2.1470140896969067E-2</v>
      </c>
      <c r="K43" s="43">
        <v>1.4753960345019823E-3</v>
      </c>
      <c r="L43" s="43">
        <v>7.438713443036051E-3</v>
      </c>
      <c r="M43" s="43">
        <v>5.1925960003245022E-2</v>
      </c>
      <c r="N43" s="43">
        <v>2.0874230225470834E-2</v>
      </c>
      <c r="O43" s="43">
        <v>3.2599180280684188E-3</v>
      </c>
      <c r="P43" s="43">
        <v>1.1298282264709755E-3</v>
      </c>
      <c r="Q43" s="44">
        <v>-2.4435022888049355E-4</v>
      </c>
      <c r="R43" s="44">
        <v>0.21723891113724636</v>
      </c>
      <c r="S43" s="44">
        <v>4.7628520031391098E-4</v>
      </c>
      <c r="T43" s="44">
        <v>-3.3528028439265482E-3</v>
      </c>
      <c r="U43" s="44">
        <v>-1.4117386569948375E-3</v>
      </c>
      <c r="V43" s="44">
        <v>7.4916897670698982E-3</v>
      </c>
      <c r="W43" s="44">
        <v>5.0283325046266243E-3</v>
      </c>
      <c r="X43" s="44">
        <v>2.5350153561735896E-3</v>
      </c>
      <c r="Y43" s="44">
        <v>1.9516074603460349E-5</v>
      </c>
      <c r="Z43" s="45">
        <v>-2.9937994840232306E-2</v>
      </c>
      <c r="AA43" s="46">
        <v>5.3130305697568784E-4</v>
      </c>
      <c r="AB43" s="46">
        <v>1.6202910096587534E-2</v>
      </c>
      <c r="AC43" s="46">
        <v>2.7507869682396203E-4</v>
      </c>
      <c r="AD43" s="46">
        <v>3.7293538251095621E-5</v>
      </c>
      <c r="AE43" s="46">
        <v>0</v>
      </c>
      <c r="AF43" s="46">
        <v>3.2517415119299682E-2</v>
      </c>
      <c r="AG43" s="46">
        <v>7.8066893860312696E-4</v>
      </c>
      <c r="AH43" s="46">
        <v>1.703683176218709E-2</v>
      </c>
      <c r="AI43" s="46">
        <v>8.5719548832153478E-3</v>
      </c>
      <c r="AJ43" s="46">
        <v>8.5719548832153478E-3</v>
      </c>
      <c r="AK43" s="3">
        <v>0.29600435461458208</v>
      </c>
      <c r="AL43" s="3">
        <v>0.78985646412722643</v>
      </c>
      <c r="AM43" s="3">
        <v>0.22706443603575785</v>
      </c>
      <c r="AN43" s="3">
        <v>5.1274261045817483E-2</v>
      </c>
      <c r="AO43" s="3">
        <v>9.048058082512915E-2</v>
      </c>
      <c r="AP43" s="3">
        <v>3.6090959621309393E-3</v>
      </c>
      <c r="AQ43" s="44">
        <v>3.7802607672619507E-3</v>
      </c>
      <c r="AR43" s="3">
        <v>2.6851084370435103E-2</v>
      </c>
      <c r="AS43" s="3">
        <v>0.37299445251667179</v>
      </c>
      <c r="AT43" s="3">
        <v>-7.1283138377384141E-3</v>
      </c>
    </row>
    <row r="44" spans="1:46" x14ac:dyDescent="0.45">
      <c r="A44" t="s">
        <v>674</v>
      </c>
      <c r="B44" s="2">
        <v>38990</v>
      </c>
      <c r="C44" s="3">
        <v>4.2345704331249312</v>
      </c>
      <c r="D44" s="3">
        <v>2.2875152469126103E-4</v>
      </c>
      <c r="E44" s="3">
        <v>9.5961723058694215E-2</v>
      </c>
      <c r="F44" s="3">
        <v>-2.4814634511823714E-2</v>
      </c>
      <c r="G44" s="3">
        <v>7.0956186999557191E-2</v>
      </c>
      <c r="H44" s="3">
        <v>1.7421101126724452</v>
      </c>
      <c r="I44" s="42">
        <v>0.23194892747349605</v>
      </c>
      <c r="J44" s="43">
        <v>1.3735713398447539E-2</v>
      </c>
      <c r="K44" s="43">
        <v>3.6286753437367505E-3</v>
      </c>
      <c r="L44" s="43">
        <v>5.2716227001985236E-2</v>
      </c>
      <c r="M44" s="43">
        <v>2.439844214378796E-2</v>
      </c>
      <c r="N44" s="43">
        <v>1.5759688003732838E-2</v>
      </c>
      <c r="O44" s="43">
        <v>-1.8421219961165304E-3</v>
      </c>
      <c r="P44" s="43">
        <v>3.0434983724654839E-4</v>
      </c>
      <c r="Q44" s="44">
        <v>-4.1798578434081463E-4</v>
      </c>
      <c r="R44" s="44">
        <v>0.13360097592897355</v>
      </c>
      <c r="S44" s="44">
        <v>5.3060869180430765E-4</v>
      </c>
      <c r="T44" s="44">
        <v>-6.3903639163206058E-3</v>
      </c>
      <c r="U44" s="44">
        <v>2.7750324191580977E-3</v>
      </c>
      <c r="V44" s="44">
        <v>-4.8485561356310524E-4</v>
      </c>
      <c r="W44" s="44">
        <v>4.0704118791454772E-3</v>
      </c>
      <c r="X44" s="44">
        <v>-8.6145657593859372E-3</v>
      </c>
      <c r="Y44" s="44">
        <v>1.6658815963285297E-5</v>
      </c>
      <c r="Z44" s="45">
        <v>0.1933648939977321</v>
      </c>
      <c r="AA44" s="46">
        <v>4.1839881508679943E-4</v>
      </c>
      <c r="AB44" s="46">
        <v>1.6264657767762647E-2</v>
      </c>
      <c r="AC44" s="46">
        <v>1.7387345954038653E-3</v>
      </c>
      <c r="AD44" s="46">
        <v>1.8918215427220797E-4</v>
      </c>
      <c r="AE44" s="46">
        <v>0</v>
      </c>
      <c r="AF44" s="46">
        <v>5.9426181125910901E-2</v>
      </c>
      <c r="AG44" s="46">
        <v>-1.7644933136180826E-5</v>
      </c>
      <c r="AH44" s="46">
        <v>4.5693121899005797E-2</v>
      </c>
      <c r="AI44" s="46">
        <v>-3.4703918526298176E-3</v>
      </c>
      <c r="AJ44" s="46">
        <v>-3.4703918526298176E-3</v>
      </c>
      <c r="AK44" s="3">
        <v>0.12070311184214753</v>
      </c>
      <c r="AL44" s="3">
        <v>0.76767851632777795</v>
      </c>
      <c r="AM44" s="3">
        <v>0.28836396960247412</v>
      </c>
      <c r="AN44" s="3">
        <v>2.4353032618782834E-2</v>
      </c>
      <c r="AO44" s="3">
        <v>-0.26288860605501557</v>
      </c>
      <c r="AP44" s="3">
        <v>1.2564845651166785E-3</v>
      </c>
      <c r="AQ44" s="44">
        <v>4.464253005152658E-4</v>
      </c>
      <c r="AR44" s="3">
        <v>1.1342571981446699E-2</v>
      </c>
      <c r="AS44" s="3">
        <v>0.44066326516944537</v>
      </c>
      <c r="AT44" s="3">
        <v>1.8457724720912219E-3</v>
      </c>
    </row>
    <row r="45" spans="1:46" x14ac:dyDescent="0.45">
      <c r="A45" t="s">
        <v>675</v>
      </c>
      <c r="B45" s="2">
        <v>39082</v>
      </c>
      <c r="C45" s="3">
        <v>4.833811641053753</v>
      </c>
      <c r="D45" s="3">
        <v>6.5088827888424216E-3</v>
      </c>
      <c r="E45" s="3">
        <v>0.29980803617956142</v>
      </c>
      <c r="F45" s="3">
        <v>6.2790078839544447E-2</v>
      </c>
      <c r="G45" s="3">
        <v>0.1536038209536385</v>
      </c>
      <c r="H45" s="3">
        <v>2.5339931101822577</v>
      </c>
      <c r="I45" s="42">
        <v>0.3592852026326962</v>
      </c>
      <c r="J45" s="43">
        <v>1.1629649497625341E-2</v>
      </c>
      <c r="K45" s="43">
        <v>-4.6742144266381696E-3</v>
      </c>
      <c r="L45" s="43">
        <v>-9.6766875071137171E-3</v>
      </c>
      <c r="M45" s="43">
        <v>2.3866540426695951E-2</v>
      </c>
      <c r="N45" s="43">
        <v>-1.9075360169063065E-2</v>
      </c>
      <c r="O45" s="43">
        <v>2.8849009580358149E-3</v>
      </c>
      <c r="P45" s="43">
        <v>-9.3502224193416856E-5</v>
      </c>
      <c r="Q45" s="44">
        <v>-3.1058229159327589E-4</v>
      </c>
      <c r="R45" s="44">
        <v>0.27715220351565706</v>
      </c>
      <c r="S45" s="44">
        <v>2.4325411371275103E-4</v>
      </c>
      <c r="T45" s="44">
        <v>-9.9936152778711401E-3</v>
      </c>
      <c r="U45" s="44">
        <v>1.5432033291047685E-3</v>
      </c>
      <c r="V45" s="44">
        <v>6.4580667314276001E-3</v>
      </c>
      <c r="W45" s="44">
        <v>2.8573100350699665E-3</v>
      </c>
      <c r="X45" s="44">
        <v>3.0079407391604591E-2</v>
      </c>
      <c r="Y45" s="44">
        <v>3.5309663476494106E-5</v>
      </c>
      <c r="Z45" s="45">
        <v>1.6094505809015433E-2</v>
      </c>
      <c r="AA45" s="46">
        <v>4.4410334133846384E-4</v>
      </c>
      <c r="AB45" s="46">
        <v>9.7103422523207462E-3</v>
      </c>
      <c r="AC45" s="46">
        <v>2.8014347572903266E-3</v>
      </c>
      <c r="AD45" s="46">
        <v>1.0344396270135932E-4</v>
      </c>
      <c r="AE45" s="46">
        <v>0</v>
      </c>
      <c r="AF45" s="46">
        <v>1.5985891598167698E-2</v>
      </c>
      <c r="AG45" s="46">
        <v>-5.2338478894427278E-7</v>
      </c>
      <c r="AH45" s="46">
        <v>2.3058207172591133E-3</v>
      </c>
      <c r="AI45" s="46">
        <v>-3.952036645211072E-3</v>
      </c>
      <c r="AJ45" s="46">
        <v>-3.952036645211072E-3</v>
      </c>
      <c r="AK45" s="3">
        <v>0.26226802051977388</v>
      </c>
      <c r="AL45" s="3">
        <v>0.92855630532563904</v>
      </c>
      <c r="AM45" s="3">
        <v>0.41289572249726575</v>
      </c>
      <c r="AN45" s="3">
        <v>3.8627280153289506E-2</v>
      </c>
      <c r="AO45" s="3">
        <v>4.5617807381011677E-2</v>
      </c>
      <c r="AP45" s="3">
        <v>4.2881787611295789E-2</v>
      </c>
      <c r="AQ45" s="44">
        <v>3.7168570951852055E-5</v>
      </c>
      <c r="AR45" s="3">
        <v>-6.3133977473956333E-3</v>
      </c>
      <c r="AS45" s="3">
        <v>0.3842965518711336</v>
      </c>
      <c r="AT45" s="3">
        <v>-4.9813842559372264E-3</v>
      </c>
    </row>
    <row r="46" spans="1:46" x14ac:dyDescent="0.45">
      <c r="A46" t="s">
        <v>676</v>
      </c>
      <c r="B46" s="2">
        <v>39172</v>
      </c>
      <c r="C46" s="3">
        <v>9.8268788548805155</v>
      </c>
      <c r="D46" s="3">
        <v>-1.5450248382129125E-2</v>
      </c>
      <c r="E46" s="3">
        <v>0.80042519091720787</v>
      </c>
      <c r="F46" s="3">
        <v>0.18194207192008693</v>
      </c>
      <c r="G46" s="3">
        <v>0.13391190763770283</v>
      </c>
      <c r="H46" s="3">
        <v>2.9023944910979238</v>
      </c>
      <c r="I46" s="42">
        <v>0.28137236506468599</v>
      </c>
      <c r="J46" s="43">
        <v>4.8466286305529852E-4</v>
      </c>
      <c r="K46" s="43">
        <v>1.0833572297933771E-3</v>
      </c>
      <c r="L46" s="43">
        <v>3.8000065296449836E-2</v>
      </c>
      <c r="M46" s="43">
        <v>-7.3611810763230178E-3</v>
      </c>
      <c r="N46" s="43">
        <v>2.4373549886483336E-2</v>
      </c>
      <c r="O46" s="43">
        <v>1.8648132917800903E-2</v>
      </c>
      <c r="P46" s="43">
        <v>-3.1173930778130563E-3</v>
      </c>
      <c r="Q46" s="44">
        <v>4.6838989999684819E-3</v>
      </c>
      <c r="R46" s="44">
        <v>0.15379066638147304</v>
      </c>
      <c r="S46" s="44">
        <v>2.8273302097688458E-4</v>
      </c>
      <c r="T46" s="44">
        <v>-8.0437754034302644E-3</v>
      </c>
      <c r="U46" s="44">
        <v>-1.1963221938094174E-3</v>
      </c>
      <c r="V46" s="44">
        <v>-7.7724989964291962E-3</v>
      </c>
      <c r="W46" s="44">
        <v>1.8983704931786003E-3</v>
      </c>
      <c r="X46" s="44">
        <v>3.5193922738061913E-2</v>
      </c>
      <c r="Y46" s="44">
        <v>3.6798781925648635E-5</v>
      </c>
      <c r="Z46" s="45">
        <v>0.77565934246131585</v>
      </c>
      <c r="AA46" s="46">
        <v>2.6669818284960866E-4</v>
      </c>
      <c r="AB46" s="46">
        <v>2.4499733361821388E-2</v>
      </c>
      <c r="AC46" s="46">
        <v>4.186953415800756E-3</v>
      </c>
      <c r="AD46" s="46">
        <v>4.157511039412489E-4</v>
      </c>
      <c r="AE46" s="46">
        <v>0</v>
      </c>
      <c r="AF46" s="46">
        <v>-5.1433173219159797E-3</v>
      </c>
      <c r="AG46" s="46">
        <v>3.2401424425409894E-5</v>
      </c>
      <c r="AH46" s="46">
        <v>6.7148515110345341E-3</v>
      </c>
      <c r="AI46" s="46">
        <v>8.1095885711289961E-4</v>
      </c>
      <c r="AJ46" s="46">
        <v>8.1095885711289961E-4</v>
      </c>
      <c r="AK46" s="3">
        <v>0.19989846775565082</v>
      </c>
      <c r="AL46" s="3">
        <v>3.1846935548028248</v>
      </c>
      <c r="AM46" s="3">
        <v>0.17544767236273806</v>
      </c>
      <c r="AN46" s="3">
        <v>6.2474319253743797E-2</v>
      </c>
      <c r="AO46" s="3">
        <v>2.5664928894742343E-2</v>
      </c>
      <c r="AP46" s="3">
        <v>4.1504370177688654E-2</v>
      </c>
      <c r="AQ46" s="44">
        <v>2.0619646154114205E-3</v>
      </c>
      <c r="AR46" s="3">
        <v>-3.1291617652375267E-3</v>
      </c>
      <c r="AS46" s="3">
        <v>0.45397997296263348</v>
      </c>
      <c r="AT46" s="3">
        <v>1.6515557091384958E-3</v>
      </c>
    </row>
    <row r="47" spans="1:46" x14ac:dyDescent="0.45">
      <c r="A47" t="s">
        <v>677</v>
      </c>
      <c r="B47" s="2">
        <v>39263</v>
      </c>
      <c r="C47" s="3">
        <v>5.0559596568468006</v>
      </c>
      <c r="D47" s="3">
        <v>-3.8147219101879511E-3</v>
      </c>
      <c r="E47" s="3">
        <v>0.25555069425448057</v>
      </c>
      <c r="F47" s="3">
        <v>2.979121992608515E-2</v>
      </c>
      <c r="G47" s="3">
        <v>0.19549328998839979</v>
      </c>
      <c r="H47" s="3">
        <v>3.5122887193708747</v>
      </c>
      <c r="I47" s="42">
        <v>0.29150334946072909</v>
      </c>
      <c r="J47" s="43">
        <v>-1.3566293876817726E-2</v>
      </c>
      <c r="K47" s="43">
        <v>5.2801113539487066E-4</v>
      </c>
      <c r="L47" s="43">
        <v>8.1766112770035468E-2</v>
      </c>
      <c r="M47" s="43">
        <v>2.448477154654197E-2</v>
      </c>
      <c r="N47" s="43">
        <v>2.4240339090973131E-2</v>
      </c>
      <c r="O47" s="43">
        <v>3.3874455977267186E-3</v>
      </c>
      <c r="P47" s="43">
        <v>-2.6184768624989102E-3</v>
      </c>
      <c r="Q47" s="44">
        <v>1.2049087060584714E-2</v>
      </c>
      <c r="R47" s="44">
        <v>0.35479243254997195</v>
      </c>
      <c r="S47" s="44">
        <v>2.7641055843759846E-4</v>
      </c>
      <c r="T47" s="44">
        <v>-5.3261130005839499E-3</v>
      </c>
      <c r="U47" s="44">
        <v>8.1248433686093957E-4</v>
      </c>
      <c r="V47" s="44">
        <v>4.8770576453418223E-4</v>
      </c>
      <c r="W47" s="44">
        <v>1.4119302357219056E-3</v>
      </c>
      <c r="X47" s="44">
        <v>5.4920184614036784E-2</v>
      </c>
      <c r="Y47" s="44">
        <v>4.9945455916540439E-5</v>
      </c>
      <c r="Z47" s="45">
        <v>-0.61311471079283419</v>
      </c>
      <c r="AA47" s="46">
        <v>9.9175066184961915E-5</v>
      </c>
      <c r="AB47" s="46">
        <v>2.7208185661446081E-2</v>
      </c>
      <c r="AC47" s="46">
        <v>6.4666230983642554E-3</v>
      </c>
      <c r="AD47" s="46">
        <v>3.6758092310372763E-4</v>
      </c>
      <c r="AE47" s="46">
        <v>0</v>
      </c>
      <c r="AF47" s="46">
        <v>-2.9226136774354171E-2</v>
      </c>
      <c r="AG47" s="46">
        <v>-2.1044207585619362E-5</v>
      </c>
      <c r="AH47" s="46">
        <v>4.352224975814889E-2</v>
      </c>
      <c r="AI47" s="46">
        <v>4.1641908109427235E-3</v>
      </c>
      <c r="AJ47" s="46">
        <v>4.1641908109427235E-3</v>
      </c>
      <c r="AK47" s="3">
        <v>7.4817765249336837E-2</v>
      </c>
      <c r="AL47" s="3">
        <v>0.80444769300900354</v>
      </c>
      <c r="AM47" s="3">
        <v>0.43046692521622304</v>
      </c>
      <c r="AN47" s="3">
        <v>4.9827746731067324E-2</v>
      </c>
      <c r="AO47" s="3">
        <v>-1.7824827944947531E-2</v>
      </c>
      <c r="AP47" s="3">
        <v>5.7058492546312413E-3</v>
      </c>
      <c r="AQ47" s="44">
        <v>2.8457810211561579E-3</v>
      </c>
      <c r="AR47" s="3">
        <v>2.4456148122928213E-2</v>
      </c>
      <c r="AS47" s="3">
        <v>0.45767250401151627</v>
      </c>
      <c r="AT47" s="3">
        <v>1.5697371776423148E-3</v>
      </c>
    </row>
    <row r="48" spans="1:46" x14ac:dyDescent="0.45">
      <c r="A48" t="s">
        <v>678</v>
      </c>
      <c r="B48" s="2">
        <v>39355</v>
      </c>
      <c r="C48" s="3">
        <v>9.5896691482105982</v>
      </c>
      <c r="D48" s="3">
        <v>9.6255944818148184E-3</v>
      </c>
      <c r="E48" s="3">
        <v>0.93237538348155824</v>
      </c>
      <c r="F48" s="3">
        <v>0.86917397838652843</v>
      </c>
      <c r="G48" s="3">
        <v>0.17441028582744231</v>
      </c>
      <c r="H48" s="3">
        <v>4.8811351688730351</v>
      </c>
      <c r="I48" s="42">
        <v>0.28266161659974615</v>
      </c>
      <c r="J48" s="43">
        <v>2.2021642019351226E-2</v>
      </c>
      <c r="K48" s="43">
        <v>-1.5861498142152443E-3</v>
      </c>
      <c r="L48" s="43">
        <v>1.934705701510293E-2</v>
      </c>
      <c r="M48" s="43">
        <v>2.2508720968831837E-2</v>
      </c>
      <c r="N48" s="43">
        <v>8.4106345542332272E-3</v>
      </c>
      <c r="O48" s="43">
        <v>-4.5705438223530613E-3</v>
      </c>
      <c r="P48" s="43">
        <v>-1.393899213104391E-3</v>
      </c>
      <c r="Q48" s="44">
        <v>7.2022189264278284E-3</v>
      </c>
      <c r="R48" s="44">
        <v>0.32728376211955246</v>
      </c>
      <c r="S48" s="44">
        <v>3.2894273506057958E-5</v>
      </c>
      <c r="T48" s="44">
        <v>-2.2615465700771159E-3</v>
      </c>
      <c r="U48" s="44">
        <v>3.1669333990290574E-3</v>
      </c>
      <c r="V48" s="44">
        <v>9.8326387393427288E-4</v>
      </c>
      <c r="W48" s="44">
        <v>-6.1983267998252096E-5</v>
      </c>
      <c r="X48" s="44">
        <v>-1.1999138257407763E-2</v>
      </c>
      <c r="Y48" s="44">
        <v>2.907765309327483E-5</v>
      </c>
      <c r="Z48" s="45">
        <v>9.634418802930432E-2</v>
      </c>
      <c r="AA48" s="46">
        <v>-4.7448118917828727E-5</v>
      </c>
      <c r="AB48" s="46">
        <v>2.2828259771972819E-2</v>
      </c>
      <c r="AC48" s="46">
        <v>7.8142825299358076E-3</v>
      </c>
      <c r="AD48" s="46">
        <v>3.9307614779339353E-4</v>
      </c>
      <c r="AE48" s="46">
        <v>0</v>
      </c>
      <c r="AF48" s="46">
        <v>2.6783764496962605E-2</v>
      </c>
      <c r="AG48" s="46">
        <v>-6.7933430596934153E-6</v>
      </c>
      <c r="AH48" s="46">
        <v>5.8454334516626828E-2</v>
      </c>
      <c r="AI48" s="46">
        <v>7.4708420791490737E-3</v>
      </c>
      <c r="AJ48" s="46">
        <v>7.4708420791490737E-3</v>
      </c>
      <c r="AK48" s="3">
        <v>2.7766658689472229E-2</v>
      </c>
      <c r="AL48" s="3">
        <v>1.1530256987024896</v>
      </c>
      <c r="AM48" s="3">
        <v>0.34633802030863786</v>
      </c>
      <c r="AN48" s="3">
        <v>3.4427398928152102E-2</v>
      </c>
      <c r="AO48" s="3">
        <v>0.10281968651163657</v>
      </c>
      <c r="AP48" s="3">
        <v>-7.7474292184324478E-4</v>
      </c>
      <c r="AQ48" s="44">
        <v>6.7124287943728352E-3</v>
      </c>
      <c r="AR48" s="3">
        <v>1.1240042661490065E-2</v>
      </c>
      <c r="AS48" s="3">
        <v>0.28654194916585035</v>
      </c>
      <c r="AT48" s="3">
        <v>-1.9367361680052602E-3</v>
      </c>
    </row>
    <row r="49" spans="1:46" x14ac:dyDescent="0.45">
      <c r="A49" t="s">
        <v>679</v>
      </c>
      <c r="B49" s="2">
        <v>39447</v>
      </c>
      <c r="C49" s="3">
        <v>8.1410662295049505</v>
      </c>
      <c r="D49" s="3">
        <v>1.671960905571952E-3</v>
      </c>
      <c r="E49" s="3">
        <v>0.18164551044495347</v>
      </c>
      <c r="F49" s="3">
        <v>6.1144849481827947E-2</v>
      </c>
      <c r="G49" s="3">
        <v>1.4564323021722787</v>
      </c>
      <c r="H49" s="3">
        <v>3.7871941216634997</v>
      </c>
      <c r="I49" s="42">
        <v>0.27963769307169983</v>
      </c>
      <c r="J49" s="43">
        <v>7.1995954264673558E-3</v>
      </c>
      <c r="K49" s="43">
        <v>-7.7370937549957851E-3</v>
      </c>
      <c r="L49" s="43">
        <v>2.387247936099202E-2</v>
      </c>
      <c r="M49" s="43">
        <v>-1.9682972494148535E-2</v>
      </c>
      <c r="N49" s="43">
        <v>4.9532895500858619E-2</v>
      </c>
      <c r="O49" s="43">
        <v>-1.4155048562615033E-2</v>
      </c>
      <c r="P49" s="43">
        <v>4.1211382921247088E-5</v>
      </c>
      <c r="Q49" s="44">
        <v>1.6038978224026824E-3</v>
      </c>
      <c r="R49" s="44">
        <v>0.22716343980085743</v>
      </c>
      <c r="S49" s="44">
        <v>-4.1186162257820228E-4</v>
      </c>
      <c r="T49" s="44">
        <v>4.7416130015576736E-5</v>
      </c>
      <c r="U49" s="44">
        <v>-3.6066608101844554E-3</v>
      </c>
      <c r="V49" s="44">
        <v>-5.6348345326639885E-4</v>
      </c>
      <c r="W49" s="44">
        <v>-5.7418784401074095E-4</v>
      </c>
      <c r="X49" s="44">
        <v>9.7826844493937876E-3</v>
      </c>
      <c r="Y49" s="44">
        <v>4.9473333999846734E-5</v>
      </c>
      <c r="Z49" s="45">
        <v>0.32274978544641142</v>
      </c>
      <c r="AA49" s="46">
        <v>-1.9266455037359326E-5</v>
      </c>
      <c r="AB49" s="46">
        <v>2.1050884017067267E-2</v>
      </c>
      <c r="AC49" s="46">
        <v>8.8138975193035266E-3</v>
      </c>
      <c r="AD49" s="46">
        <v>2.588784570246011E-5</v>
      </c>
      <c r="AE49" s="46">
        <v>0</v>
      </c>
      <c r="AF49" s="46">
        <v>0.25402863416257232</v>
      </c>
      <c r="AG49" s="46">
        <v>4.3444775678379978E-6</v>
      </c>
      <c r="AH49" s="46">
        <v>4.7675569461742499E-2</v>
      </c>
      <c r="AI49" s="46">
        <v>-2.1737864719778362E-3</v>
      </c>
      <c r="AJ49" s="46">
        <v>-2.1737864719778362E-3</v>
      </c>
      <c r="AK49" s="3">
        <v>-0.23088580623220537</v>
      </c>
      <c r="AL49" s="3">
        <v>1.2272940494745508</v>
      </c>
      <c r="AM49" s="3">
        <v>0.21843793159292466</v>
      </c>
      <c r="AN49" s="3">
        <v>0.10257115264632774</v>
      </c>
      <c r="AO49" s="3">
        <v>3.7724271571901377E-2</v>
      </c>
      <c r="AP49" s="3">
        <v>-7.8099996007486763E-3</v>
      </c>
      <c r="AQ49" s="44">
        <v>1.0059384091557606E-2</v>
      </c>
      <c r="AR49" s="3">
        <v>0.24894001353929648</v>
      </c>
      <c r="AS49" s="3">
        <v>1.0117131556292429</v>
      </c>
      <c r="AT49" s="3">
        <v>4.2791800915986063E-2</v>
      </c>
    </row>
    <row r="50" spans="1:46" x14ac:dyDescent="0.45">
      <c r="A50" t="s">
        <v>680</v>
      </c>
      <c r="B50" s="2">
        <v>39538</v>
      </c>
      <c r="C50" s="3">
        <v>7.3649929467637687</v>
      </c>
      <c r="D50" s="3">
        <v>2.087455947890338E-2</v>
      </c>
      <c r="E50" s="3">
        <v>0.42134331197036179</v>
      </c>
      <c r="F50" s="3">
        <v>9.2469592310617937E-3</v>
      </c>
      <c r="G50" s="3">
        <v>0.1803758960304073</v>
      </c>
      <c r="H50" s="3">
        <v>2.8948260128536716</v>
      </c>
      <c r="I50" s="42">
        <v>0.85239250995341187</v>
      </c>
      <c r="J50" s="43">
        <v>2.107678217234488E-2</v>
      </c>
      <c r="K50" s="43">
        <v>-1.4996889561309417E-2</v>
      </c>
      <c r="L50" s="43">
        <v>3.2432489722177965E-2</v>
      </c>
      <c r="M50" s="43">
        <v>2.7381198799318558E-2</v>
      </c>
      <c r="N50" s="43">
        <v>1.2655423995733269E-2</v>
      </c>
      <c r="O50" s="43">
        <v>6.6862906620675355E-3</v>
      </c>
      <c r="P50" s="43">
        <v>4.1052786953312627E-4</v>
      </c>
      <c r="Q50" s="44">
        <v>4.8645185963253658E-3</v>
      </c>
      <c r="R50" s="44">
        <v>0.73149871258856136</v>
      </c>
      <c r="S50" s="44">
        <v>2.0189559703776198E-4</v>
      </c>
      <c r="T50" s="44">
        <v>2.0508927210016788E-4</v>
      </c>
      <c r="U50" s="44">
        <v>-3.3549118398212927E-3</v>
      </c>
      <c r="V50" s="44">
        <v>-2.1904301216579114E-4</v>
      </c>
      <c r="W50" s="44">
        <v>-5.6913464467221955E-5</v>
      </c>
      <c r="X50" s="44">
        <v>1.4374955567372987E-2</v>
      </c>
      <c r="Y50" s="44">
        <v>6.6095724740108458E-5</v>
      </c>
      <c r="Z50" s="45">
        <v>0.41365950625605136</v>
      </c>
      <c r="AA50" s="46">
        <v>1.8563249749578952E-6</v>
      </c>
      <c r="AB50" s="46">
        <v>3.9757941860465211E-2</v>
      </c>
      <c r="AC50" s="46">
        <v>8.8397021524512596E-3</v>
      </c>
      <c r="AD50" s="46">
        <v>5.3015667612472839E-5</v>
      </c>
      <c r="AE50" s="46">
        <v>0</v>
      </c>
      <c r="AF50" s="46">
        <v>0.15520107010381476</v>
      </c>
      <c r="AG50" s="46">
        <v>1.5489910128849025E-5</v>
      </c>
      <c r="AH50" s="46">
        <v>2.3484459428201952E-2</v>
      </c>
      <c r="AI50" s="46">
        <v>-1.7803596143719244E-3</v>
      </c>
      <c r="AJ50" s="46">
        <v>-1.7803596143719244E-3</v>
      </c>
      <c r="AK50" s="3">
        <v>-0.19292162373354685</v>
      </c>
      <c r="AL50" s="3">
        <v>1.8226368050469168</v>
      </c>
      <c r="AM50" s="3">
        <v>0.35650361938173863</v>
      </c>
      <c r="AN50" s="3">
        <v>-1.4298042544985071E-2</v>
      </c>
      <c r="AO50" s="3">
        <v>5.6807314192130781E-2</v>
      </c>
      <c r="AP50" s="3">
        <v>7.2466636550552735E-3</v>
      </c>
      <c r="AQ50" s="44">
        <v>4.4204334467363958E-3</v>
      </c>
      <c r="AR50" s="3">
        <v>2.5424905607798224E-3</v>
      </c>
      <c r="AS50" s="3">
        <v>-8.3409263188467295E-2</v>
      </c>
      <c r="AT50" s="3">
        <v>9.3367482334082001E-4</v>
      </c>
    </row>
    <row r="51" spans="1:46" x14ac:dyDescent="0.45">
      <c r="A51" t="s">
        <v>681</v>
      </c>
      <c r="B51" s="2">
        <v>39629</v>
      </c>
      <c r="C51" s="3">
        <v>7.1298880203707045</v>
      </c>
      <c r="D51" s="3">
        <v>4.4646000917365432E-2</v>
      </c>
      <c r="E51" s="3">
        <v>1.0709610908337535</v>
      </c>
      <c r="F51" s="3">
        <v>0.28357502559408593</v>
      </c>
      <c r="G51" s="3">
        <v>0.33273726968005768</v>
      </c>
      <c r="H51" s="3">
        <v>1.9917264057952693</v>
      </c>
      <c r="I51" s="42">
        <v>-0.24312337041086712</v>
      </c>
      <c r="J51" s="43">
        <v>-3.0067300696933509E-2</v>
      </c>
      <c r="K51" s="43">
        <v>-2.1036787755594898E-3</v>
      </c>
      <c r="L51" s="43">
        <v>2.3426582232508243E-2</v>
      </c>
      <c r="M51" s="43">
        <v>3.5543082154584002E-2</v>
      </c>
      <c r="N51" s="43">
        <v>3.3391772768392093E-2</v>
      </c>
      <c r="O51" s="43">
        <v>3.6190256105365923E-3</v>
      </c>
      <c r="P51" s="43">
        <v>-3.7350955936786697E-4</v>
      </c>
      <c r="Q51" s="44">
        <v>-5.7056768650370741E-4</v>
      </c>
      <c r="R51" s="44">
        <v>-0.17920924685593206</v>
      </c>
      <c r="S51" s="44">
        <v>3.0286912225895203E-4</v>
      </c>
      <c r="T51" s="44">
        <v>-1.1444109451184445E-4</v>
      </c>
      <c r="U51" s="44">
        <v>-1.6430036489568844E-3</v>
      </c>
      <c r="V51" s="44">
        <v>6.8509306126566969E-3</v>
      </c>
      <c r="W51" s="44">
        <v>8.1745633159913524E-4</v>
      </c>
      <c r="X51" s="44">
        <v>-6.3102661176286197E-3</v>
      </c>
      <c r="Y51" s="44">
        <v>9.5974108859269051E-5</v>
      </c>
      <c r="Z51" s="45">
        <v>0.77369391521207498</v>
      </c>
      <c r="AA51" s="46">
        <v>1.0071284337135292E-4</v>
      </c>
      <c r="AB51" s="46">
        <v>5.0666465990801504E-2</v>
      </c>
      <c r="AC51" s="46">
        <v>9.7867546657903048E-3</v>
      </c>
      <c r="AD51" s="46">
        <v>5.7198113384278034E-4</v>
      </c>
      <c r="AE51" s="46">
        <v>0</v>
      </c>
      <c r="AF51" s="46">
        <v>0.77199932985959274</v>
      </c>
      <c r="AG51" s="46">
        <v>-1.6252468519330875E-5</v>
      </c>
      <c r="AH51" s="46">
        <v>3.4623223128570559E-2</v>
      </c>
      <c r="AI51" s="46">
        <v>-1.4823673706998265E-4</v>
      </c>
      <c r="AJ51" s="46">
        <v>-1.4823673706998265E-4</v>
      </c>
      <c r="AK51" s="3">
        <v>0.53753570475135137</v>
      </c>
      <c r="AL51" s="3">
        <v>2.0418371981145595</v>
      </c>
      <c r="AM51" s="3">
        <v>0.23717057379246134</v>
      </c>
      <c r="AN51" s="3">
        <v>2.0830484713452696E-2</v>
      </c>
      <c r="AO51" s="3">
        <v>0.11029334475268344</v>
      </c>
      <c r="AP51" s="3">
        <v>3.7033074239046274E-3</v>
      </c>
      <c r="AQ51" s="44">
        <v>3.8529915837030027E-3</v>
      </c>
      <c r="AR51" s="3">
        <v>2.0704406467032963E-2</v>
      </c>
      <c r="AS51" s="3">
        <v>0.2894137994611044</v>
      </c>
      <c r="AT51" s="3">
        <v>-6.2671282066937501E-3</v>
      </c>
    </row>
    <row r="52" spans="1:46" x14ac:dyDescent="0.45">
      <c r="A52" t="s">
        <v>682</v>
      </c>
      <c r="B52" s="2">
        <v>39721</v>
      </c>
      <c r="C52" s="3">
        <v>7.6606742419563538</v>
      </c>
      <c r="D52" s="3">
        <v>2.6377928096375782E-3</v>
      </c>
      <c r="E52" s="3">
        <v>1.8424582199900548</v>
      </c>
      <c r="F52" s="3">
        <v>8.2107929235813712E-2</v>
      </c>
      <c r="G52" s="3">
        <v>0.11083509815436808</v>
      </c>
      <c r="H52" s="3">
        <v>2.1692240276013206</v>
      </c>
      <c r="I52" s="42">
        <v>0.53488069794363013</v>
      </c>
      <c r="J52" s="43">
        <v>5.244598952857904E-2</v>
      </c>
      <c r="K52" s="43">
        <v>-4.5821185255599034E-3</v>
      </c>
      <c r="L52" s="43">
        <v>4.98295471621618E-2</v>
      </c>
      <c r="M52" s="43">
        <v>2.3736878516019341E-2</v>
      </c>
      <c r="N52" s="43">
        <v>3.7212992730820349E-2</v>
      </c>
      <c r="O52" s="43">
        <v>0.21715377144588735</v>
      </c>
      <c r="P52" s="43">
        <v>-1.0485335062112241E-4</v>
      </c>
      <c r="Q52" s="44">
        <v>1.2657445605487921E-3</v>
      </c>
      <c r="R52" s="44">
        <v>0.16757002314994113</v>
      </c>
      <c r="S52" s="44">
        <v>1.1286068499505871E-4</v>
      </c>
      <c r="T52" s="44">
        <v>2.6647681951387557E-4</v>
      </c>
      <c r="U52" s="44">
        <v>5.7507201140725352E-3</v>
      </c>
      <c r="V52" s="44">
        <v>1.299013764626426E-2</v>
      </c>
      <c r="W52" s="44">
        <v>-3.8057140108606292E-4</v>
      </c>
      <c r="X52" s="44">
        <v>-9.2860286776931482E-5</v>
      </c>
      <c r="Y52" s="44">
        <v>4.3169398910992183E-5</v>
      </c>
      <c r="Z52" s="45">
        <v>0.18707000202443766</v>
      </c>
      <c r="AA52" s="46">
        <v>7.2541293054678257E-5</v>
      </c>
      <c r="AB52" s="46">
        <v>6.1955401192705838E-2</v>
      </c>
      <c r="AC52" s="46">
        <v>1.2137514441473789E-3</v>
      </c>
      <c r="AD52" s="46">
        <v>9.6126561251311054E-4</v>
      </c>
      <c r="AE52" s="46">
        <v>0</v>
      </c>
      <c r="AF52" s="46">
        <v>4.503306121496492E-2</v>
      </c>
      <c r="AG52" s="46">
        <v>6.7898163513077412E-7</v>
      </c>
      <c r="AH52" s="46">
        <v>1.9223597710489166E-2</v>
      </c>
      <c r="AI52" s="46">
        <v>5.163950980894701E-3</v>
      </c>
      <c r="AJ52" s="46">
        <v>5.163950980894701E-3</v>
      </c>
      <c r="AK52" s="3">
        <v>0.68998868143806447</v>
      </c>
      <c r="AL52" s="3">
        <v>0.75299007818145791</v>
      </c>
      <c r="AM52" s="3">
        <v>0.26306479057872872</v>
      </c>
      <c r="AN52" s="3">
        <v>9.2294455288405755E-2</v>
      </c>
      <c r="AO52" s="3">
        <v>8.5555948679159069E-2</v>
      </c>
      <c r="AP52" s="3">
        <v>0.16462603119845795</v>
      </c>
      <c r="AQ52" s="44">
        <v>7.0932628218553177E-3</v>
      </c>
      <c r="AR52" s="3">
        <v>-8.8868952522809155E-3</v>
      </c>
      <c r="AS52" s="3">
        <v>0.19287174477015068</v>
      </c>
      <c r="AT52" s="3">
        <v>5.6980434179217099E-4</v>
      </c>
    </row>
    <row r="53" spans="1:46" x14ac:dyDescent="0.45">
      <c r="A53" t="s">
        <v>683</v>
      </c>
      <c r="B53" s="2">
        <v>39813</v>
      </c>
      <c r="C53" s="3">
        <v>7.5457190034943302</v>
      </c>
      <c r="D53" s="3">
        <v>5.2008406943657444E-2</v>
      </c>
      <c r="E53" s="3">
        <v>1.4657108813189741</v>
      </c>
      <c r="F53" s="3">
        <v>0.29462311716846745</v>
      </c>
      <c r="G53" s="3">
        <v>0.1455225259796348</v>
      </c>
      <c r="H53" s="3">
        <v>1.90917062454613</v>
      </c>
      <c r="I53" s="42">
        <v>0.30406978392476203</v>
      </c>
      <c r="J53" s="43">
        <v>3.6242511626999728E-2</v>
      </c>
      <c r="K53" s="43">
        <v>5.1175218042251913E-4</v>
      </c>
      <c r="L53" s="43">
        <v>7.8253955828602118E-2</v>
      </c>
      <c r="M53" s="43">
        <v>3.9642031045775662E-2</v>
      </c>
      <c r="N53" s="43">
        <v>1.8698970098852852E-2</v>
      </c>
      <c r="O53" s="43">
        <v>2.0342612602946661E-2</v>
      </c>
      <c r="P53" s="43">
        <v>1.6815643858383863E-4</v>
      </c>
      <c r="Q53" s="44">
        <v>1.1891673072786754E-2</v>
      </c>
      <c r="R53" s="44">
        <v>0.20790333580499298</v>
      </c>
      <c r="S53" s="44">
        <v>-3.1441682846985097E-4</v>
      </c>
      <c r="T53" s="44">
        <v>3.1688279065397941E-3</v>
      </c>
      <c r="U53" s="44">
        <v>2.6534899554601153E-3</v>
      </c>
      <c r="V53" s="44">
        <v>1.8773134689017146E-2</v>
      </c>
      <c r="W53" s="44">
        <v>-1.3336706509829617E-3</v>
      </c>
      <c r="X53" s="44">
        <v>-1.0715557766607341E-2</v>
      </c>
      <c r="Y53" s="44">
        <v>4.4624413182607051E-5</v>
      </c>
      <c r="Z53" s="45">
        <v>0.14450074474416863</v>
      </c>
      <c r="AA53" s="46">
        <v>-1.1483088538489371E-3</v>
      </c>
      <c r="AB53" s="46">
        <v>6.1597281181933632E-2</v>
      </c>
      <c r="AC53" s="46">
        <v>1.4123871881386973E-2</v>
      </c>
      <c r="AD53" s="46">
        <v>3.9090130272655341E-5</v>
      </c>
      <c r="AE53" s="46">
        <v>0</v>
      </c>
      <c r="AF53" s="46">
        <v>-6.324160176357921E-3</v>
      </c>
      <c r="AG53" s="46">
        <v>5.8272992222824305E-6</v>
      </c>
      <c r="AH53" s="46">
        <v>7.0308261803173622E-2</v>
      </c>
      <c r="AI53" s="46">
        <v>3.458919046184848E-3</v>
      </c>
      <c r="AJ53" s="46">
        <v>3.458919046184848E-3</v>
      </c>
      <c r="AK53" s="3">
        <v>0.19794679848080882</v>
      </c>
      <c r="AL53" s="3">
        <v>2.7290069560009211</v>
      </c>
      <c r="AM53" s="3">
        <v>0.4618569844947148</v>
      </c>
      <c r="AN53" s="3">
        <v>5.3750647585126148E-2</v>
      </c>
      <c r="AO53" s="3">
        <v>-1.9857750663284976E-2</v>
      </c>
      <c r="AP53" s="3">
        <v>-6.5341311828955532E-3</v>
      </c>
      <c r="AQ53" s="44">
        <v>4.9473148552100516E-3</v>
      </c>
      <c r="AR53" s="3">
        <v>-2.8055202598066967E-3</v>
      </c>
      <c r="AS53" s="3">
        <v>0.16125602777443221</v>
      </c>
      <c r="AT53" s="3">
        <v>6.3739309366681795E-3</v>
      </c>
    </row>
    <row r="54" spans="1:46" x14ac:dyDescent="0.45">
      <c r="A54" t="s">
        <v>684</v>
      </c>
      <c r="B54" s="2">
        <v>39903</v>
      </c>
      <c r="C54" s="3">
        <v>4.6895014377827122</v>
      </c>
      <c r="D54" s="3">
        <v>-1.2519201408057962E-3</v>
      </c>
      <c r="E54" s="3">
        <v>0.23414999594636626</v>
      </c>
      <c r="F54" s="3">
        <v>9.3642092028646942E-2</v>
      </c>
      <c r="G54" s="3">
        <v>0.1865998377702392</v>
      </c>
      <c r="H54" s="3">
        <v>2.6892365521514758</v>
      </c>
      <c r="I54" s="42">
        <v>0.16256055318199736</v>
      </c>
      <c r="J54" s="43">
        <v>1.7502932480899194E-2</v>
      </c>
      <c r="K54" s="43">
        <v>1.4103738403460108E-3</v>
      </c>
      <c r="L54" s="43">
        <v>3.3607692974299136E-2</v>
      </c>
      <c r="M54" s="43">
        <v>2.3635449252144707E-2</v>
      </c>
      <c r="N54" s="43">
        <v>8.1824854296071073E-2</v>
      </c>
      <c r="O54" s="43">
        <v>1.7976644214459006E-2</v>
      </c>
      <c r="P54" s="43">
        <v>7.1652350455567214E-4</v>
      </c>
      <c r="Q54" s="44">
        <v>1.6223283015752588E-2</v>
      </c>
      <c r="R54" s="44">
        <v>-4.7857135494663514E-2</v>
      </c>
      <c r="S54" s="44">
        <v>1.7897431014404308E-3</v>
      </c>
      <c r="T54" s="44">
        <v>1.0404172691730869E-3</v>
      </c>
      <c r="U54" s="44">
        <v>-3.331754157708494E-3</v>
      </c>
      <c r="V54" s="44">
        <v>1.7006372593062587E-2</v>
      </c>
      <c r="W54" s="44">
        <v>1.0057652630201336E-5</v>
      </c>
      <c r="X54" s="44">
        <v>-5.1022587875304828E-3</v>
      </c>
      <c r="Y54" s="44">
        <v>1.0176575706810609E-4</v>
      </c>
      <c r="Z54" s="45">
        <v>2.458025701224472E-2</v>
      </c>
      <c r="AA54" s="46">
        <v>-2.2636997280809619E-3</v>
      </c>
      <c r="AB54" s="46">
        <v>2.8307850390400593E-2</v>
      </c>
      <c r="AC54" s="46">
        <v>1.196501032054057E-2</v>
      </c>
      <c r="AD54" s="46">
        <v>5.2471707393512076E-3</v>
      </c>
      <c r="AE54" s="46">
        <v>0</v>
      </c>
      <c r="AF54" s="46">
        <v>-9.8120769003141681E-3</v>
      </c>
      <c r="AG54" s="46">
        <v>1.8815619913300199E-6</v>
      </c>
      <c r="AH54" s="46">
        <v>3.5312483121124345E-2</v>
      </c>
      <c r="AI54" s="46">
        <v>-1.0064367254334074E-3</v>
      </c>
      <c r="AJ54" s="46">
        <v>-1.0064367254334074E-3</v>
      </c>
      <c r="AK54" s="3">
        <v>-0.16481049616372354</v>
      </c>
      <c r="AL54" s="3">
        <v>0.17076811882645848</v>
      </c>
      <c r="AM54" s="3">
        <v>0.39514250708234289</v>
      </c>
      <c r="AN54" s="3">
        <v>0.10391724898981879</v>
      </c>
      <c r="AO54" s="3">
        <v>0.141929318628154</v>
      </c>
      <c r="AP54" s="3">
        <v>7.6551042212161932E-3</v>
      </c>
      <c r="AQ54" s="44">
        <v>5.2375474675961774E-3</v>
      </c>
      <c r="AR54" s="3">
        <v>-2.3337876126358769E-3</v>
      </c>
      <c r="AS54" s="3">
        <v>0.12069163230026993</v>
      </c>
      <c r="AT54" s="3">
        <v>9.6262768411589704E-4</v>
      </c>
    </row>
    <row r="55" spans="1:46" x14ac:dyDescent="0.45">
      <c r="A55" t="s">
        <v>685</v>
      </c>
      <c r="B55" s="2">
        <v>39994</v>
      </c>
      <c r="C55" s="3">
        <v>4.8295875073511647</v>
      </c>
      <c r="D55" s="3">
        <v>2.8618937821792015E-3</v>
      </c>
      <c r="E55" s="3">
        <v>0.74962171444595638</v>
      </c>
      <c r="F55" s="3">
        <v>4.0808970213639363E-2</v>
      </c>
      <c r="G55" s="3">
        <v>0.17257105179858645</v>
      </c>
      <c r="H55" s="3">
        <v>2.242571069846913</v>
      </c>
      <c r="I55" s="42">
        <v>0.62420678277862429</v>
      </c>
      <c r="J55" s="43">
        <v>5.3822723446937719E-2</v>
      </c>
      <c r="K55" s="43">
        <v>-4.2203765263562872E-3</v>
      </c>
      <c r="L55" s="43">
        <v>8.9498879889610122E-3</v>
      </c>
      <c r="M55" s="43">
        <v>-8.2290442147302783E-3</v>
      </c>
      <c r="N55" s="43">
        <v>1.0312931623994199E-2</v>
      </c>
      <c r="O55" s="43">
        <v>-4.9460389492197478E-3</v>
      </c>
      <c r="P55" s="43">
        <v>-4.4221558914456823E-4</v>
      </c>
      <c r="Q55" s="44">
        <v>2.1496679741356873E-2</v>
      </c>
      <c r="R55" s="44">
        <v>0.47866340200448337</v>
      </c>
      <c r="S55" s="44">
        <v>1.354735242130088E-3</v>
      </c>
      <c r="T55" s="44">
        <v>1.9660733104982404E-3</v>
      </c>
      <c r="U55" s="44">
        <v>1.0049147659637594E-2</v>
      </c>
      <c r="V55" s="44">
        <v>-3.132906165446417E-3</v>
      </c>
      <c r="W55" s="44">
        <v>9.3908896463656662E-4</v>
      </c>
      <c r="X55" s="44">
        <v>-9.6203800975729042E-3</v>
      </c>
      <c r="Y55" s="44">
        <v>1.4680179779094694E-4</v>
      </c>
      <c r="Z55" s="45">
        <v>-0.10078887315067639</v>
      </c>
      <c r="AA55" s="46">
        <v>-2.8239853677804218E-3</v>
      </c>
      <c r="AB55" s="46">
        <v>1.5837800403931308E-2</v>
      </c>
      <c r="AC55" s="46">
        <v>1.025145348382598E-2</v>
      </c>
      <c r="AD55" s="46">
        <v>1.7684479439213186E-4</v>
      </c>
      <c r="AE55" s="46">
        <v>0</v>
      </c>
      <c r="AF55" s="46">
        <v>-3.9328501589079981E-2</v>
      </c>
      <c r="AG55" s="46">
        <v>-8.8522075496455059E-6</v>
      </c>
      <c r="AH55" s="46">
        <v>1.1561420712762564E-2</v>
      </c>
      <c r="AI55" s="46">
        <v>5.0501150901309426E-3</v>
      </c>
      <c r="AJ55" s="46">
        <v>5.0501150901309426E-3</v>
      </c>
      <c r="AK55" s="3">
        <v>-7.7963576297287855E-4</v>
      </c>
      <c r="AL55" s="3">
        <v>1.0610567043536219</v>
      </c>
      <c r="AM55" s="3">
        <v>0.26568454092422095</v>
      </c>
      <c r="AN55" s="3">
        <v>4.6317885007511779E-2</v>
      </c>
      <c r="AO55" s="3">
        <v>0.12391197642400881</v>
      </c>
      <c r="AP55" s="3">
        <v>1.2972637022070964E-3</v>
      </c>
      <c r="AQ55" s="44">
        <v>3.0714882826938321E-3</v>
      </c>
      <c r="AR55" s="3">
        <v>1.1625725274858764E-2</v>
      </c>
      <c r="AS55" s="3">
        <v>0.13697254433897832</v>
      </c>
      <c r="AT55" s="3">
        <v>5.6507142273130157E-4</v>
      </c>
    </row>
    <row r="56" spans="1:46" x14ac:dyDescent="0.45">
      <c r="A56" t="s">
        <v>686</v>
      </c>
      <c r="B56" s="2">
        <v>40086</v>
      </c>
      <c r="C56" s="3">
        <v>4.3892918357705426</v>
      </c>
      <c r="D56" s="3">
        <v>-8.5715866766949891E-3</v>
      </c>
      <c r="E56" s="3">
        <v>0.24690116919633912</v>
      </c>
      <c r="F56" s="3">
        <v>-4.0984932549538673E-2</v>
      </c>
      <c r="G56" s="3">
        <v>0.33172342795866661</v>
      </c>
      <c r="H56" s="3">
        <v>1.5454375955121846</v>
      </c>
      <c r="I56" s="42">
        <v>0.39173324203913634</v>
      </c>
      <c r="J56" s="43">
        <v>-6.0137742663915132E-2</v>
      </c>
      <c r="K56" s="43">
        <v>-6.746086615115718E-4</v>
      </c>
      <c r="L56" s="43">
        <v>1.4305424579345168E-2</v>
      </c>
      <c r="M56" s="43">
        <v>5.2505434767440122E-2</v>
      </c>
      <c r="N56" s="43">
        <v>1.7173911697836889E-2</v>
      </c>
      <c r="O56" s="43">
        <v>7.6710462641464885E-3</v>
      </c>
      <c r="P56" s="43">
        <v>-2.7207650848294125E-5</v>
      </c>
      <c r="Q56" s="44">
        <v>4.3264250773447845E-2</v>
      </c>
      <c r="R56" s="44">
        <v>0.44802487067578428</v>
      </c>
      <c r="S56" s="44">
        <v>5.7493366383810039E-4</v>
      </c>
      <c r="T56" s="44">
        <v>3.8732459162641364E-4</v>
      </c>
      <c r="U56" s="44">
        <v>-2.5921046524967857E-2</v>
      </c>
      <c r="V56" s="44">
        <v>-2.8998091072547061E-3</v>
      </c>
      <c r="W56" s="44">
        <v>-2.4017845583189723E-3</v>
      </c>
      <c r="X56" s="44">
        <v>4.3129972352910721E-3</v>
      </c>
      <c r="Y56" s="44">
        <v>6.5091765333145061E-5</v>
      </c>
      <c r="Z56" s="45">
        <v>0.13196792321434947</v>
      </c>
      <c r="AA56" s="46">
        <v>-3.4929807245209156E-3</v>
      </c>
      <c r="AB56" s="46">
        <v>-3.8562509756272679E-4</v>
      </c>
      <c r="AC56" s="46">
        <v>7.0086500152755065E-3</v>
      </c>
      <c r="AD56" s="46">
        <v>2.1094420572289967E-3</v>
      </c>
      <c r="AE56" s="46">
        <v>0</v>
      </c>
      <c r="AF56" s="46">
        <v>0.10106415687363475</v>
      </c>
      <c r="AG56" s="46">
        <v>4.3579467980055158E-6</v>
      </c>
      <c r="AH56" s="46">
        <v>-1.662884995903088E-3</v>
      </c>
      <c r="AI56" s="46">
        <v>-7.6666711584409851E-3</v>
      </c>
      <c r="AJ56" s="46">
        <v>-7.6666711584409851E-3</v>
      </c>
      <c r="AK56" s="3">
        <v>0.13022287994424633</v>
      </c>
      <c r="AL56" s="3">
        <v>1.0166778186976326</v>
      </c>
      <c r="AM56" s="3">
        <v>0.19159758679849956</v>
      </c>
      <c r="AN56" s="3">
        <v>-2.4616910060585757E-2</v>
      </c>
      <c r="AO56" s="3">
        <v>5.8828639706953123E-2</v>
      </c>
      <c r="AP56" s="3">
        <v>-2.3286879093626141E-3</v>
      </c>
      <c r="AQ56" s="44">
        <v>6.7046273484670229E-4</v>
      </c>
      <c r="AR56" s="3">
        <v>1.6382184945283845E-2</v>
      </c>
      <c r="AS56" s="3">
        <v>0.18426815527741827</v>
      </c>
      <c r="AT56" s="3">
        <v>-4.8353371712367777E-3</v>
      </c>
    </row>
    <row r="57" spans="1:46" x14ac:dyDescent="0.45">
      <c r="A57" t="s">
        <v>687</v>
      </c>
      <c r="B57" s="2">
        <v>40178</v>
      </c>
      <c r="C57" s="3">
        <v>4.1015256021521314</v>
      </c>
      <c r="D57" s="3">
        <v>-1.0013089842517608E-4</v>
      </c>
      <c r="E57" s="3">
        <v>0.1637536657251065</v>
      </c>
      <c r="F57" s="3">
        <v>-2.9495766467049479E-2</v>
      </c>
      <c r="G57" s="3">
        <v>0.43010796878835966</v>
      </c>
      <c r="H57" s="3">
        <v>1.6396510502011696</v>
      </c>
      <c r="I57" s="42">
        <v>0.56747633902246475</v>
      </c>
      <c r="J57" s="43">
        <v>3.2515941224777647E-2</v>
      </c>
      <c r="K57" s="43">
        <v>6.6053126076428903E-3</v>
      </c>
      <c r="L57" s="43">
        <v>1.4445614553853757E-2</v>
      </c>
      <c r="M57" s="43">
        <v>3.077634420395348E-2</v>
      </c>
      <c r="N57" s="43">
        <v>1.3404152853257417E-2</v>
      </c>
      <c r="O57" s="43">
        <v>-4.8672651274420353E-4</v>
      </c>
      <c r="P57" s="43">
        <v>-1.0816711367265556E-2</v>
      </c>
      <c r="Q57" s="44">
        <v>1.4132034358044895E-3</v>
      </c>
      <c r="R57" s="44">
        <v>8.1502078631794608E-2</v>
      </c>
      <c r="S57" s="44">
        <v>2.5579708745137887E-4</v>
      </c>
      <c r="T57" s="44">
        <v>3.5197473438356575E-5</v>
      </c>
      <c r="U57" s="44">
        <v>-2.7264994766064692E-2</v>
      </c>
      <c r="V57" s="44">
        <v>-7.8541758576585047E-3</v>
      </c>
      <c r="W57" s="44">
        <v>-5.1028129260042698E-3</v>
      </c>
      <c r="X57" s="44">
        <v>3.5960003719298968E-3</v>
      </c>
      <c r="Y57" s="44">
        <v>2.8004277886888086E-5</v>
      </c>
      <c r="Z57" s="45">
        <v>-0.20493452704626947</v>
      </c>
      <c r="AA57" s="46">
        <v>-5.1327967544267036E-3</v>
      </c>
      <c r="AB57" s="46">
        <v>2.6616750385279123E-3</v>
      </c>
      <c r="AC57" s="46">
        <v>4.3215930337420893E-3</v>
      </c>
      <c r="AD57" s="46">
        <v>3.1832929049665616E-3</v>
      </c>
      <c r="AE57" s="46">
        <v>0</v>
      </c>
      <c r="AF57" s="46">
        <v>-0.16609885196859103</v>
      </c>
      <c r="AG57" s="46">
        <v>3.2933791591850648E-6</v>
      </c>
      <c r="AH57" s="46">
        <v>-9.1402330396103265E-3</v>
      </c>
      <c r="AI57" s="46">
        <v>4.8453385236167119E-3</v>
      </c>
      <c r="AJ57" s="46">
        <v>4.8453385236167119E-3</v>
      </c>
      <c r="AK57" s="3">
        <v>0.61913850883801325</v>
      </c>
      <c r="AL57" s="3">
        <v>0.93965116547712224</v>
      </c>
      <c r="AM57" s="3">
        <v>0.24902626745586401</v>
      </c>
      <c r="AN57" s="3">
        <v>4.9019851505415331E-2</v>
      </c>
      <c r="AO57" s="3">
        <v>0.22998071896953892</v>
      </c>
      <c r="AP57" s="3">
        <v>-3.9524635850151299E-3</v>
      </c>
      <c r="AQ57" s="44">
        <v>-6.5719026239053928E-3</v>
      </c>
      <c r="AR57" s="3">
        <v>4.7187727022837425E-2</v>
      </c>
      <c r="AS57" s="3">
        <v>0.13667932289563786</v>
      </c>
      <c r="AT57" s="3">
        <v>7.5245285448504616E-3</v>
      </c>
    </row>
    <row r="58" spans="1:46" x14ac:dyDescent="0.45">
      <c r="A58" t="s">
        <v>688</v>
      </c>
      <c r="B58" s="2">
        <v>40268</v>
      </c>
      <c r="C58" s="3">
        <v>7.0718759597353973</v>
      </c>
      <c r="D58" s="3">
        <v>1.3920118156648753E-2</v>
      </c>
      <c r="E58" s="3">
        <v>9.8134986908123417E-2</v>
      </c>
      <c r="F58" s="3">
        <v>-2.6032808478891653E-2</v>
      </c>
      <c r="G58" s="3">
        <v>5.5030575979236017E-2</v>
      </c>
      <c r="H58" s="3">
        <v>2.0831107907900899</v>
      </c>
      <c r="I58" s="42">
        <v>1.2277525560765676</v>
      </c>
      <c r="J58" s="43">
        <v>2.7514664398445691E-2</v>
      </c>
      <c r="K58" s="43">
        <v>-4.968345753032421E-3</v>
      </c>
      <c r="L58" s="43">
        <v>5.4549243458711247E-2</v>
      </c>
      <c r="M58" s="43">
        <v>-7.7403518701908702E-3</v>
      </c>
      <c r="N58" s="43">
        <v>1.6502953129968873E-2</v>
      </c>
      <c r="O58" s="43">
        <v>8.3398727010390843E-3</v>
      </c>
      <c r="P58" s="43">
        <v>1.8743806765809666E-4</v>
      </c>
      <c r="Q58" s="44">
        <v>3.2956123455867947E-3</v>
      </c>
      <c r="R58" s="44">
        <v>0.99457920412764245</v>
      </c>
      <c r="S58" s="44">
        <v>1.9697135879420602E-3</v>
      </c>
      <c r="T58" s="44">
        <v>-1.6952307984670014E-5</v>
      </c>
      <c r="U58" s="44">
        <v>-3.6688866059074614E-2</v>
      </c>
      <c r="V58" s="44">
        <v>3.8722044896592665E-2</v>
      </c>
      <c r="W58" s="44">
        <v>1.5072470013466044E-3</v>
      </c>
      <c r="X58" s="44">
        <v>-5.0364503992502922E-3</v>
      </c>
      <c r="Y58" s="44">
        <v>1.0792362464138588E-3</v>
      </c>
      <c r="Z58" s="45">
        <v>0.13052351417701913</v>
      </c>
      <c r="AA58" s="46">
        <v>-7.2914924919893695E-3</v>
      </c>
      <c r="AB58" s="46">
        <v>9.2507269927502166E-4</v>
      </c>
      <c r="AC58" s="46">
        <v>2.8560252673099358E-3</v>
      </c>
      <c r="AD58" s="46">
        <v>2.7738160790792363E-3</v>
      </c>
      <c r="AE58" s="46">
        <v>0</v>
      </c>
      <c r="AF58" s="46">
        <v>6.8699073748059961E-2</v>
      </c>
      <c r="AG58" s="46">
        <v>-2.2235324970588815E-6</v>
      </c>
      <c r="AH58" s="46">
        <v>5.6608959025502518E-4</v>
      </c>
      <c r="AI58" s="46">
        <v>-7.2033464513018815E-3</v>
      </c>
      <c r="AJ58" s="46">
        <v>-7.2033464513018815E-3</v>
      </c>
      <c r="AK58" s="3">
        <v>1.9253203531740455</v>
      </c>
      <c r="AL58" s="3">
        <v>0.71164234118331826</v>
      </c>
      <c r="AM58" s="3">
        <v>0.14864115000343861</v>
      </c>
      <c r="AN58" s="3">
        <v>4.6829315863915977E-2</v>
      </c>
      <c r="AO58" s="3">
        <v>5.27894243728858E-2</v>
      </c>
      <c r="AP58" s="3">
        <v>7.3745529790839115E-3</v>
      </c>
      <c r="AQ58" s="44">
        <v>3.4277707311331789E-3</v>
      </c>
      <c r="AR58" s="3">
        <v>2.6140401974248384E-2</v>
      </c>
      <c r="AS58" s="3">
        <v>0.31551835225657632</v>
      </c>
      <c r="AT58" s="3">
        <v>2.343523999815751E-4</v>
      </c>
    </row>
    <row r="59" spans="1:46" x14ac:dyDescent="0.45">
      <c r="A59" t="s">
        <v>689</v>
      </c>
      <c r="B59" s="2">
        <v>40359</v>
      </c>
      <c r="C59" s="3">
        <v>8.1311266274532947</v>
      </c>
      <c r="D59" s="3">
        <v>9.3227081475479624E-3</v>
      </c>
      <c r="E59" s="3">
        <v>0.30356174009254538</v>
      </c>
      <c r="F59" s="3">
        <v>3.4042355856139267E-2</v>
      </c>
      <c r="G59" s="3">
        <v>0.41522379747189853</v>
      </c>
      <c r="H59" s="3">
        <v>5.7245039292679598</v>
      </c>
      <c r="I59" s="42">
        <v>0.90985453229458202</v>
      </c>
      <c r="J59" s="43">
        <v>-8.2260189716016063E-2</v>
      </c>
      <c r="K59" s="43">
        <v>-5.2483586074226268E-3</v>
      </c>
      <c r="L59" s="43">
        <v>2.6117227885093301E-2</v>
      </c>
      <c r="M59" s="43">
        <v>1.158694769002439E-2</v>
      </c>
      <c r="N59" s="43">
        <v>3.6254754941439302E-2</v>
      </c>
      <c r="O59" s="43">
        <v>2.7751078660920605E-2</v>
      </c>
      <c r="P59" s="43">
        <v>-1.6145073032308407E-4</v>
      </c>
      <c r="Q59" s="44">
        <v>6.2952830294904147E-4</v>
      </c>
      <c r="R59" s="44">
        <v>0.89959827006138082</v>
      </c>
      <c r="S59" s="44">
        <v>1.1641856495050822E-3</v>
      </c>
      <c r="T59" s="44">
        <v>-3.9673867047388236E-4</v>
      </c>
      <c r="U59" s="44">
        <v>-2.7605415421759403E-2</v>
      </c>
      <c r="V59" s="44">
        <v>-2.0647107968006879E-3</v>
      </c>
      <c r="W59" s="44">
        <v>3.3252702009903858E-3</v>
      </c>
      <c r="X59" s="44">
        <v>8.2968200845589864E-3</v>
      </c>
      <c r="Y59" s="44">
        <v>2.0856365370048192E-3</v>
      </c>
      <c r="Z59" s="45">
        <v>0.19935873600229054</v>
      </c>
      <c r="AA59" s="46">
        <v>-6.6843952902771652E-3</v>
      </c>
      <c r="AB59" s="46">
        <v>1.6835294695741023E-3</v>
      </c>
      <c r="AC59" s="46">
        <v>5.5155242206044288E-4</v>
      </c>
      <c r="AD59" s="46">
        <v>2.5226268175616326E-3</v>
      </c>
      <c r="AE59" s="46">
        <v>0</v>
      </c>
      <c r="AF59" s="46">
        <v>0.11700629924950258</v>
      </c>
      <c r="AG59" s="46">
        <v>-1.9920046637733519E-6</v>
      </c>
      <c r="AH59" s="46">
        <v>1.4721723937202866E-2</v>
      </c>
      <c r="AI59" s="46">
        <v>5.3218521685049237E-3</v>
      </c>
      <c r="AJ59" s="46">
        <v>5.3218521685049237E-3</v>
      </c>
      <c r="AK59" s="3">
        <v>0.110724252477579</v>
      </c>
      <c r="AL59" s="3">
        <v>0.46874476510749535</v>
      </c>
      <c r="AM59" s="3">
        <v>0.12881767790158899</v>
      </c>
      <c r="AN59" s="3">
        <v>1.2526705130051866E-2</v>
      </c>
      <c r="AO59" s="3">
        <v>1.3547001491804119E-2</v>
      </c>
      <c r="AP59" s="3">
        <v>5.0279205585644204E-3</v>
      </c>
      <c r="AQ59" s="44">
        <v>3.9094320363205082E-3</v>
      </c>
      <c r="AR59" s="3">
        <v>1.2779969898210954E-2</v>
      </c>
      <c r="AS59" s="3">
        <v>0.2106208159066931</v>
      </c>
      <c r="AT59" s="3">
        <v>6.4162510586295214E-4</v>
      </c>
    </row>
    <row r="60" spans="1:46" x14ac:dyDescent="0.45">
      <c r="A60" t="s">
        <v>690</v>
      </c>
      <c r="B60" s="2">
        <v>40451</v>
      </c>
      <c r="C60" s="3">
        <v>5.8334233503289372</v>
      </c>
      <c r="D60" s="3">
        <v>4.6083057960544592E-2</v>
      </c>
      <c r="E60" s="3">
        <v>0.46138327258071116</v>
      </c>
      <c r="F60" s="3">
        <v>0.58461107622813446</v>
      </c>
      <c r="G60" s="3">
        <v>0.18515280083555963</v>
      </c>
      <c r="H60" s="3">
        <v>2.1646104876151377</v>
      </c>
      <c r="I60" s="42">
        <v>0.47159355466285918</v>
      </c>
      <c r="J60" s="43">
        <v>0.22718458629148888</v>
      </c>
      <c r="K60" s="43">
        <v>2.9811731387696938E-3</v>
      </c>
      <c r="L60" s="43">
        <v>6.1301599042903394E-2</v>
      </c>
      <c r="M60" s="43">
        <v>3.6367047095164008E-2</v>
      </c>
      <c r="N60" s="43">
        <v>8.2756796331878695E-3</v>
      </c>
      <c r="O60" s="43">
        <v>-2.000594869741527E-2</v>
      </c>
      <c r="P60" s="43">
        <v>2.035938795913491E-4</v>
      </c>
      <c r="Q60" s="44">
        <v>2.2208341544812161E-3</v>
      </c>
      <c r="R60" s="44">
        <v>0.22717672306946707</v>
      </c>
      <c r="S60" s="44">
        <v>1.6165384961831109E-2</v>
      </c>
      <c r="T60" s="44">
        <v>-3.5399492624570874E-5</v>
      </c>
      <c r="U60" s="44">
        <v>-1.4449288828045763E-2</v>
      </c>
      <c r="V60" s="44">
        <v>2.2311196542704279E-2</v>
      </c>
      <c r="W60" s="44">
        <v>1.1693729497163562E-2</v>
      </c>
      <c r="X60" s="44">
        <v>2.0516346498193672E-3</v>
      </c>
      <c r="Y60" s="44">
        <v>2.9218046719933837E-3</v>
      </c>
      <c r="Z60" s="45">
        <v>0.11749500245491172</v>
      </c>
      <c r="AA60" s="46">
        <v>-6.4761553403909124E-3</v>
      </c>
      <c r="AB60" s="46">
        <v>2.7839442487607492E-4</v>
      </c>
      <c r="AC60" s="46">
        <v>-7.4876429611965252E-4</v>
      </c>
      <c r="AD60" s="46">
        <v>2.4107203560336438E-3</v>
      </c>
      <c r="AE60" s="46">
        <v>0</v>
      </c>
      <c r="AF60" s="46">
        <v>6.4815091779516595E-2</v>
      </c>
      <c r="AG60" s="46">
        <v>8.5377828094072778E-7</v>
      </c>
      <c r="AH60" s="46">
        <v>-3.4891908252900959E-3</v>
      </c>
      <c r="AI60" s="46">
        <v>5.4137983490999391E-3</v>
      </c>
      <c r="AJ60" s="46">
        <v>5.4137983490999391E-3</v>
      </c>
      <c r="AK60" s="3">
        <v>0.23125849379162133</v>
      </c>
      <c r="AL60" s="3">
        <v>0.60661730065498443</v>
      </c>
      <c r="AM60" s="3">
        <v>0.24641230026331948</v>
      </c>
      <c r="AN60" s="3">
        <v>0.11109450761469536</v>
      </c>
      <c r="AO60" s="3">
        <v>4.8813270539424962E-2</v>
      </c>
      <c r="AP60" s="3">
        <v>-2.7023854278350537E-3</v>
      </c>
      <c r="AQ60" s="44">
        <v>1.0195440404490296E-3</v>
      </c>
      <c r="AR60" s="3">
        <v>9.2452054137043358E-3</v>
      </c>
      <c r="AS60" s="3">
        <v>0.16973336226911706</v>
      </c>
      <c r="AT60" s="3">
        <v>-6.8738822150974201E-4</v>
      </c>
    </row>
    <row r="61" spans="1:46" x14ac:dyDescent="0.45">
      <c r="A61" t="s">
        <v>691</v>
      </c>
      <c r="B61" s="2">
        <v>40543</v>
      </c>
      <c r="C61" s="3">
        <v>6.328223187989777</v>
      </c>
      <c r="D61" s="3">
        <v>6.7686318992261435E-2</v>
      </c>
      <c r="E61" s="3">
        <v>0.52115754007531334</v>
      </c>
      <c r="F61" s="3">
        <v>3.1455897773488332E-2</v>
      </c>
      <c r="G61" s="3">
        <v>2.5388056933109731E-2</v>
      </c>
      <c r="H61" s="3">
        <v>4.0633858431086072</v>
      </c>
      <c r="I61" s="42">
        <v>1.2536484377107655E-2</v>
      </c>
      <c r="J61" s="43">
        <v>4.2683190718914112E-2</v>
      </c>
      <c r="K61" s="43">
        <v>1.4999756175336124E-2</v>
      </c>
      <c r="L61" s="43">
        <v>1.6995048502192966E-2</v>
      </c>
      <c r="M61" s="43">
        <v>-1.8607943335052432E-3</v>
      </c>
      <c r="N61" s="43">
        <v>3.3429922671854059E-2</v>
      </c>
      <c r="O61" s="43">
        <v>-1.0836933579026698E-2</v>
      </c>
      <c r="P61" s="43">
        <v>4.6284238333015513E-5</v>
      </c>
      <c r="Q61" s="44">
        <v>8.7242575096688271E-3</v>
      </c>
      <c r="R61" s="44">
        <v>5.4854697728100928E-2</v>
      </c>
      <c r="S61" s="44">
        <v>-2.6003612542175509E-3</v>
      </c>
      <c r="T61" s="44">
        <v>-4.1162806314849347E-4</v>
      </c>
      <c r="U61" s="44">
        <v>-5.0878869047796572E-2</v>
      </c>
      <c r="V61" s="44">
        <v>1.0676770578579315E-2</v>
      </c>
      <c r="W61" s="44">
        <v>1.3221065460284367E-2</v>
      </c>
      <c r="X61" s="44">
        <v>-2.5600168701390351E-3</v>
      </c>
      <c r="Y61" s="44">
        <v>3.8022849875393944E-3</v>
      </c>
      <c r="Z61" s="45">
        <v>0.20792006890166143</v>
      </c>
      <c r="AA61" s="46">
        <v>-8.6912870532718043E-3</v>
      </c>
      <c r="AB61" s="46">
        <v>-1.3201202072497191E-3</v>
      </c>
      <c r="AC61" s="46">
        <v>-1.6489375588685483E-3</v>
      </c>
      <c r="AD61" s="46">
        <v>2.8439364450098836E-3</v>
      </c>
      <c r="AE61" s="46">
        <v>0</v>
      </c>
      <c r="AF61" s="46">
        <v>0.18570772399334806</v>
      </c>
      <c r="AG61" s="46">
        <v>1.7042952955238898E-6</v>
      </c>
      <c r="AH61" s="46">
        <v>6.2894758788032676E-2</v>
      </c>
      <c r="AI61" s="46">
        <v>-2.5331742032097225E-3</v>
      </c>
      <c r="AJ61" s="46">
        <v>-2.5331742032097225E-3</v>
      </c>
      <c r="AK61" s="3">
        <v>0.17643296110811615</v>
      </c>
      <c r="AL61" s="3">
        <v>0.93046383795087317</v>
      </c>
      <c r="AM61" s="3">
        <v>-0.15081960343164727</v>
      </c>
      <c r="AN61" s="3">
        <v>2.5416170862740846E-2</v>
      </c>
      <c r="AO61" s="3">
        <v>6.1543000031840933E-2</v>
      </c>
      <c r="AP61" s="3">
        <v>-1.9646892755091215E-3</v>
      </c>
      <c r="AQ61" s="44">
        <v>-4.1986575950187649E-3</v>
      </c>
      <c r="AR61" s="3">
        <v>-6.0519867016615714E-3</v>
      </c>
      <c r="AS61" s="3">
        <v>0.30966435696554673</v>
      </c>
      <c r="AT61" s="3">
        <v>1.3422769902243005E-2</v>
      </c>
    </row>
    <row r="62" spans="1:46" x14ac:dyDescent="0.45">
      <c r="A62" t="s">
        <v>692</v>
      </c>
      <c r="B62" s="2">
        <v>40633</v>
      </c>
      <c r="C62" s="3">
        <v>6.4063521144505531</v>
      </c>
      <c r="D62" s="3">
        <v>6.5090568698855891E-2</v>
      </c>
      <c r="E62" s="3">
        <v>0.42899795913498057</v>
      </c>
      <c r="F62" s="3">
        <v>0.20120931562858116</v>
      </c>
      <c r="G62" s="3">
        <v>0.17206225765712382</v>
      </c>
      <c r="H62" s="3">
        <v>3.9820185253116658</v>
      </c>
      <c r="I62" s="42">
        <v>0.43877824677605448</v>
      </c>
      <c r="J62" s="43">
        <v>0.10072861404439391</v>
      </c>
      <c r="K62" s="43">
        <v>8.0434118328473636E-2</v>
      </c>
      <c r="L62" s="43">
        <v>2.1202623028512269E-2</v>
      </c>
      <c r="M62" s="43">
        <v>0.12814308035713753</v>
      </c>
      <c r="N62" s="43">
        <v>3.3787788408263068E-2</v>
      </c>
      <c r="O62" s="43">
        <v>2.5152043011907269E-3</v>
      </c>
      <c r="P62" s="43">
        <v>4.1778086791152512E-4</v>
      </c>
      <c r="Q62" s="44">
        <v>-2.216470745356879E-3</v>
      </c>
      <c r="R62" s="44">
        <v>0.13693340040631005</v>
      </c>
      <c r="S62" s="44">
        <v>1.6098386319391344E-3</v>
      </c>
      <c r="T62" s="44">
        <v>-4.0949975488264355E-4</v>
      </c>
      <c r="U62" s="44">
        <v>-4.8929298626934514E-2</v>
      </c>
      <c r="V62" s="44">
        <v>4.946363230020138E-3</v>
      </c>
      <c r="W62" s="44">
        <v>5.2155357140505352E-3</v>
      </c>
      <c r="X62" s="44">
        <v>-4.1170998965470672E-4</v>
      </c>
      <c r="Y62" s="44">
        <v>1.9304336806773739E-3</v>
      </c>
      <c r="Z62" s="45">
        <v>0.15679453572327384</v>
      </c>
      <c r="AA62" s="46">
        <v>-1.2461981066167246E-2</v>
      </c>
      <c r="AB62" s="46">
        <v>-9.5904048582880349E-4</v>
      </c>
      <c r="AC62" s="46">
        <v>-1.1643350635518509E-3</v>
      </c>
      <c r="AD62" s="46">
        <v>3.9544120799957019E-3</v>
      </c>
      <c r="AE62" s="46">
        <v>0</v>
      </c>
      <c r="AF62" s="46">
        <v>3.5979060925844667E-4</v>
      </c>
      <c r="AG62" s="46">
        <v>-8.774240539432747E-7</v>
      </c>
      <c r="AH62" s="46">
        <v>9.2828311821285828E-2</v>
      </c>
      <c r="AI62" s="46">
        <v>1.8929793464927243E-2</v>
      </c>
      <c r="AJ62" s="46">
        <v>1.8929793464927243E-2</v>
      </c>
      <c r="AK62" s="3">
        <v>0.63123466197654032</v>
      </c>
      <c r="AL62" s="3">
        <v>-0.5337065923005766</v>
      </c>
      <c r="AM62" s="3">
        <v>0.37489269660870855</v>
      </c>
      <c r="AN62" s="3">
        <v>5.8135611091962816E-2</v>
      </c>
      <c r="AO62" s="3">
        <v>-1.2150022434940412E-2</v>
      </c>
      <c r="AP62" s="3">
        <v>7.9014280255716961E-3</v>
      </c>
      <c r="AQ62" s="44">
        <v>1.5276811460668113E-3</v>
      </c>
      <c r="AR62" s="3">
        <v>6.4578775736521474E-2</v>
      </c>
      <c r="AS62" s="3">
        <v>0.28179657328001817</v>
      </c>
      <c r="AT62" s="3">
        <v>-1.4742775670540213E-3</v>
      </c>
    </row>
    <row r="63" spans="1:46" x14ac:dyDescent="0.45">
      <c r="A63" t="s">
        <v>693</v>
      </c>
      <c r="B63" s="2">
        <v>40724</v>
      </c>
      <c r="C63" s="3">
        <v>5.7863341654564904</v>
      </c>
      <c r="D63" s="3">
        <v>2.3798882444409863E-2</v>
      </c>
      <c r="E63" s="3">
        <v>0.45858252218343953</v>
      </c>
      <c r="F63" s="3">
        <v>-5.0412295406629087E-2</v>
      </c>
      <c r="G63" s="3">
        <v>7.0840111927528218E-2</v>
      </c>
      <c r="H63" s="3">
        <v>1.6116746451641728</v>
      </c>
      <c r="I63" s="42">
        <v>0.52120555180561101</v>
      </c>
      <c r="J63" s="43">
        <v>7.6467047726127682E-2</v>
      </c>
      <c r="K63" s="43">
        <v>6.6218466061851264E-2</v>
      </c>
      <c r="L63" s="43">
        <v>4.620320680004348E-2</v>
      </c>
      <c r="M63" s="43">
        <v>0.14116959133839124</v>
      </c>
      <c r="N63" s="43">
        <v>3.4256185101911682E-2</v>
      </c>
      <c r="O63" s="43">
        <v>-4.5812818844300166E-3</v>
      </c>
      <c r="P63" s="43">
        <v>1.8796496324866065E-4</v>
      </c>
      <c r="Q63" s="44">
        <v>2.6838926825008395E-3</v>
      </c>
      <c r="R63" s="44">
        <v>9.9785462824859422E-2</v>
      </c>
      <c r="S63" s="44">
        <v>1.8196146216639718E-3</v>
      </c>
      <c r="T63" s="44">
        <v>-5.2771922513346339E-5</v>
      </c>
      <c r="U63" s="44">
        <v>-1.7530910700918355E-2</v>
      </c>
      <c r="V63" s="44">
        <v>4.4847810543219201E-2</v>
      </c>
      <c r="W63" s="44">
        <v>8.0338021462589265E-3</v>
      </c>
      <c r="X63" s="44">
        <v>4.5720321395710901E-3</v>
      </c>
      <c r="Y63" s="44">
        <v>-1.1453063880953462E-6</v>
      </c>
      <c r="Z63" s="45">
        <v>-7.6239800363450032E-3</v>
      </c>
      <c r="AA63" s="46">
        <v>-1.2190251004031195E-2</v>
      </c>
      <c r="AB63" s="46">
        <v>-4.1273234148725749E-4</v>
      </c>
      <c r="AC63" s="46">
        <v>-2.8168414413297588E-3</v>
      </c>
      <c r="AD63" s="46">
        <v>3.5142306398571422E-3</v>
      </c>
      <c r="AE63" s="46">
        <v>0</v>
      </c>
      <c r="AF63" s="46">
        <v>2.4343690006366252E-2</v>
      </c>
      <c r="AG63" s="46">
        <v>-8.7666845063529559E-7</v>
      </c>
      <c r="AH63" s="46">
        <v>5.0978924407331164E-2</v>
      </c>
      <c r="AI63" s="46">
        <v>-2.1579379256248976E-2</v>
      </c>
      <c r="AJ63" s="46">
        <v>-2.1579379256248976E-2</v>
      </c>
      <c r="AK63" s="3">
        <v>0.25735556023058109</v>
      </c>
      <c r="AL63" s="3">
        <v>2.2708641920867505</v>
      </c>
      <c r="AM63" s="3">
        <v>0.236706690121644</v>
      </c>
      <c r="AN63" s="3">
        <v>6.1910492450328425E-2</v>
      </c>
      <c r="AO63" s="3">
        <v>2.2729172483928139E-2</v>
      </c>
      <c r="AP63" s="3">
        <v>-7.7187097896616824E-4</v>
      </c>
      <c r="AQ63" s="44">
        <v>2.2879706380304647E-3</v>
      </c>
      <c r="AR63" s="3">
        <v>5.9424369961215369E-2</v>
      </c>
      <c r="AS63" s="3">
        <v>0.23891379487108436</v>
      </c>
      <c r="AT63" s="3">
        <v>0.19069764682619686</v>
      </c>
    </row>
    <row r="64" spans="1:46" x14ac:dyDescent="0.45">
      <c r="A64" t="s">
        <v>694</v>
      </c>
      <c r="B64" s="2">
        <v>40816</v>
      </c>
      <c r="C64" s="3">
        <v>6.2313954782770047</v>
      </c>
      <c r="D64" s="3">
        <v>1.8984813873884971E-2</v>
      </c>
      <c r="E64" s="3">
        <v>-5.384797257423269E-2</v>
      </c>
      <c r="F64" s="3">
        <v>4.9326822924127961E-2</v>
      </c>
      <c r="G64" s="3">
        <v>0.44108008715880753</v>
      </c>
      <c r="H64" s="3">
        <v>3.0977676580895106</v>
      </c>
      <c r="I64" s="42">
        <v>0.49402471571279805</v>
      </c>
      <c r="J64" s="43">
        <v>-1.1635914581128681E-2</v>
      </c>
      <c r="K64" s="43">
        <v>0.10556600812693745</v>
      </c>
      <c r="L64" s="43">
        <v>4.2804696423579709E-2</v>
      </c>
      <c r="M64" s="43">
        <v>5.7794669264607412E-2</v>
      </c>
      <c r="N64" s="43">
        <v>4.2133134279072705E-2</v>
      </c>
      <c r="O64" s="43">
        <v>2.5517643500952012E-2</v>
      </c>
      <c r="P64" s="43">
        <v>-1.04834003883304E-5</v>
      </c>
      <c r="Q64" s="44">
        <v>5.3439652494658785E-3</v>
      </c>
      <c r="R64" s="44">
        <v>0.1897514940438508</v>
      </c>
      <c r="S64" s="44">
        <v>5.7466397679328579E-4</v>
      </c>
      <c r="T64" s="44">
        <v>-2.083791183937386E-4</v>
      </c>
      <c r="U64" s="44">
        <v>-1.5685789594711633E-2</v>
      </c>
      <c r="V64" s="44">
        <v>3.2536029553999583E-3</v>
      </c>
      <c r="W64" s="44">
        <v>3.3453899387259614E-3</v>
      </c>
      <c r="X64" s="44">
        <v>2.2155285410782747E-3</v>
      </c>
      <c r="Y64" s="44">
        <v>9.8079058198094504E-4</v>
      </c>
      <c r="Z64" s="45">
        <v>0.13082050720280297</v>
      </c>
      <c r="AA64" s="46">
        <v>-8.9382464758455335E-3</v>
      </c>
      <c r="AB64" s="46">
        <v>-6.1905764778584569E-4</v>
      </c>
      <c r="AC64" s="46">
        <v>-5.9193079167378553E-3</v>
      </c>
      <c r="AD64" s="46">
        <v>2.6775445411954583E-3</v>
      </c>
      <c r="AE64" s="46">
        <v>0</v>
      </c>
      <c r="AF64" s="46">
        <v>5.0270238838078907E-2</v>
      </c>
      <c r="AG64" s="46">
        <v>4.9016644519819578E-7</v>
      </c>
      <c r="AH64" s="46">
        <v>5.3025202901486788E-2</v>
      </c>
      <c r="AI64" s="46">
        <v>2.8659268518431331E-2</v>
      </c>
      <c r="AJ64" s="46">
        <v>2.8659268518431331E-2</v>
      </c>
      <c r="AK64" s="3">
        <v>0.17695158767587826</v>
      </c>
      <c r="AL64" s="3">
        <v>1.171104863729755</v>
      </c>
      <c r="AM64" s="3">
        <v>0.14386274402451465</v>
      </c>
      <c r="AN64" s="3">
        <v>0.10426999685686665</v>
      </c>
      <c r="AO64" s="3">
        <v>4.1282857115144921E-2</v>
      </c>
      <c r="AP64" s="3">
        <v>-2.2470666034307208E-4</v>
      </c>
      <c r="AQ64" s="44">
        <v>2.4549211291607482E-3</v>
      </c>
      <c r="AR64" s="3">
        <v>3.3134255227261593E-2</v>
      </c>
      <c r="AS64" s="3">
        <v>0.30671117131034165</v>
      </c>
      <c r="AT64" s="3">
        <v>8.9253062334912724E-3</v>
      </c>
    </row>
    <row r="65" spans="1:46" x14ac:dyDescent="0.45">
      <c r="A65" t="s">
        <v>695</v>
      </c>
      <c r="B65" s="2">
        <v>40908</v>
      </c>
      <c r="C65" s="3">
        <v>7.3356169408716632</v>
      </c>
      <c r="D65" s="3">
        <v>7.0620481201203192E-2</v>
      </c>
      <c r="E65" s="3">
        <v>0.34471491014369282</v>
      </c>
      <c r="F65" s="3">
        <v>0.10545407328848262</v>
      </c>
      <c r="G65" s="3">
        <v>0.33207698790175966</v>
      </c>
      <c r="H65" s="3">
        <v>3.3492670564150577</v>
      </c>
      <c r="I65" s="42">
        <v>1.192040595371374</v>
      </c>
      <c r="J65" s="43">
        <v>2.736424128781902E-2</v>
      </c>
      <c r="K65" s="43">
        <v>6.9741002019859846E-2</v>
      </c>
      <c r="L65" s="43">
        <v>1.8000682191304476E-2</v>
      </c>
      <c r="M65" s="43">
        <v>1.9033290818064635E-2</v>
      </c>
      <c r="N65" s="43">
        <v>3.5420142310365402E-2</v>
      </c>
      <c r="O65" s="43">
        <v>6.0848981827199292E-2</v>
      </c>
      <c r="P65" s="43">
        <v>-2.3480780805472557E-5</v>
      </c>
      <c r="Q65" s="44">
        <v>4.895540325371605E-2</v>
      </c>
      <c r="R65" s="44">
        <v>1.079454181301589</v>
      </c>
      <c r="S65" s="44">
        <v>1.6950523535567807E-3</v>
      </c>
      <c r="T65" s="44">
        <v>-4.51371755295877E-4</v>
      </c>
      <c r="U65" s="44">
        <v>1.1495369906638655E-2</v>
      </c>
      <c r="V65" s="44">
        <v>4.321503529764141E-2</v>
      </c>
      <c r="W65" s="44">
        <v>-1.270829717847732E-3</v>
      </c>
      <c r="X65" s="44">
        <v>7.2305073717731849E-3</v>
      </c>
      <c r="Y65" s="44">
        <v>3.8840510090088268E-4</v>
      </c>
      <c r="Z65" s="45">
        <v>-0.22344158727084568</v>
      </c>
      <c r="AA65" s="46">
        <v>-1.0791279830124552E-2</v>
      </c>
      <c r="AB65" s="46">
        <v>-1.3852732871204131E-4</v>
      </c>
      <c r="AC65" s="46">
        <v>-5.8805780276501895E-3</v>
      </c>
      <c r="AD65" s="46">
        <v>1.316304360868344E-3</v>
      </c>
      <c r="AE65" s="46">
        <v>0</v>
      </c>
      <c r="AF65" s="46">
        <v>3.2344859205768054E-3</v>
      </c>
      <c r="AG65" s="46">
        <v>5.1571167590872065E-7</v>
      </c>
      <c r="AH65" s="46">
        <v>1.6132688631359526E-2</v>
      </c>
      <c r="AI65" s="46">
        <v>6.1868838824050707E-3</v>
      </c>
      <c r="AJ65" s="46">
        <v>6.1868838824050707E-3</v>
      </c>
      <c r="AK65" s="3">
        <v>0.63070109898218862</v>
      </c>
      <c r="AL65" s="3">
        <v>0.56695396509889717</v>
      </c>
      <c r="AM65" s="3">
        <v>0.22482759563111099</v>
      </c>
      <c r="AN65" s="3">
        <v>5.082328314973205E-2</v>
      </c>
      <c r="AO65" s="3">
        <v>2.0290267958880337E-2</v>
      </c>
      <c r="AP65" s="3">
        <v>7.6609526576309579E-3</v>
      </c>
      <c r="AQ65" s="44">
        <v>1.6308956038234929E-2</v>
      </c>
      <c r="AR65" s="3">
        <v>1.9161545957332941E-2</v>
      </c>
      <c r="AS65" s="3">
        <v>0.24969905083014746</v>
      </c>
      <c r="AT65" s="3">
        <v>1.808871660211046E-2</v>
      </c>
    </row>
    <row r="66" spans="1:46" x14ac:dyDescent="0.45">
      <c r="A66" t="s">
        <v>696</v>
      </c>
      <c r="B66" s="2">
        <v>40999</v>
      </c>
      <c r="C66" s="3">
        <v>5.4166949524090473</v>
      </c>
      <c r="D66" s="3">
        <v>4.2055148412006816E-4</v>
      </c>
      <c r="E66" s="3">
        <v>0.72014490848268908</v>
      </c>
      <c r="F66" s="3">
        <v>7.9107790033509737E-3</v>
      </c>
      <c r="G66" s="3">
        <v>0.61691121145662609</v>
      </c>
      <c r="H66" s="3">
        <v>3.7875730963280101</v>
      </c>
      <c r="I66" s="42">
        <v>0.22375677210936762</v>
      </c>
      <c r="J66" s="43">
        <v>-3.4959650232234754E-2</v>
      </c>
      <c r="K66" s="43">
        <v>8.5406364235232027E-2</v>
      </c>
      <c r="L66" s="43">
        <v>-6.4379782663885462E-3</v>
      </c>
      <c r="M66" s="43">
        <v>-2.8041789731338931E-2</v>
      </c>
      <c r="N66" s="43">
        <v>3.5440101464276785E-2</v>
      </c>
      <c r="O66" s="43">
        <v>4.679897909039394E-2</v>
      </c>
      <c r="P66" s="43">
        <v>6.0752702849031282E-4</v>
      </c>
      <c r="Q66" s="44">
        <v>9.691179676352069E-4</v>
      </c>
      <c r="R66" s="44">
        <v>-7.2420372787447868E-2</v>
      </c>
      <c r="S66" s="44">
        <v>3.8950933540181708E-3</v>
      </c>
      <c r="T66" s="44">
        <v>-3.8480398598436758E-4</v>
      </c>
      <c r="U66" s="44">
        <v>-5.7088352759420927E-3</v>
      </c>
      <c r="V66" s="44">
        <v>-5.1677767427523577E-3</v>
      </c>
      <c r="W66" s="44">
        <v>1.575534551748205E-3</v>
      </c>
      <c r="X66" s="44">
        <v>-1.6474747687230389E-2</v>
      </c>
      <c r="Y66" s="44">
        <v>2.4998957437620482E-5</v>
      </c>
      <c r="Z66" s="45">
        <v>0.44900912598852633</v>
      </c>
      <c r="AA66" s="46">
        <v>-1.8036412491541136E-2</v>
      </c>
      <c r="AB66" s="46">
        <v>3.9806228986074563E-3</v>
      </c>
      <c r="AC66" s="46">
        <v>-5.122271125670947E-3</v>
      </c>
      <c r="AD66" s="46">
        <v>7.3394174372964634E-4</v>
      </c>
      <c r="AE66" s="46">
        <v>0</v>
      </c>
      <c r="AF66" s="46">
        <v>0.30330825491909719</v>
      </c>
      <c r="AG66" s="46">
        <v>-2.5182942799172458E-7</v>
      </c>
      <c r="AH66" s="46">
        <v>2.0385953413204719E-2</v>
      </c>
      <c r="AI66" s="46">
        <v>9.6617580857764382E-2</v>
      </c>
      <c r="AJ66" s="46">
        <v>9.6617580857764382E-2</v>
      </c>
      <c r="AK66" s="3">
        <v>-0.47629309914076678</v>
      </c>
      <c r="AL66" s="3">
        <v>5.8250537152917788E-2</v>
      </c>
      <c r="AM66" s="3">
        <v>0.12850295453330657</v>
      </c>
      <c r="AN66" s="3">
        <v>3.7031219659781102E-2</v>
      </c>
      <c r="AO66" s="3">
        <v>2.9572305772321238E-2</v>
      </c>
      <c r="AP66" s="3">
        <v>3.7790395049451054E-3</v>
      </c>
      <c r="AQ66" s="44">
        <v>2.7466671256232036E-3</v>
      </c>
      <c r="AR66" s="3">
        <v>-9.1020099361250502E-3</v>
      </c>
      <c r="AS66" s="3">
        <v>0.24726528456062966</v>
      </c>
      <c r="AT66" s="3">
        <v>6.3669164970917127E-3</v>
      </c>
    </row>
    <row r="67" spans="1:46" x14ac:dyDescent="0.45">
      <c r="A67" t="s">
        <v>697</v>
      </c>
      <c r="B67" s="2">
        <v>41090</v>
      </c>
      <c r="C67" s="3">
        <v>5.1921013961383942</v>
      </c>
      <c r="D67" s="3">
        <v>4.0340371179955509E-2</v>
      </c>
      <c r="E67" s="3">
        <v>0.5256548436804539</v>
      </c>
      <c r="F67" s="3">
        <v>0.21365254110125992</v>
      </c>
      <c r="G67" s="3">
        <v>0.75126558910293373</v>
      </c>
      <c r="H67" s="3">
        <v>1.8620795475544285</v>
      </c>
      <c r="I67" s="42">
        <v>0.30130994585940335</v>
      </c>
      <c r="J67" s="43">
        <v>2.9538921179301483E-2</v>
      </c>
      <c r="K67" s="43">
        <v>9.123431908011892E-2</v>
      </c>
      <c r="L67" s="43">
        <v>7.1043481881044278E-3</v>
      </c>
      <c r="M67" s="43">
        <v>-2.2758220113198314E-2</v>
      </c>
      <c r="N67" s="43">
        <v>3.1021777093790032E-2</v>
      </c>
      <c r="O67" s="43">
        <v>3.1144892963438409E-2</v>
      </c>
      <c r="P67" s="43">
        <v>1.7463883745661398E-3</v>
      </c>
      <c r="Q67" s="44">
        <v>8.04784369994508E-3</v>
      </c>
      <c r="R67" s="44">
        <v>-0.23046339760034401</v>
      </c>
      <c r="S67" s="44">
        <v>2.8027577423821405E-3</v>
      </c>
      <c r="T67" s="44">
        <v>7.8178278847963054E-5</v>
      </c>
      <c r="U67" s="44">
        <v>1.0155304372285031E-2</v>
      </c>
      <c r="V67" s="44">
        <v>1.7208402506132727E-2</v>
      </c>
      <c r="W67" s="44">
        <v>4.3345827272046732E-3</v>
      </c>
      <c r="X67" s="44">
        <v>1.5072050991820003E-2</v>
      </c>
      <c r="Y67" s="44">
        <v>9.8546785897385731E-5</v>
      </c>
      <c r="Z67" s="45">
        <v>0.1286490617751192</v>
      </c>
      <c r="AA67" s="46">
        <v>-1.8475027718178331E-2</v>
      </c>
      <c r="AB67" s="46">
        <v>6.6978218732013685E-3</v>
      </c>
      <c r="AC67" s="46">
        <v>-7.4170236754223916E-3</v>
      </c>
      <c r="AD67" s="46">
        <v>2.1550382245127326E-4</v>
      </c>
      <c r="AE67" s="46">
        <v>0</v>
      </c>
      <c r="AF67" s="46">
        <v>7.3927817996547893E-2</v>
      </c>
      <c r="AG67" s="46">
        <v>-1.983656651228145E-7</v>
      </c>
      <c r="AH67" s="46">
        <v>3.355820594879546E-2</v>
      </c>
      <c r="AI67" s="46">
        <v>2.3684447490456683E-2</v>
      </c>
      <c r="AJ67" s="46">
        <v>2.3684447490456683E-2</v>
      </c>
      <c r="AK67" s="3">
        <v>0.53321131664413968</v>
      </c>
      <c r="AL67" s="3">
        <v>0.50706305257650419</v>
      </c>
      <c r="AM67" s="3">
        <v>0.1069956067448492</v>
      </c>
      <c r="AN67" s="3">
        <v>0.12441334825089405</v>
      </c>
      <c r="AO67" s="3">
        <v>-1.5318986846684302E-2</v>
      </c>
      <c r="AP67" s="3">
        <v>5.8463113301055142E-4</v>
      </c>
      <c r="AQ67" s="44">
        <v>3.3859587536419909E-3</v>
      </c>
      <c r="AR67" s="3">
        <v>4.0470979973121256E-3</v>
      </c>
      <c r="AS67" s="3">
        <v>0.45241045184333278</v>
      </c>
      <c r="AT67" s="3">
        <v>-2.6683668292133391E-2</v>
      </c>
    </row>
    <row r="68" spans="1:46" x14ac:dyDescent="0.45">
      <c r="A68" t="s">
        <v>698</v>
      </c>
      <c r="B68" s="2">
        <v>41182</v>
      </c>
      <c r="C68" s="3">
        <v>7.567166571705882</v>
      </c>
      <c r="D68" s="3">
        <v>9.316843601200521E-2</v>
      </c>
      <c r="E68" s="3">
        <v>1.0223413931123884</v>
      </c>
      <c r="F68" s="3">
        <v>0.27207389821759032</v>
      </c>
      <c r="G68" s="3">
        <v>0.22180460338899585</v>
      </c>
      <c r="H68" s="3">
        <v>2.8915323892226734</v>
      </c>
      <c r="I68" s="42">
        <v>1.2654549619933249</v>
      </c>
      <c r="J68" s="43">
        <v>2.0027598587245465E-2</v>
      </c>
      <c r="K68" s="43">
        <v>1.1065435293811106E-2</v>
      </c>
      <c r="L68" s="43">
        <v>4.099647618813191E-2</v>
      </c>
      <c r="M68" s="43">
        <v>9.6209611483780693E-3</v>
      </c>
      <c r="N68" s="43">
        <v>8.3524962797604879E-2</v>
      </c>
      <c r="O68" s="43">
        <v>1.6663309104662492E-2</v>
      </c>
      <c r="P68" s="43">
        <v>9.6316155532441002E-5</v>
      </c>
      <c r="Q68" s="44">
        <v>3.9633168540047989E-3</v>
      </c>
      <c r="R68" s="44">
        <v>1.0170283737882075</v>
      </c>
      <c r="S68" s="44">
        <v>2.0017255551145817E-3</v>
      </c>
      <c r="T68" s="44">
        <v>-3.9036217683366318E-5</v>
      </c>
      <c r="U68" s="44">
        <v>8.9340511987497706E-2</v>
      </c>
      <c r="V68" s="44">
        <v>3.0505595633522235E-2</v>
      </c>
      <c r="W68" s="44">
        <v>-1.6289455538336053E-5</v>
      </c>
      <c r="X68" s="44">
        <v>-1.049418018854255E-2</v>
      </c>
      <c r="Y68" s="44">
        <v>-8.9331659848831197E-6</v>
      </c>
      <c r="Z68" s="45">
        <v>0.22717982650431226</v>
      </c>
      <c r="AA68" s="46">
        <v>-1.1571020932066078E-2</v>
      </c>
      <c r="AB68" s="46">
        <v>9.4753137951534405E-3</v>
      </c>
      <c r="AC68" s="46">
        <v>1.9196698614977501E-2</v>
      </c>
      <c r="AD68" s="46">
        <v>6.226658994367122E-3</v>
      </c>
      <c r="AE68" s="46">
        <v>0</v>
      </c>
      <c r="AF68" s="46">
        <v>9.589712132593381E-2</v>
      </c>
      <c r="AG68" s="46">
        <v>4.8452701851210333E-8</v>
      </c>
      <c r="AH68" s="46">
        <v>0.10518488597066337</v>
      </c>
      <c r="AI68" s="46">
        <v>1.0451565547677295E-2</v>
      </c>
      <c r="AJ68" s="46">
        <v>1.0451565547677295E-2</v>
      </c>
      <c r="AK68" s="3">
        <v>0.34772754523829713</v>
      </c>
      <c r="AL68" s="3">
        <v>0.55388068452510331</v>
      </c>
      <c r="AM68" s="3">
        <v>0.19754918193224294</v>
      </c>
      <c r="AN68" s="3">
        <v>3.0803676020118981E-2</v>
      </c>
      <c r="AO68" s="3">
        <v>8.6289935551212643E-2</v>
      </c>
      <c r="AP68" s="3">
        <v>3.84426637060658E-3</v>
      </c>
      <c r="AQ68" s="44">
        <v>3.1311024868561337E-3</v>
      </c>
      <c r="AR68" s="3">
        <v>1.2183626977820421E-2</v>
      </c>
      <c r="AS68" s="3">
        <v>0.14863199146358722</v>
      </c>
      <c r="AT68" s="3">
        <v>-2.6569087576399242E-3</v>
      </c>
    </row>
    <row r="69" spans="1:46" x14ac:dyDescent="0.45">
      <c r="A69" t="s">
        <v>699</v>
      </c>
      <c r="B69" s="2">
        <v>41274</v>
      </c>
      <c r="C69" s="3">
        <v>3.6894509209680888</v>
      </c>
      <c r="D69" s="3">
        <v>6.757870508858986E-2</v>
      </c>
      <c r="E69" s="3">
        <v>0.76743925405198565</v>
      </c>
      <c r="F69" s="3">
        <v>0.28049415617252332</v>
      </c>
      <c r="G69" s="3">
        <v>0.69123225395972643</v>
      </c>
      <c r="H69" s="3">
        <v>1.9281794075319381</v>
      </c>
      <c r="I69" s="42">
        <v>1.0355972926786652</v>
      </c>
      <c r="J69" s="43">
        <v>-5.1762007349276766E-2</v>
      </c>
      <c r="K69" s="43">
        <v>1.0214901704300314E-2</v>
      </c>
      <c r="L69" s="43">
        <v>6.1636407167044743E-2</v>
      </c>
      <c r="M69" s="43">
        <v>1.9924215933782557E-2</v>
      </c>
      <c r="N69" s="43">
        <v>1.2346152732571471E-2</v>
      </c>
      <c r="O69" s="43">
        <v>3.5767981206756956E-2</v>
      </c>
      <c r="P69" s="43">
        <v>-2.8599506257508432E-4</v>
      </c>
      <c r="Q69" s="44">
        <v>-2.5814336905771451E-3</v>
      </c>
      <c r="R69" s="44">
        <v>0.67338353219504055</v>
      </c>
      <c r="S69" s="44">
        <v>4.8721925139508905E-3</v>
      </c>
      <c r="T69" s="44">
        <v>-5.0775345427652569E-4</v>
      </c>
      <c r="U69" s="44">
        <v>6.8023363376028059E-2</v>
      </c>
      <c r="V69" s="44">
        <v>2.6935093758386061E-3</v>
      </c>
      <c r="W69" s="44">
        <v>7.9260127976631442E-2</v>
      </c>
      <c r="X69" s="44">
        <v>1.0744703633670848E-2</v>
      </c>
      <c r="Y69" s="44">
        <v>-3.4956764326087438E-6</v>
      </c>
      <c r="Z69" s="45">
        <v>0.39859594477265331</v>
      </c>
      <c r="AA69" s="46">
        <v>-1.2296130340304601E-2</v>
      </c>
      <c r="AB69" s="46">
        <v>1.4123483474685825E-2</v>
      </c>
      <c r="AC69" s="46">
        <v>1.0623074677733071E-2</v>
      </c>
      <c r="AD69" s="46">
        <v>4.4218246328297864E-3</v>
      </c>
      <c r="AE69" s="46">
        <v>0</v>
      </c>
      <c r="AF69" s="46">
        <v>0.42322817433960752</v>
      </c>
      <c r="AG69" s="46">
        <v>4.4472253006844172E-8</v>
      </c>
      <c r="AH69" s="46">
        <v>3.3799375727425938E-2</v>
      </c>
      <c r="AI69" s="46">
        <v>3.38405103163699E-2</v>
      </c>
      <c r="AJ69" s="46">
        <v>3.38405103163699E-2</v>
      </c>
      <c r="AK69" s="3">
        <v>0.5946244757191419</v>
      </c>
      <c r="AL69" s="3">
        <v>-3.1132159027397428</v>
      </c>
      <c r="AM69" s="3">
        <v>4.011475817408925E-2</v>
      </c>
      <c r="AN69" s="3">
        <v>0.16375658902448337</v>
      </c>
      <c r="AO69" s="3">
        <v>2.0616572821344943E-2</v>
      </c>
      <c r="AP69" s="3">
        <v>2.0349422587558241E-3</v>
      </c>
      <c r="AQ69" s="44">
        <v>2.7019216536151903E-2</v>
      </c>
      <c r="AR69" s="3">
        <v>1.5512026712153038E-3</v>
      </c>
      <c r="AS69" s="3">
        <v>0.65145281555243872</v>
      </c>
      <c r="AT69" s="3">
        <v>7.8431703288812157E-3</v>
      </c>
    </row>
    <row r="70" spans="1:46" x14ac:dyDescent="0.45">
      <c r="A70" t="s">
        <v>700</v>
      </c>
      <c r="B70" s="2">
        <v>41364</v>
      </c>
      <c r="C70" s="3">
        <v>7.5778191841414477</v>
      </c>
      <c r="D70" s="3">
        <v>7.4791217484345474E-2</v>
      </c>
      <c r="E70" s="3">
        <v>1.658120393227497</v>
      </c>
      <c r="F70" s="3">
        <v>0.44821604915117297</v>
      </c>
      <c r="G70" s="3">
        <v>0.69067115440752502</v>
      </c>
      <c r="H70" s="3">
        <v>3.9874037750524423</v>
      </c>
      <c r="I70" s="42">
        <v>0.24940602250008939</v>
      </c>
      <c r="J70" s="43">
        <v>0.13996443943411005</v>
      </c>
      <c r="K70" s="43">
        <v>7.6226043103259756E-5</v>
      </c>
      <c r="L70" s="43">
        <v>4.544049367929253E-2</v>
      </c>
      <c r="M70" s="43">
        <v>5.6102605941202074E-2</v>
      </c>
      <c r="N70" s="43">
        <v>4.9294348393632732E-2</v>
      </c>
      <c r="O70" s="43">
        <v>7.0691033244280124E-2</v>
      </c>
      <c r="P70" s="43">
        <v>1.7527094369875144E-3</v>
      </c>
      <c r="Q70" s="44">
        <v>2.60298467952692E-3</v>
      </c>
      <c r="R70" s="44">
        <v>6.4613306199690301E-2</v>
      </c>
      <c r="S70" s="44">
        <v>6.7320834354397778E-3</v>
      </c>
      <c r="T70" s="44">
        <v>-7.3418135652161625E-4</v>
      </c>
      <c r="U70" s="44">
        <v>-3.2585842240302261E-2</v>
      </c>
      <c r="V70" s="44">
        <v>4.8627259506876686E-2</v>
      </c>
      <c r="W70" s="44">
        <v>-4.3858765410018738E-5</v>
      </c>
      <c r="X70" s="44">
        <v>7.2059368083961265E-3</v>
      </c>
      <c r="Y70" s="44">
        <v>2.1925133911601669E-4</v>
      </c>
      <c r="Z70" s="45">
        <v>0.29426588367311096</v>
      </c>
      <c r="AA70" s="46">
        <v>-2.2762765244984877E-2</v>
      </c>
      <c r="AB70" s="46">
        <v>2.4319453911245164E-2</v>
      </c>
      <c r="AC70" s="46">
        <v>1.8338088462148258E-3</v>
      </c>
      <c r="AD70" s="46">
        <v>3.2158896067964477E-3</v>
      </c>
      <c r="AE70" s="46">
        <v>0</v>
      </c>
      <c r="AF70" s="46">
        <v>0.16273258713674468</v>
      </c>
      <c r="AG70" s="46">
        <v>4.4965926694891583E-9</v>
      </c>
      <c r="AH70" s="46">
        <v>6.5510522617032663E-2</v>
      </c>
      <c r="AI70" s="46">
        <v>6.3676881649797398E-3</v>
      </c>
      <c r="AJ70" s="46">
        <v>6.3676881649797398E-3</v>
      </c>
      <c r="AK70" s="3">
        <v>0.80614602944407854</v>
      </c>
      <c r="AL70" s="3">
        <v>-0.74487870281593194</v>
      </c>
      <c r="AM70" s="3">
        <v>5.7609649011906357E-2</v>
      </c>
      <c r="AN70" s="3">
        <v>0.13617484526064405</v>
      </c>
      <c r="AO70" s="3">
        <v>5.5474549528197407E-2</v>
      </c>
      <c r="AP70" s="3">
        <v>2.8654418137531073E-3</v>
      </c>
      <c r="AQ70" s="44">
        <v>3.6171751794000936E-3</v>
      </c>
      <c r="AR70" s="3">
        <v>-6.5398626529977813E-3</v>
      </c>
      <c r="AS70" s="3">
        <v>0.1317396664670446</v>
      </c>
      <c r="AT70" s="3">
        <v>3.4088220553908301E-3</v>
      </c>
    </row>
    <row r="71" spans="1:46" x14ac:dyDescent="0.45">
      <c r="A71" t="s">
        <v>701</v>
      </c>
      <c r="B71" s="2">
        <v>41455</v>
      </c>
      <c r="C71" s="3">
        <v>21.190653878104275</v>
      </c>
      <c r="D71" s="3">
        <v>6.2534381870640685E-2</v>
      </c>
      <c r="E71" s="3">
        <v>0.94622838323061276</v>
      </c>
      <c r="F71" s="3">
        <v>0.28555082070955429</v>
      </c>
      <c r="G71" s="3">
        <v>0.49683059184027056</v>
      </c>
      <c r="H71" s="3">
        <v>17.383780950880382</v>
      </c>
      <c r="I71" s="42">
        <v>0.98240428894130727</v>
      </c>
      <c r="J71" s="43">
        <v>-4.6830986159152224E-2</v>
      </c>
      <c r="K71" s="43">
        <v>7.3781661142813737E-3</v>
      </c>
      <c r="L71" s="43">
        <v>2.3650398959215665E-2</v>
      </c>
      <c r="M71" s="43">
        <v>-6.4007405031576052E-3</v>
      </c>
      <c r="N71" s="43">
        <v>1.1325880195639666E-2</v>
      </c>
      <c r="O71" s="43">
        <v>1.5418899971338728E-2</v>
      </c>
      <c r="P71" s="43">
        <v>4.1088180521500406E-3</v>
      </c>
      <c r="Q71" s="44">
        <v>3.746398945897087E-3</v>
      </c>
      <c r="R71" s="44">
        <v>0.64712875229763567</v>
      </c>
      <c r="S71" s="44">
        <v>3.8366987444934412E-3</v>
      </c>
      <c r="T71" s="44">
        <v>2.4588613147485011E-4</v>
      </c>
      <c r="U71" s="44">
        <v>3.1669068306518937E-2</v>
      </c>
      <c r="V71" s="44">
        <v>2.1139658686506316E-2</v>
      </c>
      <c r="W71" s="44">
        <v>9.6104295698057323E-3</v>
      </c>
      <c r="X71" s="44">
        <v>6.2222590864095568E-4</v>
      </c>
      <c r="Y71" s="44">
        <v>7.5562913168217684E-5</v>
      </c>
      <c r="Z71" s="45">
        <v>0.33265383630509748</v>
      </c>
      <c r="AA71" s="46">
        <v>-2.5641447718761947E-2</v>
      </c>
      <c r="AB71" s="46">
        <v>3.2780362484909065E-2</v>
      </c>
      <c r="AC71" s="46">
        <v>-2.6538289283034068E-3</v>
      </c>
      <c r="AD71" s="46">
        <v>1.980291901279024E-3</v>
      </c>
      <c r="AE71" s="46">
        <v>0</v>
      </c>
      <c r="AF71" s="46">
        <v>0.22000883141885844</v>
      </c>
      <c r="AG71" s="46">
        <v>-1.24327446338415E-9</v>
      </c>
      <c r="AH71" s="46">
        <v>7.1456209828161615E-2</v>
      </c>
      <c r="AI71" s="46">
        <v>1.1726454366949884E-2</v>
      </c>
      <c r="AJ71" s="46">
        <v>1.1726454366949884E-2</v>
      </c>
      <c r="AK71" s="3">
        <v>1.1028184569774997</v>
      </c>
      <c r="AL71" s="3">
        <v>-0.75397068787576449</v>
      </c>
      <c r="AM71" s="3">
        <v>2.4510578944643265E-2</v>
      </c>
      <c r="AN71" s="3">
        <v>9.4388779227323819E-2</v>
      </c>
      <c r="AO71" s="3">
        <v>5.246304265694049E-2</v>
      </c>
      <c r="AP71" s="3">
        <v>1.1069369369528301E-2</v>
      </c>
      <c r="AQ71" s="44">
        <v>2.1624420410064596E-3</v>
      </c>
      <c r="AR71" s="3">
        <v>1.0893795155356E-2</v>
      </c>
      <c r="AS71" s="3">
        <v>0.15976716063304788</v>
      </c>
      <c r="AT71" s="3">
        <v>2.1554719722865039E-2</v>
      </c>
    </row>
    <row r="72" spans="1:46" x14ac:dyDescent="0.45">
      <c r="A72" t="s">
        <v>702</v>
      </c>
      <c r="B72" s="2">
        <v>41547</v>
      </c>
      <c r="C72" s="3">
        <v>6.0036494545593015</v>
      </c>
      <c r="D72" s="3">
        <v>5.9662913349207813E-2</v>
      </c>
      <c r="E72" s="3">
        <v>0.77313168369712981</v>
      </c>
      <c r="F72" s="3">
        <v>-6.7579209901092216E-2</v>
      </c>
      <c r="G72" s="3">
        <v>0.4871743230545334</v>
      </c>
      <c r="H72" s="3">
        <v>2.9117792091488259</v>
      </c>
      <c r="I72" s="42">
        <v>-0.6967926730635593</v>
      </c>
      <c r="J72" s="43">
        <v>-4.3532592992216193E-2</v>
      </c>
      <c r="K72" s="43">
        <v>5.1848740572520459E-3</v>
      </c>
      <c r="L72" s="43">
        <v>-1.3359455960824516E-2</v>
      </c>
      <c r="M72" s="43">
        <v>-1.2414842715519878E-2</v>
      </c>
      <c r="N72" s="43">
        <v>3.9509170051409956E-2</v>
      </c>
      <c r="O72" s="43">
        <v>9.7066428383375172E-3</v>
      </c>
      <c r="P72" s="43">
        <v>1.2134637748249619E-3</v>
      </c>
      <c r="Q72" s="44">
        <v>2.8639180737202192E-3</v>
      </c>
      <c r="R72" s="44">
        <v>6.8038528387421929E-2</v>
      </c>
      <c r="S72" s="44">
        <v>1.0174243207103605E-2</v>
      </c>
      <c r="T72" s="44">
        <v>6.9396647321192631E-4</v>
      </c>
      <c r="U72" s="44">
        <v>-0.64995317987744194</v>
      </c>
      <c r="V72" s="44">
        <v>1.3212619106685157E-2</v>
      </c>
      <c r="W72" s="44">
        <v>-8.0052023306071939E-3</v>
      </c>
      <c r="X72" s="44">
        <v>8.4011328166437864E-4</v>
      </c>
      <c r="Y72" s="44">
        <v>8.4658389009076125E-7</v>
      </c>
      <c r="Z72" s="45">
        <v>0.43644599989607374</v>
      </c>
      <c r="AA72" s="46">
        <v>-1.5153927935969813E-2</v>
      </c>
      <c r="AB72" s="46">
        <v>4.1370770063271479E-2</v>
      </c>
      <c r="AC72" s="46">
        <v>-8.1808944387750659E-3</v>
      </c>
      <c r="AD72" s="46">
        <v>4.6645401577999237E-4</v>
      </c>
      <c r="AE72" s="46">
        <v>0</v>
      </c>
      <c r="AF72" s="46">
        <v>0.31439315990819905</v>
      </c>
      <c r="AG72" s="46">
        <v>-1.9671493176977505E-10</v>
      </c>
      <c r="AH72" s="46">
        <v>3.3146979176143364E-2</v>
      </c>
      <c r="AI72" s="46">
        <v>2.0001210070436582E-2</v>
      </c>
      <c r="AJ72" s="46">
        <v>2.0001210070436582E-2</v>
      </c>
      <c r="AK72" s="3">
        <v>0.96161738244497452</v>
      </c>
      <c r="AL72" s="3">
        <v>-0.20262262933720229</v>
      </c>
      <c r="AM72" s="3">
        <v>0.10760183958000361</v>
      </c>
      <c r="AN72" s="3">
        <v>0.10195380981988164</v>
      </c>
      <c r="AO72" s="3">
        <v>2.4344943738115608E-2</v>
      </c>
      <c r="AP72" s="3">
        <v>5.6073160902267894E-4</v>
      </c>
      <c r="AQ72" s="44">
        <v>3.6227485764591815E-4</v>
      </c>
      <c r="AR72" s="3">
        <v>3.4198324649233933E-2</v>
      </c>
      <c r="AS72" s="3">
        <v>0.83877411295378357</v>
      </c>
      <c r="AT72" s="3">
        <v>8.4501462965280993E-3</v>
      </c>
    </row>
    <row r="73" spans="1:46" x14ac:dyDescent="0.45">
      <c r="A73" t="s">
        <v>703</v>
      </c>
      <c r="B73" s="2">
        <v>41639</v>
      </c>
      <c r="C73" s="3">
        <v>13.668586855579754</v>
      </c>
      <c r="D73" s="3">
        <v>0.12710355689393246</v>
      </c>
      <c r="E73" s="3">
        <v>2.2059817363194454</v>
      </c>
      <c r="F73" s="3">
        <v>0.77798956410412479</v>
      </c>
      <c r="G73" s="3">
        <v>-0.34458599661767808</v>
      </c>
      <c r="H73" s="3">
        <v>7.8604756665958808</v>
      </c>
      <c r="I73" s="42">
        <v>0.94098498024865751</v>
      </c>
      <c r="J73" s="43">
        <v>9.9132809918354978E-2</v>
      </c>
      <c r="K73" s="43">
        <v>1.2154480726455138E-2</v>
      </c>
      <c r="L73" s="43">
        <v>3.7575427339473992E-2</v>
      </c>
      <c r="M73" s="43">
        <v>3.1884877988596232E-2</v>
      </c>
      <c r="N73" s="43">
        <v>3.7913984624450441E-2</v>
      </c>
      <c r="O73" s="43">
        <v>4.0497510129344307E-2</v>
      </c>
      <c r="P73" s="43">
        <v>2.7206581685749274E-2</v>
      </c>
      <c r="Q73" s="44">
        <v>2.0627679164570479E-3</v>
      </c>
      <c r="R73" s="44">
        <v>0.31156758853198757</v>
      </c>
      <c r="S73" s="44">
        <v>6.8280308834444961E-3</v>
      </c>
      <c r="T73" s="44">
        <v>7.7570267799218395E-4</v>
      </c>
      <c r="U73" s="44">
        <v>2.7861424664384631E-3</v>
      </c>
      <c r="V73" s="44">
        <v>8.5076700275734888E-3</v>
      </c>
      <c r="W73" s="44">
        <v>-9.9392467679666977E-3</v>
      </c>
      <c r="X73" s="44">
        <v>-4.7596674550882626E-3</v>
      </c>
      <c r="Y73" s="44">
        <v>-7.4872060038346986E-5</v>
      </c>
      <c r="Z73" s="45">
        <v>0.5140673633430336</v>
      </c>
      <c r="AA73" s="46">
        <v>0.23027563829563569</v>
      </c>
      <c r="AB73" s="46">
        <v>2.1759538395179721E-2</v>
      </c>
      <c r="AC73" s="46">
        <v>-8.3586577469056192E-3</v>
      </c>
      <c r="AD73" s="46">
        <v>5.3310133121985823E-5</v>
      </c>
      <c r="AE73" s="46">
        <v>0</v>
      </c>
      <c r="AF73" s="46">
        <v>0.22620455644117765</v>
      </c>
      <c r="AG73" s="46">
        <v>0</v>
      </c>
      <c r="AH73" s="46">
        <v>0.11490150115828812</v>
      </c>
      <c r="AI73" s="46">
        <v>5.050316292791495E-3</v>
      </c>
      <c r="AJ73" s="46">
        <v>5.050316292791495E-3</v>
      </c>
      <c r="AK73" s="3">
        <v>0.40335610179932235</v>
      </c>
      <c r="AL73" s="3">
        <v>0.87590759332529744</v>
      </c>
      <c r="AM73" s="3">
        <v>8.0902291955292374E-2</v>
      </c>
      <c r="AN73" s="3">
        <v>0.26772889907152619</v>
      </c>
      <c r="AO73" s="3">
        <v>5.2504772242514975E-3</v>
      </c>
      <c r="AP73" s="3">
        <v>7.6116454669868897E-4</v>
      </c>
      <c r="AQ73" s="44">
        <v>5.9942009449311887E-3</v>
      </c>
      <c r="AR73" s="3">
        <v>-1.8917073294000355E-3</v>
      </c>
      <c r="AS73" s="3">
        <v>0.12020630092336877</v>
      </c>
      <c r="AT73" s="3">
        <v>5.6937432347522595E-3</v>
      </c>
    </row>
    <row r="74" spans="1:46" x14ac:dyDescent="0.45">
      <c r="A74" t="s">
        <v>704</v>
      </c>
      <c r="B74" s="2">
        <v>41729</v>
      </c>
      <c r="C74" s="3">
        <v>10.333864189208638</v>
      </c>
      <c r="D74" s="3">
        <v>0.11666471356817437</v>
      </c>
      <c r="E74" s="3">
        <v>0.98947992623854475</v>
      </c>
      <c r="F74" s="3">
        <v>0.13344712296331701</v>
      </c>
      <c r="G74" s="3">
        <v>0.71209254612934381</v>
      </c>
      <c r="H74" s="3">
        <v>4.3311991803280492</v>
      </c>
      <c r="I74" s="42">
        <v>0.61868505217027081</v>
      </c>
      <c r="J74" s="43">
        <v>3.4280664162921783E-2</v>
      </c>
      <c r="K74" s="43">
        <v>-9.5440730208305631E-3</v>
      </c>
      <c r="L74" s="43">
        <v>9.0014204380731086E-2</v>
      </c>
      <c r="M74" s="43">
        <v>1.9216828519297763E-2</v>
      </c>
      <c r="N74" s="43">
        <v>1.1624311481122487E-2</v>
      </c>
      <c r="O74" s="43">
        <v>-1.7546432768525508E-3</v>
      </c>
      <c r="P74" s="43">
        <v>1.0442687190243337E-3</v>
      </c>
      <c r="Q74" s="44">
        <v>6.5922952283413861E-4</v>
      </c>
      <c r="R74" s="44">
        <v>0.27775642969513875</v>
      </c>
      <c r="S74" s="44">
        <v>1.7952208044755325E-2</v>
      </c>
      <c r="T74" s="44">
        <v>-2.5638120901302756E-4</v>
      </c>
      <c r="U74" s="44">
        <v>-1.7542642937413581E-2</v>
      </c>
      <c r="V74" s="44">
        <v>-1.1941048561112933E-2</v>
      </c>
      <c r="W74" s="44">
        <v>-4.4968081413939041E-3</v>
      </c>
      <c r="X74" s="44">
        <v>1.4055500919660736E-3</v>
      </c>
      <c r="Y74" s="44">
        <v>7.0787669655099657E-6</v>
      </c>
      <c r="Z74" s="45">
        <v>0.3468691195660788</v>
      </c>
      <c r="AA74" s="46">
        <v>0.25076971383048535</v>
      </c>
      <c r="AB74" s="46">
        <v>1.0189016302188966E-3</v>
      </c>
      <c r="AC74" s="46">
        <v>-2.2250027519051096E-3</v>
      </c>
      <c r="AD74" s="46">
        <v>-2.4658194082543121E-5</v>
      </c>
      <c r="AE74" s="46">
        <v>0</v>
      </c>
      <c r="AF74" s="46">
        <v>0.31177683525377048</v>
      </c>
      <c r="AG74" s="46">
        <v>0</v>
      </c>
      <c r="AH74" s="46">
        <v>4.2921810144213535E-2</v>
      </c>
      <c r="AI74" s="46">
        <v>1.5528743868286086E-2</v>
      </c>
      <c r="AJ74" s="46">
        <v>1.5528743868286086E-2</v>
      </c>
      <c r="AK74" s="3">
        <v>0.5431011342611618</v>
      </c>
      <c r="AL74" s="3">
        <v>2.8561255341993665</v>
      </c>
      <c r="AM74" s="3">
        <v>0.15401931466843097</v>
      </c>
      <c r="AN74" s="3">
        <v>-2.8647716848446976E-2</v>
      </c>
      <c r="AO74" s="3">
        <v>-4.0432815194337505E-3</v>
      </c>
      <c r="AP74" s="3">
        <v>1.9662772323676336E-3</v>
      </c>
      <c r="AQ74" s="44">
        <v>3.9902104528257258E-3</v>
      </c>
      <c r="AR74" s="3">
        <v>5.9322620343728351E-2</v>
      </c>
      <c r="AS74" s="3">
        <v>0.22566835044886033</v>
      </c>
      <c r="AT74" s="3">
        <v>6.5827168996865247E-3</v>
      </c>
    </row>
    <row r="75" spans="1:46" x14ac:dyDescent="0.45">
      <c r="A75" t="s">
        <v>705</v>
      </c>
      <c r="B75" s="2">
        <v>41820</v>
      </c>
      <c r="C75" s="3">
        <v>6.1781784488672349</v>
      </c>
      <c r="D75" s="3">
        <v>7.5516529837479446E-2</v>
      </c>
      <c r="E75" s="3">
        <v>0.62730814985730077</v>
      </c>
      <c r="F75" s="3">
        <v>0.21002020452054093</v>
      </c>
      <c r="G75" s="3">
        <v>4.6829561696718376E-2</v>
      </c>
      <c r="H75" s="3">
        <v>6.1382642763778064</v>
      </c>
      <c r="I75" s="42">
        <v>0.84352720415104843</v>
      </c>
      <c r="J75" s="43">
        <v>3.5020929149690759E-2</v>
      </c>
      <c r="K75" s="43">
        <v>-1.4484708415896405E-3</v>
      </c>
      <c r="L75" s="43">
        <v>2.1587974465444238E-2</v>
      </c>
      <c r="M75" s="43">
        <v>2.5062168309277325E-2</v>
      </c>
      <c r="N75" s="43">
        <v>2.7376538796755338E-2</v>
      </c>
      <c r="O75" s="43">
        <v>4.9971124278602955E-3</v>
      </c>
      <c r="P75" s="43">
        <v>3.3564629651457187E-3</v>
      </c>
      <c r="Q75" s="44">
        <v>2.6953153169925227E-3</v>
      </c>
      <c r="R75" s="44">
        <v>0.42718716746407337</v>
      </c>
      <c r="S75" s="44">
        <v>2.0084209853455753E-2</v>
      </c>
      <c r="T75" s="44">
        <v>3.0436562261014233E-4</v>
      </c>
      <c r="U75" s="44">
        <v>3.045808597730278E-2</v>
      </c>
      <c r="V75" s="44">
        <v>6.0464362771884671E-3</v>
      </c>
      <c r="W75" s="44">
        <v>9.9701761989509752E-5</v>
      </c>
      <c r="X75" s="44">
        <v>3.9727543078121215E-3</v>
      </c>
      <c r="Y75" s="44">
        <v>4.8684234358439492E-5</v>
      </c>
      <c r="Z75" s="45">
        <v>0.80028688446426754</v>
      </c>
      <c r="AA75" s="46">
        <v>0.27912624870521474</v>
      </c>
      <c r="AB75" s="46">
        <v>-2.2294260527232112E-4</v>
      </c>
      <c r="AC75" s="46">
        <v>6.8460613808160446E-4</v>
      </c>
      <c r="AD75" s="46">
        <v>5.6301629570099465E-5</v>
      </c>
      <c r="AE75" s="46">
        <v>0</v>
      </c>
      <c r="AF75" s="46">
        <v>0.4091428338265426</v>
      </c>
      <c r="AG75" s="46">
        <v>0</v>
      </c>
      <c r="AH75" s="46">
        <v>8.353673777149194E-2</v>
      </c>
      <c r="AI75" s="46">
        <v>3.7980814729805253E-2</v>
      </c>
      <c r="AJ75" s="46">
        <v>3.7980814729805253E-2</v>
      </c>
      <c r="AK75" s="3">
        <v>-3.6014022626631612</v>
      </c>
      <c r="AL75" s="3">
        <v>0.41562266969407052</v>
      </c>
      <c r="AM75" s="3">
        <v>0.21430491044310782</v>
      </c>
      <c r="AN75" s="3">
        <v>2.5407264993135701E-2</v>
      </c>
      <c r="AO75" s="3">
        <v>4.9729487244002633E-2</v>
      </c>
      <c r="AP75" s="3">
        <v>-3.7870473550298813E-3</v>
      </c>
      <c r="AQ75" s="44">
        <v>1.0808817242387514E-4</v>
      </c>
      <c r="AR75" s="3">
        <v>1.1417073311293135E-2</v>
      </c>
      <c r="AS75" s="3">
        <v>0.16223791041923494</v>
      </c>
      <c r="AT75" s="3">
        <v>1.5306581000767542E-2</v>
      </c>
    </row>
    <row r="76" spans="1:46" x14ac:dyDescent="0.45">
      <c r="A76" t="s">
        <v>706</v>
      </c>
      <c r="B76" s="2">
        <v>41912</v>
      </c>
      <c r="C76" s="3">
        <v>5.1113898724973295</v>
      </c>
      <c r="D76" s="3">
        <v>4.8910927867960981E-2</v>
      </c>
      <c r="E76" s="3">
        <v>1.0797083297391663</v>
      </c>
      <c r="F76" s="3">
        <v>7.2417610155548007E-3</v>
      </c>
      <c r="G76" s="3">
        <v>-3.0845920521432341E-2</v>
      </c>
      <c r="H76" s="3">
        <v>2.5154510908324457</v>
      </c>
      <c r="I76" s="42">
        <v>0.34430341797799208</v>
      </c>
      <c r="J76" s="43">
        <v>4.2864014121657058E-2</v>
      </c>
      <c r="K76" s="43">
        <v>2.7154536917163793E-2</v>
      </c>
      <c r="L76" s="43">
        <v>-1.1443536669110453E-2</v>
      </c>
      <c r="M76" s="43">
        <v>7.5504875299317153E-2</v>
      </c>
      <c r="N76" s="43">
        <v>1.4962377341969852E-2</v>
      </c>
      <c r="O76" s="43">
        <v>5.4984381514959274E-3</v>
      </c>
      <c r="P76" s="43">
        <v>3.8375829300491848E-3</v>
      </c>
      <c r="Q76" s="44">
        <v>1.303962744437876E-3</v>
      </c>
      <c r="R76" s="44">
        <v>0.21053136358438082</v>
      </c>
      <c r="S76" s="44">
        <v>1.9267319443721235E-2</v>
      </c>
      <c r="T76" s="44">
        <v>1.717792516147728E-3</v>
      </c>
      <c r="U76" s="44">
        <v>3.3005150400426245E-2</v>
      </c>
      <c r="V76" s="44">
        <v>-1.2178744321372462E-3</v>
      </c>
      <c r="W76" s="44">
        <v>1.500920437829146E-3</v>
      </c>
      <c r="X76" s="44">
        <v>1.1843129151535372E-3</v>
      </c>
      <c r="Y76" s="44">
        <v>2.3606496821626167E-6</v>
      </c>
      <c r="Z76" s="45">
        <v>0.61265506444100404</v>
      </c>
      <c r="AA76" s="46">
        <v>0.14720520565546014</v>
      </c>
      <c r="AB76" s="46">
        <v>-1.1458050498163661E-3</v>
      </c>
      <c r="AC76" s="46">
        <v>2.7631587460608294E-3</v>
      </c>
      <c r="AD76" s="46">
        <v>6.6565269293833622E-5</v>
      </c>
      <c r="AE76" s="46">
        <v>0</v>
      </c>
      <c r="AF76" s="46">
        <v>0.23035978457645245</v>
      </c>
      <c r="AG76" s="46">
        <v>0</v>
      </c>
      <c r="AH76" s="46">
        <v>0.14909934013259407</v>
      </c>
      <c r="AI76" s="46">
        <v>1.4248806961159297E-2</v>
      </c>
      <c r="AJ76" s="46">
        <v>1.4248806961159297E-2</v>
      </c>
      <c r="AK76" s="3">
        <v>-0.68942282301944768</v>
      </c>
      <c r="AL76" s="3">
        <v>0.80718646491494017</v>
      </c>
      <c r="AM76" s="3">
        <v>0.10670384629764215</v>
      </c>
      <c r="AN76" s="3">
        <v>4.1540181122276351E-2</v>
      </c>
      <c r="AO76" s="3">
        <v>1.5103852961381828E-2</v>
      </c>
      <c r="AP76" s="3">
        <v>1.3550623281630215E-4</v>
      </c>
      <c r="AQ76" s="44">
        <v>-7.3805731032949168E-4</v>
      </c>
      <c r="AR76" s="3">
        <v>1.2377467149780179E-2</v>
      </c>
      <c r="AS76" s="3">
        <v>9.7555745708205924E-2</v>
      </c>
      <c r="AT76" s="3">
        <v>8.866227973569743E-3</v>
      </c>
    </row>
    <row r="77" spans="1:46" x14ac:dyDescent="0.45">
      <c r="A77" t="s">
        <v>707</v>
      </c>
      <c r="B77" s="2">
        <v>42004</v>
      </c>
      <c r="C77" s="3">
        <v>8.9004106764801953</v>
      </c>
      <c r="D77" s="3">
        <v>1.9133051181212037E-2</v>
      </c>
      <c r="E77" s="3">
        <v>0.16273437988814349</v>
      </c>
      <c r="F77" s="3">
        <v>0.13787896750991349</v>
      </c>
      <c r="G77" s="3">
        <v>0.28778871031936376</v>
      </c>
      <c r="H77" s="3">
        <v>5.9742744398649874</v>
      </c>
      <c r="I77" s="42">
        <v>0.22070490899433656</v>
      </c>
      <c r="J77" s="43">
        <v>-1.4330422559733812E-2</v>
      </c>
      <c r="K77" s="43">
        <v>0.15011891193997223</v>
      </c>
      <c r="L77" s="43">
        <v>4.6144894602501027E-2</v>
      </c>
      <c r="M77" s="43">
        <v>7.6222914499005257E-2</v>
      </c>
      <c r="N77" s="43">
        <v>1.8757111246983375E-2</v>
      </c>
      <c r="O77" s="43">
        <v>-1.0772053578230337E-2</v>
      </c>
      <c r="P77" s="43">
        <v>4.6078172581002E-4</v>
      </c>
      <c r="Q77" s="44">
        <v>-9.6090415135038757E-4</v>
      </c>
      <c r="R77" s="44">
        <v>9.4925207880421372E-2</v>
      </c>
      <c r="S77" s="44">
        <v>3.93346751775926E-2</v>
      </c>
      <c r="T77" s="44">
        <v>1.2528407614002931E-3</v>
      </c>
      <c r="U77" s="44">
        <v>-7.5986085753233885E-3</v>
      </c>
      <c r="V77" s="44">
        <v>2.9980780010225326E-2</v>
      </c>
      <c r="W77" s="44">
        <v>1.5258197761659487E-3</v>
      </c>
      <c r="X77" s="44">
        <v>2.777515345390529E-3</v>
      </c>
      <c r="Y77" s="44">
        <v>-3.5613386354831794E-5</v>
      </c>
      <c r="Z77" s="45">
        <v>0.25567207379047718</v>
      </c>
      <c r="AA77" s="46">
        <v>1.0339352898928825E-2</v>
      </c>
      <c r="AB77" s="46">
        <v>3.6132137680645746E-4</v>
      </c>
      <c r="AC77" s="46">
        <v>-8.6895755185875233E-3</v>
      </c>
      <c r="AD77" s="46">
        <v>-4.6776899967767797E-5</v>
      </c>
      <c r="AE77" s="46">
        <v>0</v>
      </c>
      <c r="AF77" s="46">
        <v>0.20848284633561798</v>
      </c>
      <c r="AG77" s="46">
        <v>0</v>
      </c>
      <c r="AH77" s="46">
        <v>0.10045870946714058</v>
      </c>
      <c r="AI77" s="46">
        <v>2.9877544508595671E-3</v>
      </c>
      <c r="AJ77" s="46">
        <v>2.9877544508595671E-3</v>
      </c>
      <c r="AK77" s="3">
        <v>0.13454025569992129</v>
      </c>
      <c r="AL77" s="3">
        <v>0.99808473009848375</v>
      </c>
      <c r="AM77" s="3">
        <v>0.17855100004047139</v>
      </c>
      <c r="AN77" s="3">
        <v>-3.0898213933565611E-2</v>
      </c>
      <c r="AO77" s="3">
        <v>3.3073173454210951E-2</v>
      </c>
      <c r="AP77" s="3">
        <v>2.7619416329707313E-3</v>
      </c>
      <c r="AQ77" s="44">
        <v>-4.0754342412563397E-3</v>
      </c>
      <c r="AR77" s="3">
        <v>1.9519565180221292E-2</v>
      </c>
      <c r="AS77" s="3">
        <v>0.17642453655080093</v>
      </c>
      <c r="AT77" s="3">
        <v>8.6402268367835808E-3</v>
      </c>
    </row>
    <row r="78" spans="1:46" x14ac:dyDescent="0.45">
      <c r="A78" t="s">
        <v>708</v>
      </c>
      <c r="B78" s="2">
        <v>42094</v>
      </c>
      <c r="C78" s="3">
        <v>8.0924916179450008</v>
      </c>
      <c r="D78" s="3">
        <v>0.19599760551775688</v>
      </c>
      <c r="E78" s="3">
        <v>-0.34022102959240297</v>
      </c>
      <c r="F78" s="3">
        <v>0.44273695402646807</v>
      </c>
      <c r="G78" s="3">
        <v>0.51468670910866088</v>
      </c>
      <c r="H78" s="3">
        <v>4.4274192602553404</v>
      </c>
      <c r="I78" s="42">
        <v>0.89530858352641784</v>
      </c>
      <c r="J78" s="43">
        <v>-3.9046800007091667E-2</v>
      </c>
      <c r="K78" s="43">
        <v>6.6273072663427862E-3</v>
      </c>
      <c r="L78" s="43">
        <v>-0.14502772899449728</v>
      </c>
      <c r="M78" s="43">
        <v>-4.7644143198667241E-3</v>
      </c>
      <c r="N78" s="43">
        <v>0.1055610695418851</v>
      </c>
      <c r="O78" s="43">
        <v>3.2885157307503174E-2</v>
      </c>
      <c r="P78" s="43">
        <v>4.0396998345169661E-4</v>
      </c>
      <c r="Q78" s="44">
        <v>-5.131791539961792E-4</v>
      </c>
      <c r="R78" s="44">
        <v>0.67722533634206727</v>
      </c>
      <c r="S78" s="44">
        <v>2.8870048972473778E-3</v>
      </c>
      <c r="T78" s="44">
        <v>9.4840579799414162E-4</v>
      </c>
      <c r="U78" s="44">
        <v>-1.6842800420580818E-2</v>
      </c>
      <c r="V78" s="44">
        <v>-3.3691266783686766E-2</v>
      </c>
      <c r="W78" s="44">
        <v>-1.4037821178160235E-4</v>
      </c>
      <c r="X78" s="44">
        <v>7.1211706960076651E-3</v>
      </c>
      <c r="Y78" s="44">
        <v>-3.2536008770497066E-6</v>
      </c>
      <c r="Z78" s="45">
        <v>0.121842695604295</v>
      </c>
      <c r="AA78" s="46">
        <v>-1.7957776408753579E-3</v>
      </c>
      <c r="AB78" s="46">
        <v>8.2665707151364403E-4</v>
      </c>
      <c r="AC78" s="46">
        <v>-8.0657368214204165E-3</v>
      </c>
      <c r="AD78" s="46">
        <v>-2.949631683872427E-5</v>
      </c>
      <c r="AE78" s="46">
        <v>0</v>
      </c>
      <c r="AF78" s="46">
        <v>0.14589985821031579</v>
      </c>
      <c r="AG78" s="46">
        <v>0</v>
      </c>
      <c r="AH78" s="46">
        <v>-1.2870780523431274E-2</v>
      </c>
      <c r="AI78" s="46">
        <v>-5.930199578809003E-3</v>
      </c>
      <c r="AJ78" s="46">
        <v>-5.930199578809003E-3</v>
      </c>
      <c r="AK78" s="3">
        <v>1.8124267136452454</v>
      </c>
      <c r="AL78" s="3">
        <v>0.64356096745204194</v>
      </c>
      <c r="AM78" s="3">
        <v>2.8479069582672375E-2</v>
      </c>
      <c r="AN78" s="3">
        <v>3.8553067952522876E-2</v>
      </c>
      <c r="AO78" s="3">
        <v>1.8626150323760464E-2</v>
      </c>
      <c r="AP78" s="3">
        <v>1.2333262232481742E-3</v>
      </c>
      <c r="AQ78" s="44">
        <v>3.4643025898654744E-3</v>
      </c>
      <c r="AR78" s="3">
        <v>8.5769732468740003E-3</v>
      </c>
      <c r="AS78" s="3">
        <v>0.12863474153847196</v>
      </c>
      <c r="AT78" s="3">
        <v>1.3768801636919293E-4</v>
      </c>
    </row>
    <row r="79" spans="1:46" x14ac:dyDescent="0.45">
      <c r="A79" t="s">
        <v>709</v>
      </c>
      <c r="B79" s="2">
        <v>42185</v>
      </c>
      <c r="C79" s="3">
        <v>7.6460624902782364</v>
      </c>
      <c r="D79" s="3">
        <v>-2.0358981858106126E-2</v>
      </c>
      <c r="E79" s="3">
        <v>0.34538742794905541</v>
      </c>
      <c r="F79" s="3">
        <v>1.5057510217060326E-2</v>
      </c>
      <c r="G79" s="3">
        <v>0.5379629648274491</v>
      </c>
      <c r="H79" s="3">
        <v>3.6171675316088523</v>
      </c>
      <c r="I79" s="42">
        <v>0.72937182680035861</v>
      </c>
      <c r="J79" s="43">
        <v>0.10013461415414132</v>
      </c>
      <c r="K79" s="43">
        <v>3.4852915922239887E-2</v>
      </c>
      <c r="L79" s="43">
        <v>-1.9109303458854608E-3</v>
      </c>
      <c r="M79" s="43">
        <v>1.6473222702973654E-2</v>
      </c>
      <c r="N79" s="43">
        <v>5.9389033379578862E-2</v>
      </c>
      <c r="O79" s="43">
        <v>3.4232856998928148E-2</v>
      </c>
      <c r="P79" s="43">
        <v>1.3880388869464382E-3</v>
      </c>
      <c r="Q79" s="44">
        <v>-8.958234180157324E-4</v>
      </c>
      <c r="R79" s="44">
        <v>0.37807040915944723</v>
      </c>
      <c r="S79" s="44">
        <v>7.9170730188596692E-3</v>
      </c>
      <c r="T79" s="44">
        <v>4.4285373863103285E-4</v>
      </c>
      <c r="U79" s="44">
        <v>1.1773139320556814E-2</v>
      </c>
      <c r="V79" s="44">
        <v>2.2104289166370819E-2</v>
      </c>
      <c r="W79" s="44">
        <v>1.6764097802404712E-3</v>
      </c>
      <c r="X79" s="44">
        <v>2.5283055880558963E-3</v>
      </c>
      <c r="Y79" s="44">
        <v>2.3083227750046323E-5</v>
      </c>
      <c r="Z79" s="45">
        <v>7.537421907038612E-2</v>
      </c>
      <c r="AA79" s="46">
        <v>-1.1606905262002358E-2</v>
      </c>
      <c r="AB79" s="46">
        <v>-1.9345296099004621E-4</v>
      </c>
      <c r="AC79" s="46">
        <v>-1.1484510896771149E-2</v>
      </c>
      <c r="AD79" s="46">
        <v>-4.1857183687682614E-5</v>
      </c>
      <c r="AE79" s="46">
        <v>0</v>
      </c>
      <c r="AF79" s="46">
        <v>0.18468800314252409</v>
      </c>
      <c r="AG79" s="46">
        <v>0</v>
      </c>
      <c r="AH79" s="46">
        <v>6.0176922179004657E-3</v>
      </c>
      <c r="AI79" s="46">
        <v>1.3732844682552205E-2</v>
      </c>
      <c r="AJ79" s="46">
        <v>1.3732844682552205E-2</v>
      </c>
      <c r="AK79" s="3">
        <v>0.65193752277974182</v>
      </c>
      <c r="AL79" s="3">
        <v>0.9865937604753714</v>
      </c>
      <c r="AM79" s="3">
        <v>0.11868308139860695</v>
      </c>
      <c r="AN79" s="3">
        <v>3.7902218906566268E-2</v>
      </c>
      <c r="AO79" s="3">
        <v>3.6527585522724296E-2</v>
      </c>
      <c r="AP79" s="3">
        <v>8.5850572332254581E-3</v>
      </c>
      <c r="AQ79" s="44">
        <v>1.8031156847029409E-3</v>
      </c>
      <c r="AR79" s="3">
        <v>5.5903088491003679E-2</v>
      </c>
      <c r="AS79" s="3">
        <v>7.0755955413007152E-2</v>
      </c>
      <c r="AT79" s="3">
        <v>-1.139851953169551E-2</v>
      </c>
    </row>
    <row r="80" spans="1:46" x14ac:dyDescent="0.45">
      <c r="A80" t="s">
        <v>710</v>
      </c>
      <c r="B80" s="2">
        <v>42277</v>
      </c>
      <c r="C80" s="3">
        <v>11.859929909386183</v>
      </c>
      <c r="D80" s="3">
        <v>7.0921422906497805E-2</v>
      </c>
      <c r="E80" s="3">
        <v>0.60717686934051185</v>
      </c>
      <c r="F80" s="3">
        <v>0.24685876046812169</v>
      </c>
      <c r="G80" s="3">
        <v>0.96378612945786224</v>
      </c>
      <c r="H80" s="3">
        <v>7.3448464225112646</v>
      </c>
      <c r="I80" s="42">
        <v>0.9005438896113096</v>
      </c>
      <c r="J80" s="43">
        <v>8.192076920788563E-2</v>
      </c>
      <c r="K80" s="43">
        <v>5.6122808744072217E-2</v>
      </c>
      <c r="L80" s="43">
        <v>3.2573500504293664E-3</v>
      </c>
      <c r="M80" s="43">
        <v>4.5746080011858765E-2</v>
      </c>
      <c r="N80" s="43">
        <v>5.7726747254310144E-2</v>
      </c>
      <c r="O80" s="43">
        <v>1.5170789818168072E-2</v>
      </c>
      <c r="P80" s="43">
        <v>3.8613319707895915E-4</v>
      </c>
      <c r="Q80" s="44">
        <v>-1.197132504342923E-3</v>
      </c>
      <c r="R80" s="44">
        <v>0.33585816506975674</v>
      </c>
      <c r="S80" s="44">
        <v>4.8236088931196833E-3</v>
      </c>
      <c r="T80" s="44">
        <v>1.043355471004914E-4</v>
      </c>
      <c r="U80" s="44">
        <v>1.2165586761567388E-2</v>
      </c>
      <c r="V80" s="44">
        <v>3.8860641289753001E-2</v>
      </c>
      <c r="W80" s="44">
        <v>5.3264253687326151E-4</v>
      </c>
      <c r="X80" s="44">
        <v>1.4799558346142511E-2</v>
      </c>
      <c r="Y80" s="44">
        <v>2.4240224737877454E-6</v>
      </c>
      <c r="Z80" s="45">
        <v>0.34334082297040497</v>
      </c>
      <c r="AA80" s="46">
        <v>-2.8008773468540495E-4</v>
      </c>
      <c r="AB80" s="46">
        <v>-5.6942558781511844E-4</v>
      </c>
      <c r="AC80" s="46">
        <v>-1.1009635658226314E-2</v>
      </c>
      <c r="AD80" s="46">
        <v>7.3495810943978893E-5</v>
      </c>
      <c r="AE80" s="46">
        <v>0</v>
      </c>
      <c r="AF80" s="46">
        <v>0.21244380062734822</v>
      </c>
      <c r="AG80" s="46">
        <v>0</v>
      </c>
      <c r="AH80" s="46">
        <v>1.2663128548642832E-2</v>
      </c>
      <c r="AI80" s="46">
        <v>1.1243608888079249E-2</v>
      </c>
      <c r="AJ80" s="46">
        <v>1.1243608888079249E-2</v>
      </c>
      <c r="AK80" s="3">
        <v>0.24189093448219637</v>
      </c>
      <c r="AL80" s="3">
        <v>1.0446086326231689</v>
      </c>
      <c r="AM80" s="3">
        <v>0.14079126770945283</v>
      </c>
      <c r="AN80" s="3">
        <v>8.120939000334601E-3</v>
      </c>
      <c r="AO80" s="3">
        <v>-4.6849915047770398E-2</v>
      </c>
      <c r="AP80" s="3">
        <v>9.6165215906975129E-3</v>
      </c>
      <c r="AQ80" s="44">
        <v>4.2806552844828649E-2</v>
      </c>
      <c r="AR80" s="3">
        <v>1.9581983003875227E-2</v>
      </c>
      <c r="AS80" s="3">
        <v>0.11860825538321444</v>
      </c>
      <c r="AT80" s="3">
        <v>2.1099567540725939E-3</v>
      </c>
    </row>
    <row r="81" spans="1:46" x14ac:dyDescent="0.45">
      <c r="A81" t="s">
        <v>711</v>
      </c>
      <c r="B81" s="2">
        <v>42369</v>
      </c>
      <c r="C81" s="3">
        <v>8.5974349775796028</v>
      </c>
      <c r="D81" s="3">
        <v>1.2340453408178267E-2</v>
      </c>
      <c r="E81" s="3">
        <v>1.1529345550813279</v>
      </c>
      <c r="F81" s="3">
        <v>8.5468767723122771E-2</v>
      </c>
      <c r="G81" s="3">
        <v>0.26721929080015361</v>
      </c>
      <c r="H81" s="3">
        <v>3.4259235388935303</v>
      </c>
      <c r="I81" s="42">
        <v>0.56975803192044705</v>
      </c>
      <c r="J81" s="43">
        <v>3.6549119544279654E-2</v>
      </c>
      <c r="K81" s="43">
        <v>2.5710591893102132E-2</v>
      </c>
      <c r="L81" s="43">
        <v>8.8201109028415627E-3</v>
      </c>
      <c r="M81" s="43">
        <v>-2.222203543001073E-2</v>
      </c>
      <c r="N81" s="43">
        <v>1.2962670933059172E-2</v>
      </c>
      <c r="O81" s="43">
        <v>-3.2900703463583313E-3</v>
      </c>
      <c r="P81" s="43">
        <v>2.478605823603834E-3</v>
      </c>
      <c r="Q81" s="44">
        <v>-3.4441367853423228E-3</v>
      </c>
      <c r="R81" s="44">
        <v>0.16829116380685924</v>
      </c>
      <c r="S81" s="44">
        <v>1.0394667288972955E-2</v>
      </c>
      <c r="T81" s="44">
        <v>-5.7018510804544918E-5</v>
      </c>
      <c r="U81" s="44">
        <v>3.0067926725052797E-2</v>
      </c>
      <c r="V81" s="44">
        <v>8.590548044577876E-3</v>
      </c>
      <c r="W81" s="44">
        <v>-1.7484941313898013E-3</v>
      </c>
      <c r="X81" s="44">
        <v>-1.2273285974713728E-2</v>
      </c>
      <c r="Y81" s="44">
        <v>-1.0815589592100213E-5</v>
      </c>
      <c r="Z81" s="45">
        <v>2.2484572876334639</v>
      </c>
      <c r="AA81" s="46">
        <v>1.2774611429876508E-2</v>
      </c>
      <c r="AB81" s="46">
        <v>2.631757538911917E-4</v>
      </c>
      <c r="AC81" s="46">
        <v>-6.8044125879630013E-3</v>
      </c>
      <c r="AD81" s="46">
        <v>4.7898798590852167E-5</v>
      </c>
      <c r="AE81" s="46">
        <v>0</v>
      </c>
      <c r="AF81" s="46">
        <v>1.3231309938373987</v>
      </c>
      <c r="AG81" s="46">
        <v>0</v>
      </c>
      <c r="AH81" s="46">
        <v>9.7613590184014928E-3</v>
      </c>
      <c r="AI81" s="46">
        <v>1.2171651087069435E-4</v>
      </c>
      <c r="AJ81" s="46">
        <v>1.2171651087069435E-4</v>
      </c>
      <c r="AK81" s="3">
        <v>-0.44777096072554468</v>
      </c>
      <c r="AL81" s="3">
        <v>1.1534981924014105</v>
      </c>
      <c r="AM81" s="3">
        <v>7.9503003726949892E-2</v>
      </c>
      <c r="AN81" s="3">
        <v>7.9519948197017895E-2</v>
      </c>
      <c r="AO81" s="3">
        <v>4.0862738191858507E-3</v>
      </c>
      <c r="AP81" s="3">
        <v>9.8691972161243178E-3</v>
      </c>
      <c r="AQ81" s="44">
        <v>8.2978955445519231E-4</v>
      </c>
      <c r="AR81" s="3">
        <v>2.5029849192701778E-2</v>
      </c>
      <c r="AS81" s="3">
        <v>0.18193911352252556</v>
      </c>
      <c r="AT81" s="3">
        <v>2.5134802100123593E-3</v>
      </c>
    </row>
    <row r="82" spans="1:46" x14ac:dyDescent="0.45">
      <c r="A82" t="s">
        <v>712</v>
      </c>
      <c r="B82" s="2">
        <v>42460</v>
      </c>
      <c r="C82" s="3">
        <v>8.1732378114525446</v>
      </c>
      <c r="D82" s="3">
        <v>2.5068807961514689E-2</v>
      </c>
      <c r="E82" s="3">
        <v>-0.11429818694335483</v>
      </c>
      <c r="F82" s="3">
        <v>8.6213628989606661E-2</v>
      </c>
      <c r="G82" s="3">
        <v>0.26429802522646245</v>
      </c>
      <c r="H82" s="3">
        <v>7.1608817024998244</v>
      </c>
      <c r="I82" s="42">
        <v>0.75398302582807752</v>
      </c>
      <c r="J82" s="43">
        <v>0.24003271858747402</v>
      </c>
      <c r="K82" s="43">
        <v>2.4750061515320568E-2</v>
      </c>
      <c r="L82" s="43">
        <v>1.9155888811903287E-2</v>
      </c>
      <c r="M82" s="43">
        <v>2.6089281909975483E-2</v>
      </c>
      <c r="N82" s="43">
        <v>0.16192095215906019</v>
      </c>
      <c r="O82" s="43">
        <v>3.5000813000376944E-5</v>
      </c>
      <c r="P82" s="43">
        <v>-2.0367387787435373E-3</v>
      </c>
      <c r="Q82" s="44">
        <v>-3.0442090364547953E-3</v>
      </c>
      <c r="R82" s="44">
        <v>0.26084753274059108</v>
      </c>
      <c r="S82" s="44">
        <v>2.4297372203226215E-2</v>
      </c>
      <c r="T82" s="44">
        <v>1.5208960416285063E-4</v>
      </c>
      <c r="U82" s="44">
        <v>-2.6415823302265318E-3</v>
      </c>
      <c r="V82" s="44">
        <v>2.924168484852992E-2</v>
      </c>
      <c r="W82" s="44">
        <v>7.4137311897601698E-5</v>
      </c>
      <c r="X82" s="44">
        <v>-2.8758407467027593E-3</v>
      </c>
      <c r="Y82" s="44">
        <v>-7.3030450357988505E-6</v>
      </c>
      <c r="Z82" s="45">
        <v>0.2991921915766052</v>
      </c>
      <c r="AA82" s="46">
        <v>2.0676499931878713E-3</v>
      </c>
      <c r="AB82" s="46">
        <v>-2.8490848974606787E-4</v>
      </c>
      <c r="AC82" s="46">
        <v>-4.3330384684380928E-4</v>
      </c>
      <c r="AD82" s="46">
        <v>3.6093340792124254E-4</v>
      </c>
      <c r="AE82" s="46">
        <v>0</v>
      </c>
      <c r="AF82" s="46">
        <v>0.22915297374649019</v>
      </c>
      <c r="AG82" s="46">
        <v>0</v>
      </c>
      <c r="AH82" s="46">
        <v>3.9375954206005939E-2</v>
      </c>
      <c r="AI82" s="46">
        <v>-5.1271839757286572E-3</v>
      </c>
      <c r="AJ82" s="46">
        <v>-5.1271839757286572E-3</v>
      </c>
      <c r="AK82" s="3">
        <v>-0.36651609350206388</v>
      </c>
      <c r="AL82" s="3">
        <v>-0.10696983133295908</v>
      </c>
      <c r="AM82" s="3">
        <v>0.19370764613278557</v>
      </c>
      <c r="AN82" s="3">
        <v>2.2475049553943052E-2</v>
      </c>
      <c r="AO82" s="3">
        <v>2.6573077359413708E-2</v>
      </c>
      <c r="AP82" s="3">
        <v>6.3438529152637233E-5</v>
      </c>
      <c r="AQ82" s="44">
        <v>4.3870124217503413E-3</v>
      </c>
      <c r="AR82" s="3">
        <v>1.7491375424863623E-2</v>
      </c>
      <c r="AS82" s="3">
        <v>0.19953133814007093</v>
      </c>
      <c r="AT82" s="3">
        <v>-1.6315478802255952E-3</v>
      </c>
    </row>
    <row r="83" spans="1:46" x14ac:dyDescent="0.45">
      <c r="A83" t="s">
        <v>713</v>
      </c>
      <c r="B83" s="2">
        <v>42551</v>
      </c>
      <c r="C83" s="3">
        <v>7.3821489402653659</v>
      </c>
      <c r="D83" s="3">
        <v>8.3205626198710914E-2</v>
      </c>
      <c r="E83" s="3">
        <v>0.69420191100129403</v>
      </c>
      <c r="F83" s="3">
        <v>0.43379650141150378</v>
      </c>
      <c r="G83" s="3">
        <v>0.60877509890102199</v>
      </c>
      <c r="H83" s="3">
        <v>3.2532938568803704</v>
      </c>
      <c r="I83" s="42">
        <v>0.23897569371408747</v>
      </c>
      <c r="J83" s="43">
        <v>-5.4915231758662218E-2</v>
      </c>
      <c r="K83" s="43">
        <v>3.3394017111932836E-2</v>
      </c>
      <c r="L83" s="43">
        <v>1.1390695760351909E-2</v>
      </c>
      <c r="M83" s="43">
        <v>3.2208626600882098E-2</v>
      </c>
      <c r="N83" s="43">
        <v>3.6502581472257739E-2</v>
      </c>
      <c r="O83" s="43">
        <v>-4.5987650795093898E-3</v>
      </c>
      <c r="P83" s="43">
        <v>1.3174927933684024E-3</v>
      </c>
      <c r="Q83" s="44">
        <v>-9.5346034069059731E-4</v>
      </c>
      <c r="R83" s="44">
        <v>3.7345692016027029E-3</v>
      </c>
      <c r="S83" s="44">
        <v>1.55014507300286E-2</v>
      </c>
      <c r="T83" s="44">
        <v>6.6669537200684561E-6</v>
      </c>
      <c r="U83" s="44">
        <v>-2.2379037911671633E-3</v>
      </c>
      <c r="V83" s="44">
        <v>1.3019664053711338E-2</v>
      </c>
      <c r="W83" s="44">
        <v>8.3814308558597078E-4</v>
      </c>
      <c r="X83" s="44">
        <v>3.3853488241845789E-3</v>
      </c>
      <c r="Y83" s="44">
        <v>1.0462076880761305E-5</v>
      </c>
      <c r="Z83" s="45">
        <v>0.55577847790029211</v>
      </c>
      <c r="AA83" s="46">
        <v>-1.2817614543215778E-2</v>
      </c>
      <c r="AB83" s="46">
        <v>-4.5174934193604668E-4</v>
      </c>
      <c r="AC83" s="46">
        <v>1.0481719979241692E-3</v>
      </c>
      <c r="AD83" s="46">
        <v>6.8337385293759558E-4</v>
      </c>
      <c r="AE83" s="46">
        <v>0</v>
      </c>
      <c r="AF83" s="46">
        <v>0.35570590369644006</v>
      </c>
      <c r="AG83" s="46">
        <v>0</v>
      </c>
      <c r="AH83" s="46">
        <v>4.9954361568468109E-2</v>
      </c>
      <c r="AI83" s="46">
        <v>1.4476363580947449E-2</v>
      </c>
      <c r="AJ83" s="46">
        <v>1.4476363580947449E-2</v>
      </c>
      <c r="AK83" s="3">
        <v>0.27494440024206751</v>
      </c>
      <c r="AL83" s="3">
        <v>0.70005859839351958</v>
      </c>
      <c r="AM83" s="3">
        <v>0.21465883759984045</v>
      </c>
      <c r="AN83" s="3">
        <v>6.976503455539125E-2</v>
      </c>
      <c r="AO83" s="3">
        <v>2.371082719111395E-3</v>
      </c>
      <c r="AP83" s="3">
        <v>-5.872848490509671E-3</v>
      </c>
      <c r="AQ83" s="44">
        <v>3.7262644279880091E-3</v>
      </c>
      <c r="AR83" s="3">
        <v>2.4100268917451703E-3</v>
      </c>
      <c r="AS83" s="3">
        <v>0.17658941120505683</v>
      </c>
      <c r="AT83" s="3">
        <v>-5.4229079990740165E-3</v>
      </c>
    </row>
    <row r="84" spans="1:46" x14ac:dyDescent="0.45">
      <c r="A84" t="s">
        <v>714</v>
      </c>
      <c r="B84" s="2">
        <v>42643</v>
      </c>
      <c r="C84" s="3">
        <v>6.8064715287272843</v>
      </c>
      <c r="D84" s="3">
        <v>2.362792865923306E-2</v>
      </c>
      <c r="E84" s="3">
        <v>0.36407121211311438</v>
      </c>
      <c r="F84" s="3">
        <v>0.18201443417998295</v>
      </c>
      <c r="G84" s="3">
        <v>5.9559216333960573E-2</v>
      </c>
      <c r="H84" s="3">
        <v>3.4230553592523276</v>
      </c>
      <c r="I84" s="42">
        <v>0.48888946532583472</v>
      </c>
      <c r="J84" s="43">
        <v>8.3013869989579409E-2</v>
      </c>
      <c r="K84" s="43">
        <v>1.3147611907264146E-2</v>
      </c>
      <c r="L84" s="43">
        <v>4.7829365274220215E-2</v>
      </c>
      <c r="M84" s="43">
        <v>5.7391293101693571E-3</v>
      </c>
      <c r="N84" s="43">
        <v>0.10419918883821866</v>
      </c>
      <c r="O84" s="43">
        <v>9.0463972692084275E-3</v>
      </c>
      <c r="P84" s="43">
        <v>2.8937279888476518E-3</v>
      </c>
      <c r="Q84" s="44">
        <v>1.0158884419776899E-3</v>
      </c>
      <c r="R84" s="44">
        <v>0.21081607543951342</v>
      </c>
      <c r="S84" s="44">
        <v>2.1976608771143917E-3</v>
      </c>
      <c r="T84" s="44">
        <v>-7.0030742087918749E-5</v>
      </c>
      <c r="U84" s="44">
        <v>1.0112498023168115E-4</v>
      </c>
      <c r="V84" s="44">
        <v>1.757102431425885E-3</v>
      </c>
      <c r="W84" s="44">
        <v>3.3707580144330543E-4</v>
      </c>
      <c r="X84" s="44">
        <v>5.4826850778850909E-3</v>
      </c>
      <c r="Y84" s="44">
        <v>1.6812208574701806E-6</v>
      </c>
      <c r="Z84" s="45">
        <v>0.67393177546333294</v>
      </c>
      <c r="AA84" s="46">
        <v>-4.6970521404969112E-3</v>
      </c>
      <c r="AB84" s="46">
        <v>2.0064810209671205E-3</v>
      </c>
      <c r="AC84" s="46">
        <v>-6.0415169349729465E-3</v>
      </c>
      <c r="AD84" s="46">
        <v>1.2666575901393829E-3</v>
      </c>
      <c r="AE84" s="46">
        <v>0</v>
      </c>
      <c r="AF84" s="46">
        <v>0.45188702574426864</v>
      </c>
      <c r="AG84" s="46">
        <v>0</v>
      </c>
      <c r="AH84" s="46">
        <v>2.2780256275196236E-2</v>
      </c>
      <c r="AI84" s="46">
        <v>2.0898721089682944E-2</v>
      </c>
      <c r="AJ84" s="46">
        <v>2.0898721089682944E-2</v>
      </c>
      <c r="AK84" s="3">
        <v>0.18322197850842792</v>
      </c>
      <c r="AL84" s="3">
        <v>0.94243729625095896</v>
      </c>
      <c r="AM84" s="3">
        <v>0.1000767001279123</v>
      </c>
      <c r="AN84" s="3">
        <v>9.4220460087252503E-2</v>
      </c>
      <c r="AO84" s="3">
        <v>5.7005253146789621E-2</v>
      </c>
      <c r="AP84" s="3">
        <v>3.4472620384743872E-4</v>
      </c>
      <c r="AQ84" s="44">
        <v>1.9349206875794653E-3</v>
      </c>
      <c r="AR84" s="3">
        <v>3.5124036674559461E-2</v>
      </c>
      <c r="AS84" s="3">
        <v>0.1653539146448908</v>
      </c>
      <c r="AT84" s="3">
        <v>1.5675685228374139E-3</v>
      </c>
    </row>
    <row r="85" spans="1:46" x14ac:dyDescent="0.45">
      <c r="A85" t="s">
        <v>715</v>
      </c>
      <c r="B85" s="2">
        <v>42735</v>
      </c>
      <c r="C85" s="3">
        <v>9.2505172208326432</v>
      </c>
      <c r="D85" s="3">
        <v>5.2422162839318616E-2</v>
      </c>
      <c r="E85" s="3">
        <v>0.37652809940797771</v>
      </c>
      <c r="F85" s="3">
        <v>9.125398150098879E-2</v>
      </c>
      <c r="G85" s="3">
        <v>0.47594740385949785</v>
      </c>
      <c r="H85" s="3">
        <v>4.7186421154003835</v>
      </c>
      <c r="I85" s="42">
        <v>0.56807571849609295</v>
      </c>
      <c r="J85" s="43">
        <v>5.4965524798605322E-2</v>
      </c>
      <c r="K85" s="43">
        <v>-1.7777738563702582E-3</v>
      </c>
      <c r="L85" s="43">
        <v>3.1628238016745504E-2</v>
      </c>
      <c r="M85" s="43">
        <v>0.18556147949661009</v>
      </c>
      <c r="N85" s="43">
        <v>-5.2467865173628128E-2</v>
      </c>
      <c r="O85" s="43">
        <v>-2.6912256215625148E-3</v>
      </c>
      <c r="P85" s="43">
        <v>2.0109731926891165E-3</v>
      </c>
      <c r="Q85" s="44">
        <v>3.7475264340970428E-3</v>
      </c>
      <c r="R85" s="44">
        <v>0.2693877815630335</v>
      </c>
      <c r="S85" s="44">
        <v>1.2189066514941861E-3</v>
      </c>
      <c r="T85" s="44">
        <v>2.4811211731540044E-4</v>
      </c>
      <c r="U85" s="44">
        <v>-8.7755390453957676E-3</v>
      </c>
      <c r="V85" s="44">
        <v>5.404018404985925E-3</v>
      </c>
      <c r="W85" s="44">
        <v>-9.4848869660262209E-4</v>
      </c>
      <c r="X85" s="44">
        <v>-5.8515983095537571E-3</v>
      </c>
      <c r="Y85" s="44">
        <v>-3.7641733433334623E-6</v>
      </c>
      <c r="Z85" s="45">
        <v>0.2618109029107924</v>
      </c>
      <c r="AA85" s="46">
        <v>1.3412792697729978E-2</v>
      </c>
      <c r="AB85" s="46">
        <v>8.9369290294900774E-4</v>
      </c>
      <c r="AC85" s="46">
        <v>-9.2348758394681617E-3</v>
      </c>
      <c r="AD85" s="46">
        <v>4.44090118748907E-3</v>
      </c>
      <c r="AE85" s="46">
        <v>0</v>
      </c>
      <c r="AF85" s="46">
        <v>0.30751649474663878</v>
      </c>
      <c r="AG85" s="46">
        <v>0</v>
      </c>
      <c r="AH85" s="46">
        <v>3.2774917970572266E-3</v>
      </c>
      <c r="AI85" s="46">
        <v>-8.5406995226606931E-3</v>
      </c>
      <c r="AJ85" s="46">
        <v>-8.5406995226606931E-3</v>
      </c>
      <c r="AK85" s="3">
        <v>0.62356935727678109</v>
      </c>
      <c r="AL85" s="3">
        <v>1.9428485225277838</v>
      </c>
      <c r="AM85" s="3">
        <v>9.078144350558201E-2</v>
      </c>
      <c r="AN85" s="3">
        <v>6.3139694795290316E-2</v>
      </c>
      <c r="AO85" s="3">
        <v>1.948427880665075E-2</v>
      </c>
      <c r="AP85" s="3">
        <v>6.5601741231892012E-3</v>
      </c>
      <c r="AQ85" s="44">
        <v>1.786353807138891E-3</v>
      </c>
      <c r="AR85" s="3">
        <v>-1.7364671459841403E-2</v>
      </c>
      <c r="AS85" s="3">
        <v>0.13292535186824711</v>
      </c>
      <c r="AT85" s="3">
        <v>1.8084328904346605E-2</v>
      </c>
    </row>
    <row r="86" spans="1:46" x14ac:dyDescent="0.45">
      <c r="A86" t="s">
        <v>716</v>
      </c>
      <c r="B86" s="2">
        <v>42825</v>
      </c>
      <c r="C86" s="3">
        <v>8.4667939002236352</v>
      </c>
      <c r="D86" s="3">
        <v>3.4144112842438921E-2</v>
      </c>
      <c r="E86" s="3">
        <v>0.74306774622717509</v>
      </c>
      <c r="F86" s="3">
        <v>0.11922093106782936</v>
      </c>
      <c r="G86" s="3">
        <v>0.14911292500127124</v>
      </c>
      <c r="H86" s="3">
        <v>5.0983313595048099</v>
      </c>
      <c r="I86" s="42">
        <v>0.31694508970563184</v>
      </c>
      <c r="J86" s="43">
        <v>-0.11136332496939648</v>
      </c>
      <c r="K86" s="43">
        <v>2.4247026046104209E-2</v>
      </c>
      <c r="L86" s="43">
        <v>2.0833738854184051E-2</v>
      </c>
      <c r="M86" s="43">
        <v>0.10626713084276673</v>
      </c>
      <c r="N86" s="43">
        <v>9.1509706245988157E-2</v>
      </c>
      <c r="O86" s="43">
        <v>-2.0809453039859836E-2</v>
      </c>
      <c r="P86" s="43">
        <v>-1.5778017915158244E-3</v>
      </c>
      <c r="Q86" s="44">
        <v>4.888690988856339E-4</v>
      </c>
      <c r="R86" s="44">
        <v>7.7766839526861822E-2</v>
      </c>
      <c r="S86" s="44">
        <v>-7.7624847709717948E-2</v>
      </c>
      <c r="T86" s="44">
        <v>6.6558884764041147E-4</v>
      </c>
      <c r="U86" s="44">
        <v>-9.5613199719837686E-4</v>
      </c>
      <c r="V86" s="44">
        <v>1.7191987414160146E-2</v>
      </c>
      <c r="W86" s="44">
        <v>5.8336006916311313E-5</v>
      </c>
      <c r="X86" s="44">
        <v>-3.7148474475783583E-3</v>
      </c>
      <c r="Y86" s="44">
        <v>-1.5893183463497732E-6</v>
      </c>
      <c r="Z86" s="45">
        <v>0.91582591748999742</v>
      </c>
      <c r="AA86" s="46">
        <v>6.2609896115887109E-3</v>
      </c>
      <c r="AB86" s="46">
        <v>-5.0127207720854685E-3</v>
      </c>
      <c r="AC86" s="46">
        <v>-5.9100909759968851E-4</v>
      </c>
      <c r="AD86" s="46">
        <v>7.4384253668143803E-3</v>
      </c>
      <c r="AE86" s="46">
        <v>0</v>
      </c>
      <c r="AF86" s="46">
        <v>0.28140927517465703</v>
      </c>
      <c r="AG86" s="46">
        <v>0</v>
      </c>
      <c r="AH86" s="46">
        <v>4.2844123524142082E-2</v>
      </c>
      <c r="AI86" s="46">
        <v>-2.0831903249996308E-4</v>
      </c>
      <c r="AJ86" s="46">
        <v>-2.0831903249996308E-4</v>
      </c>
      <c r="AK86" s="3">
        <v>-9.6645659803305306E-2</v>
      </c>
      <c r="AL86" s="3">
        <v>1.0028795202298735</v>
      </c>
      <c r="AM86" s="3">
        <v>0.1232878466943659</v>
      </c>
      <c r="AN86" s="3">
        <v>7.0784591484089193E-2</v>
      </c>
      <c r="AO86" s="3">
        <v>3.0319917590004557E-2</v>
      </c>
      <c r="AP86" s="3">
        <v>1.411462871725732E-2</v>
      </c>
      <c r="AQ86" s="44">
        <v>9.1135716595942633E-4</v>
      </c>
      <c r="AR86" s="3">
        <v>0.15003260064287197</v>
      </c>
      <c r="AS86" s="3">
        <v>0.16336837260307394</v>
      </c>
      <c r="AT86" s="3">
        <v>8.8600754674505698E-3</v>
      </c>
    </row>
    <row r="87" spans="1:46" x14ac:dyDescent="0.45">
      <c r="A87" t="s">
        <v>717</v>
      </c>
      <c r="B87" s="2">
        <v>42916</v>
      </c>
      <c r="C87" s="3">
        <v>7.8955699272697943</v>
      </c>
      <c r="D87" s="3">
        <v>7.2311449028616579E-3</v>
      </c>
      <c r="E87" s="3">
        <v>0.53046878625316352</v>
      </c>
      <c r="F87" s="3">
        <v>0.22197573890939501</v>
      </c>
      <c r="G87" s="3">
        <v>0.34772438036489406</v>
      </c>
      <c r="H87" s="3">
        <v>4.1192841990720011</v>
      </c>
      <c r="I87" s="42">
        <v>0.7027251934740083</v>
      </c>
      <c r="J87" s="43">
        <v>-4.7794883308655355E-2</v>
      </c>
      <c r="K87" s="43">
        <v>1.5856455241490319E-2</v>
      </c>
      <c r="L87" s="43">
        <v>5.2637251710374644E-2</v>
      </c>
      <c r="M87" s="43">
        <v>0.1768005713704186</v>
      </c>
      <c r="N87" s="43">
        <v>0.12464642462290389</v>
      </c>
      <c r="O87" s="43">
        <v>-1.601349184645626E-2</v>
      </c>
      <c r="P87" s="43">
        <v>5.2481956839050062E-4</v>
      </c>
      <c r="Q87" s="44">
        <v>1.5349638503221155E-4</v>
      </c>
      <c r="R87" s="44">
        <v>0.31601887458592137</v>
      </c>
      <c r="S87" s="44">
        <v>3.5845123717781094E-3</v>
      </c>
      <c r="T87" s="44">
        <v>8.5212787364448222E-4</v>
      </c>
      <c r="U87" s="44">
        <v>-6.8942565029953776E-4</v>
      </c>
      <c r="V87" s="44">
        <v>5.3073410117762416E-3</v>
      </c>
      <c r="W87" s="44">
        <v>2.3153978569931568E-3</v>
      </c>
      <c r="X87" s="44">
        <v>6.4694456358169849E-3</v>
      </c>
      <c r="Y87" s="44">
        <v>1.511159500281917E-6</v>
      </c>
      <c r="Z87" s="45">
        <v>0.9169094896500497</v>
      </c>
      <c r="AA87" s="46">
        <v>-1.2785630909396526E-2</v>
      </c>
      <c r="AB87" s="46">
        <v>-1.3102100631924047E-3</v>
      </c>
      <c r="AC87" s="46">
        <v>1.9029438890190344E-3</v>
      </c>
      <c r="AD87" s="46">
        <v>1.0457120788382394E-2</v>
      </c>
      <c r="AE87" s="46">
        <v>0</v>
      </c>
      <c r="AF87" s="46">
        <v>0.69847049379274007</v>
      </c>
      <c r="AG87" s="46">
        <v>0</v>
      </c>
      <c r="AH87" s="46">
        <v>2.7042681761733713E-2</v>
      </c>
      <c r="AI87" s="46">
        <v>-6.9775970427294165E-2</v>
      </c>
      <c r="AJ87" s="46">
        <v>-6.9775970427294165E-2</v>
      </c>
      <c r="AK87" s="3">
        <v>0.16286139967755459</v>
      </c>
      <c r="AL87" s="3">
        <v>0.51500932736754546</v>
      </c>
      <c r="AM87" s="3">
        <v>5.4151363461235327E-3</v>
      </c>
      <c r="AN87" s="3">
        <v>9.1704829146448161E-2</v>
      </c>
      <c r="AO87" s="3">
        <v>5.7819658956593217E-2</v>
      </c>
      <c r="AP87" s="3">
        <v>2.4018073124664547E-2</v>
      </c>
      <c r="AQ87" s="44">
        <v>1.9459425979837654E-3</v>
      </c>
      <c r="AR87" s="3">
        <v>1.0016395993283337E-2</v>
      </c>
      <c r="AS87" s="3">
        <v>0.25852006183795795</v>
      </c>
      <c r="AT87" s="3">
        <v>-2.888500651216618E-3</v>
      </c>
    </row>
    <row r="88" spans="1:46" x14ac:dyDescent="0.45">
      <c r="A88" t="s">
        <v>718</v>
      </c>
      <c r="B88" s="2">
        <v>43008</v>
      </c>
      <c r="C88" s="3">
        <v>9.2841628524102511</v>
      </c>
      <c r="D88" s="3">
        <v>-1.9861683071240323E-3</v>
      </c>
      <c r="E88" s="3">
        <v>0.40085096847075247</v>
      </c>
      <c r="F88" s="3">
        <v>0.54472075482238769</v>
      </c>
      <c r="G88" s="3">
        <v>1.9710471929463196</v>
      </c>
      <c r="H88" s="3">
        <v>3.4768045254768087</v>
      </c>
      <c r="I88" s="42">
        <v>0.81028040912112287</v>
      </c>
      <c r="J88" s="43">
        <v>1.2436433221141208E-2</v>
      </c>
      <c r="K88" s="43">
        <v>3.0830260783852516E-2</v>
      </c>
      <c r="L88" s="43">
        <v>3.4518624185160178E-3</v>
      </c>
      <c r="M88" s="43">
        <v>4.5908493113286215E-2</v>
      </c>
      <c r="N88" s="43">
        <v>-6.5779791470017557E-2</v>
      </c>
      <c r="O88" s="43">
        <v>-1.2974031793144968E-3</v>
      </c>
      <c r="P88" s="43">
        <v>4.2959934483677043E-4</v>
      </c>
      <c r="Q88" s="44">
        <v>1.2545152785584741E-3</v>
      </c>
      <c r="R88" s="44">
        <v>0.40679427172586746</v>
      </c>
      <c r="S88" s="44">
        <v>-2.8951692776194062E-3</v>
      </c>
      <c r="T88" s="44">
        <v>1.0925396639753077E-3</v>
      </c>
      <c r="U88" s="44">
        <v>-5.7883886700328842E-4</v>
      </c>
      <c r="V88" s="44">
        <v>1.5131860552878367E-2</v>
      </c>
      <c r="W88" s="44">
        <v>3.7699790440919602E-3</v>
      </c>
      <c r="X88" s="44">
        <v>3.4481187668053636E-3</v>
      </c>
      <c r="Y88" s="44">
        <v>1.1109340511099817E-6</v>
      </c>
      <c r="Z88" s="45">
        <v>0.65988093103694845</v>
      </c>
      <c r="AA88" s="46">
        <v>-8.0944342966311859E-3</v>
      </c>
      <c r="AB88" s="46">
        <v>8.8296041435273025E-3</v>
      </c>
      <c r="AC88" s="46">
        <v>9.0418455929775952E-4</v>
      </c>
      <c r="AD88" s="46">
        <v>9.1243537282566511E-3</v>
      </c>
      <c r="AE88" s="46">
        <v>0</v>
      </c>
      <c r="AF88" s="46">
        <v>0.64683300544413935</v>
      </c>
      <c r="AG88" s="46">
        <v>0</v>
      </c>
      <c r="AH88" s="46">
        <v>3.5174333275404777E-2</v>
      </c>
      <c r="AI88" s="46">
        <v>-0.15146337960166084</v>
      </c>
      <c r="AJ88" s="46">
        <v>-0.15146337960166084</v>
      </c>
      <c r="AK88" s="3">
        <v>0.46933946033778323</v>
      </c>
      <c r="AL88" s="3">
        <v>0.47257239352255453</v>
      </c>
      <c r="AM88" s="3">
        <v>0.15916052671417322</v>
      </c>
      <c r="AN88" s="3">
        <v>1.538714117652186E-2</v>
      </c>
      <c r="AO88" s="3">
        <v>0.10801495261155741</v>
      </c>
      <c r="AP88" s="3">
        <v>-1.1471037219771785E-4</v>
      </c>
      <c r="AQ88" s="44">
        <v>6.2979055189422107E-3</v>
      </c>
      <c r="AR88" s="3">
        <v>2.6822183802355397E-2</v>
      </c>
      <c r="AS88" s="3">
        <v>0.38736023378648943</v>
      </c>
      <c r="AT88" s="3">
        <v>3.8627526332189054E-3</v>
      </c>
    </row>
    <row r="89" spans="1:46" x14ac:dyDescent="0.45">
      <c r="A89" t="s">
        <v>719</v>
      </c>
      <c r="B89" s="2">
        <v>43100</v>
      </c>
      <c r="C89" s="3">
        <v>8.9436285278362462</v>
      </c>
      <c r="D89" s="3">
        <v>3.6822978615919683E-2</v>
      </c>
      <c r="E89" s="3">
        <v>0.30843142270973511</v>
      </c>
      <c r="F89" s="3">
        <v>0.79486858929722959</v>
      </c>
      <c r="G89" s="3">
        <v>0.926692104137957</v>
      </c>
      <c r="H89" s="3">
        <v>4.4710179335848039</v>
      </c>
      <c r="I89" s="42">
        <v>1.1803287950335641</v>
      </c>
      <c r="J89" s="43">
        <v>0.13702554915639015</v>
      </c>
      <c r="K89" s="43">
        <v>5.0730114444911004E-2</v>
      </c>
      <c r="L89" s="43">
        <v>2.2314599568082176E-2</v>
      </c>
      <c r="M89" s="43">
        <v>5.1822285980027971E-2</v>
      </c>
      <c r="N89" s="43">
        <v>0.17515914505332369</v>
      </c>
      <c r="O89" s="43">
        <v>4.5271181125416092E-4</v>
      </c>
      <c r="P89" s="43">
        <v>7.8125246610846535E-3</v>
      </c>
      <c r="Q89" s="44">
        <v>1.8595893469716869E-4</v>
      </c>
      <c r="R89" s="44">
        <v>0.29539265689567512</v>
      </c>
      <c r="S89" s="44">
        <v>3.8649150650135532E-3</v>
      </c>
      <c r="T89" s="44">
        <v>1.361428596163718E-3</v>
      </c>
      <c r="U89" s="44">
        <v>7.9907419832549116E-5</v>
      </c>
      <c r="V89" s="44">
        <v>2.0805955468433408E-2</v>
      </c>
      <c r="W89" s="44">
        <v>4.9943190725199446E-3</v>
      </c>
      <c r="X89" s="44">
        <v>-2.6523360192557414E-4</v>
      </c>
      <c r="Y89" s="44">
        <v>-7.5098907414483782E-7</v>
      </c>
      <c r="Z89" s="45">
        <v>0.85760722123508581</v>
      </c>
      <c r="AA89" s="46">
        <v>-4.0335327653709726E-3</v>
      </c>
      <c r="AB89" s="46">
        <v>3.3688182064813103E-3</v>
      </c>
      <c r="AC89" s="46">
        <v>7.2984555691508642E-3</v>
      </c>
      <c r="AD89" s="46">
        <v>7.6909208872800389E-3</v>
      </c>
      <c r="AE89" s="46">
        <v>0</v>
      </c>
      <c r="AF89" s="46">
        <v>0.62903508144516285</v>
      </c>
      <c r="AG89" s="46">
        <v>0</v>
      </c>
      <c r="AH89" s="46">
        <v>9.0549583722638008E-2</v>
      </c>
      <c r="AI89" s="46">
        <v>0.15892845923588148</v>
      </c>
      <c r="AJ89" s="46">
        <v>0.15892845923588148</v>
      </c>
      <c r="AK89" s="3">
        <v>4.0527986604162363E-3</v>
      </c>
      <c r="AL89" s="3">
        <v>4.4199015501323859E-2</v>
      </c>
      <c r="AM89" s="3">
        <v>0.17524283789040501</v>
      </c>
      <c r="AN89" s="3">
        <v>4.45488018103425E-2</v>
      </c>
      <c r="AO89" s="3">
        <v>8.3901522776538992E-2</v>
      </c>
      <c r="AP89" s="3">
        <v>8.211141996477489E-3</v>
      </c>
      <c r="AQ89" s="44">
        <v>2.2055703749831906E-4</v>
      </c>
      <c r="AR89" s="3">
        <v>3.2199555238456377E-2</v>
      </c>
      <c r="AS89" s="3">
        <v>0.23230197943732889</v>
      </c>
      <c r="AT89" s="3">
        <v>4.3338748028639001E-3</v>
      </c>
    </row>
    <row r="90" spans="1:46" x14ac:dyDescent="0.45">
      <c r="A90" t="s">
        <v>720</v>
      </c>
      <c r="B90" s="2">
        <v>43190</v>
      </c>
      <c r="C90" s="3">
        <v>7.913519887885391</v>
      </c>
      <c r="D90" s="3">
        <v>-6.2879502621122204E-3</v>
      </c>
      <c r="E90" s="3">
        <v>0.88452189199771192</v>
      </c>
      <c r="F90" s="3">
        <v>0.36711293079499963</v>
      </c>
      <c r="G90" s="3">
        <v>0.71534406462618916</v>
      </c>
      <c r="H90" s="3">
        <v>4.086478505618456</v>
      </c>
      <c r="I90" s="42">
        <v>1.2142727623385932</v>
      </c>
      <c r="J90" s="43">
        <v>2.8445838763382376E-2</v>
      </c>
      <c r="K90" s="43">
        <v>3.0324132494553482E-2</v>
      </c>
      <c r="L90" s="43">
        <v>7.7132159037353772E-3</v>
      </c>
      <c r="M90" s="43">
        <v>7.4561564448287626E-2</v>
      </c>
      <c r="N90" s="43">
        <v>-0.11643778169301848</v>
      </c>
      <c r="O90" s="43">
        <v>2.1946659252765994E-4</v>
      </c>
      <c r="P90" s="43">
        <v>4.6274832322564449E-3</v>
      </c>
      <c r="Q90" s="44">
        <v>1.7571390511436017E-3</v>
      </c>
      <c r="R90" s="44">
        <v>0.46710766635832568</v>
      </c>
      <c r="S90" s="44">
        <v>8.4706518976258097E-3</v>
      </c>
      <c r="T90" s="44">
        <v>1.1741594383017115E-3</v>
      </c>
      <c r="U90" s="44">
        <v>-9.2804509556081993E-3</v>
      </c>
      <c r="V90" s="44">
        <v>1.6895867615711626E-2</v>
      </c>
      <c r="W90" s="44">
        <v>4.6387328693770786E-3</v>
      </c>
      <c r="X90" s="44">
        <v>1.5483694457162978E-3</v>
      </c>
      <c r="Y90" s="44">
        <v>-5.0058965415510145E-7</v>
      </c>
      <c r="Z90" s="45">
        <v>0.37767037656345281</v>
      </c>
      <c r="AA90" s="46">
        <v>-2.3866129996486397E-2</v>
      </c>
      <c r="AB90" s="46">
        <v>-1.5323824718793445E-2</v>
      </c>
      <c r="AC90" s="46">
        <v>-3.0327946508534252E-4</v>
      </c>
      <c r="AD90" s="46">
        <v>6.0611326198847333E-3</v>
      </c>
      <c r="AE90" s="46">
        <v>0</v>
      </c>
      <c r="AF90" s="46">
        <v>0.39567931831287817</v>
      </c>
      <c r="AG90" s="46">
        <v>0</v>
      </c>
      <c r="AH90" s="46">
        <v>7.6230224021679407E-2</v>
      </c>
      <c r="AI90" s="46">
        <v>9.3670941123020091E-3</v>
      </c>
      <c r="AJ90" s="46">
        <v>9.3670941123020091E-3</v>
      </c>
      <c r="AK90" s="3">
        <v>1.4224904902934611E-2</v>
      </c>
      <c r="AL90" s="3">
        <v>0.66061595488038305</v>
      </c>
      <c r="AM90" s="3">
        <v>7.4732903865781991E-2</v>
      </c>
      <c r="AN90" s="3">
        <v>-6.7965037355758817E-2</v>
      </c>
      <c r="AO90" s="3">
        <v>7.3718461110636943E-2</v>
      </c>
      <c r="AP90" s="3">
        <v>3.0260030169179143E-2</v>
      </c>
      <c r="AQ90" s="44">
        <v>7.4133861131275985E-3</v>
      </c>
      <c r="AR90" s="3">
        <v>-1.1566768950897801E-2</v>
      </c>
      <c r="AS90" s="3">
        <v>0.21179043434522557</v>
      </c>
      <c r="AT90" s="3">
        <v>7.7353637257666589E-3</v>
      </c>
    </row>
    <row r="91" spans="1:46" x14ac:dyDescent="0.45">
      <c r="A91" t="s">
        <v>721</v>
      </c>
      <c r="B91" s="2">
        <v>43281</v>
      </c>
      <c r="C91" s="3">
        <v>10.562132238406319</v>
      </c>
      <c r="D91" s="3">
        <v>-1.4686539334579827E-3</v>
      </c>
      <c r="E91" s="3">
        <v>0.49563873303115069</v>
      </c>
      <c r="F91" s="3">
        <v>1.934820816519732</v>
      </c>
      <c r="G91" s="3">
        <v>0.78659626148085027</v>
      </c>
      <c r="H91" s="3">
        <v>4.4913816861821401</v>
      </c>
      <c r="I91" s="42">
        <v>0.93276600736437032</v>
      </c>
      <c r="J91" s="43">
        <v>0.23161165219690583</v>
      </c>
      <c r="K91" s="43">
        <v>5.0266787203367212E-2</v>
      </c>
      <c r="L91" s="43">
        <v>1.8087716541900112E-2</v>
      </c>
      <c r="M91" s="43">
        <v>-2.4697435310873279E-2</v>
      </c>
      <c r="N91" s="43">
        <v>0.20406303360446226</v>
      </c>
      <c r="O91" s="43">
        <v>1.8590008211388613E-2</v>
      </c>
      <c r="P91" s="43">
        <v>-2.0227604615411458E-3</v>
      </c>
      <c r="Q91" s="44">
        <v>-3.7293414875134631E-4</v>
      </c>
      <c r="R91" s="44">
        <v>0.1936898371250578</v>
      </c>
      <c r="S91" s="44">
        <v>-1.2380307664585156E-3</v>
      </c>
      <c r="T91" s="44">
        <v>-1.6683173304634606E-5</v>
      </c>
      <c r="U91" s="44">
        <v>5.3367663034326858E-3</v>
      </c>
      <c r="V91" s="44">
        <v>1.5277183250511982E-2</v>
      </c>
      <c r="W91" s="44">
        <v>2.703260624707971E-3</v>
      </c>
      <c r="X91" s="44">
        <v>-8.9272374897832584E-3</v>
      </c>
      <c r="Y91" s="44">
        <v>2.5129330998304919E-7</v>
      </c>
      <c r="Z91" s="45">
        <v>0.4661658293971766</v>
      </c>
      <c r="AA91" s="46">
        <v>0.2658553075242665</v>
      </c>
      <c r="AB91" s="46">
        <v>-8.1923708997036545E-3</v>
      </c>
      <c r="AC91" s="46">
        <v>2.004829175781387E-2</v>
      </c>
      <c r="AD91" s="46">
        <v>4.4001295036812868E-3</v>
      </c>
      <c r="AE91" s="46">
        <v>0</v>
      </c>
      <c r="AF91" s="46">
        <v>8.6954667141313585E-2</v>
      </c>
      <c r="AG91" s="46">
        <v>0</v>
      </c>
      <c r="AH91" s="46">
        <v>4.1820558910991908E-2</v>
      </c>
      <c r="AI91" s="46">
        <v>3.9914263812237429E-2</v>
      </c>
      <c r="AJ91" s="46">
        <v>3.9914263812237429E-2</v>
      </c>
      <c r="AK91" s="3">
        <v>0.87975002923728174</v>
      </c>
      <c r="AL91" s="3">
        <v>0.47093232420072512</v>
      </c>
      <c r="AM91" s="3">
        <v>5.7585152683010496E-2</v>
      </c>
      <c r="AN91" s="3">
        <v>3.2268185569082224E-2</v>
      </c>
      <c r="AO91" s="3">
        <v>3.3317630491726237E-2</v>
      </c>
      <c r="AP91" s="3">
        <v>5.8622982153989443E-2</v>
      </c>
      <c r="AQ91" s="44">
        <v>1.5131666783870052E-3</v>
      </c>
      <c r="AR91" s="3">
        <v>4.0215116687684814E-2</v>
      </c>
      <c r="AS91" s="3">
        <v>0.33235388906379987</v>
      </c>
      <c r="AT91" s="3">
        <v>9.3274630982680649E-3</v>
      </c>
    </row>
    <row r="92" spans="1:46" x14ac:dyDescent="0.45">
      <c r="A92" t="s">
        <v>722</v>
      </c>
      <c r="B92" s="2">
        <v>43373</v>
      </c>
      <c r="C92" s="3">
        <v>7.372866244211731</v>
      </c>
      <c r="D92" s="3">
        <v>5.6095959592411867E-3</v>
      </c>
      <c r="E92" s="3">
        <v>0.28711053872303827</v>
      </c>
      <c r="F92" s="3">
        <v>0.77284315454780572</v>
      </c>
      <c r="G92" s="3">
        <v>0.19236400494976602</v>
      </c>
      <c r="H92" s="3">
        <v>3.7551992468524369</v>
      </c>
      <c r="I92" s="42">
        <v>0.81851476017797231</v>
      </c>
      <c r="J92" s="43">
        <v>-3.369626330087732E-2</v>
      </c>
      <c r="K92" s="43">
        <v>3.3320526692840829E-3</v>
      </c>
      <c r="L92" s="43">
        <v>5.4217868965667784E-2</v>
      </c>
      <c r="M92" s="43">
        <v>8.4427513631891687E-2</v>
      </c>
      <c r="N92" s="43">
        <v>5.1723202970378739E-2</v>
      </c>
      <c r="O92" s="43">
        <v>1.2790138923075733E-2</v>
      </c>
      <c r="P92" s="43">
        <v>1.9853948289011605E-3</v>
      </c>
      <c r="Q92" s="44">
        <v>1.5267503531927954E-3</v>
      </c>
      <c r="R92" s="44">
        <v>0.14949694019387941</v>
      </c>
      <c r="S92" s="44">
        <v>-2.9383617095586445E-3</v>
      </c>
      <c r="T92" s="44">
        <v>-7.277279400715002E-4</v>
      </c>
      <c r="U92" s="44">
        <v>1.1774037746099367E-2</v>
      </c>
      <c r="V92" s="44">
        <v>2.6320571957832019E-2</v>
      </c>
      <c r="W92" s="44">
        <v>6.4406867857972521E-4</v>
      </c>
      <c r="X92" s="44">
        <v>-7.8923393599412343E-4</v>
      </c>
      <c r="Y92" s="44">
        <v>2.731063760257835E-7</v>
      </c>
      <c r="Z92" s="45">
        <v>0.22745410642346087</v>
      </c>
      <c r="AA92" s="46">
        <v>0.18980322027134391</v>
      </c>
      <c r="AB92" s="46">
        <v>2.7941546382147305E-2</v>
      </c>
      <c r="AC92" s="46">
        <v>-2.0438016605926798E-2</v>
      </c>
      <c r="AD92" s="46">
        <v>3.0403785744873898E-3</v>
      </c>
      <c r="AE92" s="46">
        <v>0</v>
      </c>
      <c r="AF92" s="46">
        <v>-2.9908709770531318E-2</v>
      </c>
      <c r="AG92" s="46">
        <v>0</v>
      </c>
      <c r="AH92" s="46">
        <v>2.4454773610894761E-2</v>
      </c>
      <c r="AI92" s="46">
        <v>4.0814421548319081E-2</v>
      </c>
      <c r="AJ92" s="46">
        <v>4.0814421548319081E-2</v>
      </c>
      <c r="AK92" s="3">
        <v>9.9045682984911412E-2</v>
      </c>
      <c r="AL92" s="3">
        <v>0.92449282252188036</v>
      </c>
      <c r="AM92" s="3">
        <v>5.7416752936216439E-2</v>
      </c>
      <c r="AN92" s="3">
        <v>7.3317403632382108E-2</v>
      </c>
      <c r="AO92" s="3">
        <v>-5.0658524822185802E-3</v>
      </c>
      <c r="AP92" s="3">
        <v>7.5904340025629326E-3</v>
      </c>
      <c r="AQ92" s="44">
        <v>-1.1667445133251058E-2</v>
      </c>
      <c r="AR92" s="3">
        <v>-9.9457742538847631E-3</v>
      </c>
      <c r="AS92" s="3">
        <v>0.39341707572891677</v>
      </c>
      <c r="AT92" s="3">
        <v>7.3486019392873811E-3</v>
      </c>
    </row>
    <row r="93" spans="1:46" x14ac:dyDescent="0.45">
      <c r="A93" t="s">
        <v>723</v>
      </c>
      <c r="B93" s="2">
        <v>43465</v>
      </c>
      <c r="C93" s="3">
        <v>9.0248343843424816</v>
      </c>
      <c r="D93" s="3">
        <v>3.2744388094692142E-2</v>
      </c>
      <c r="E93" s="3">
        <v>0.38538390787188975</v>
      </c>
      <c r="F93" s="3">
        <v>1.0604360541730056</v>
      </c>
      <c r="G93" s="3">
        <v>0.97572691094342523</v>
      </c>
      <c r="H93" s="3">
        <v>4.1808692646616485</v>
      </c>
      <c r="I93" s="42">
        <v>7.3330889029180987E-2</v>
      </c>
      <c r="J93" s="43">
        <v>-2.5894101029833451E-2</v>
      </c>
      <c r="K93" s="43">
        <v>4.4129553638054611E-3</v>
      </c>
      <c r="L93" s="43">
        <v>3.135447177543968E-2</v>
      </c>
      <c r="M93" s="43">
        <v>-3.9692329310030715E-2</v>
      </c>
      <c r="N93" s="43">
        <v>9.8647728011693234E-2</v>
      </c>
      <c r="O93" s="43">
        <v>5.600958524645247E-2</v>
      </c>
      <c r="P93" s="43">
        <v>1.5437130395838914E-2</v>
      </c>
      <c r="Q93" s="44">
        <v>3.0177585805523494E-3</v>
      </c>
      <c r="R93" s="44">
        <v>0.32307752436364257</v>
      </c>
      <c r="S93" s="44">
        <v>-7.7894916359057644E-4</v>
      </c>
      <c r="T93" s="44">
        <v>1.7230290321277859E-4</v>
      </c>
      <c r="U93" s="44">
        <v>3.9104419688605662E-3</v>
      </c>
      <c r="V93" s="44">
        <v>1.5190385338862883E-2</v>
      </c>
      <c r="W93" s="44">
        <v>-1.4695257436579505E-3</v>
      </c>
      <c r="X93" s="44">
        <v>1.1932646377164654E-2</v>
      </c>
      <c r="Y93" s="44">
        <v>-1.2137096121471123E-7</v>
      </c>
      <c r="Z93" s="45">
        <v>0.23796953320093384</v>
      </c>
      <c r="AA93" s="46">
        <v>0.1321400391109252</v>
      </c>
      <c r="AB93" s="46">
        <v>1.0891351499330791E-2</v>
      </c>
      <c r="AC93" s="46">
        <v>0.14436546169912795</v>
      </c>
      <c r="AD93" s="46">
        <v>1.6128342106584441E-3</v>
      </c>
      <c r="AE93" s="46">
        <v>0</v>
      </c>
      <c r="AF93" s="46">
        <v>9.6352084980107E-2</v>
      </c>
      <c r="AG93" s="46">
        <v>0</v>
      </c>
      <c r="AH93" s="46">
        <v>-1.1533300444622523E-2</v>
      </c>
      <c r="AI93" s="46">
        <v>-2.3175840616601528E-3</v>
      </c>
      <c r="AJ93" s="46">
        <v>-2.3175840616601528E-3</v>
      </c>
      <c r="AK93" s="3">
        <v>0.3584502050050965</v>
      </c>
      <c r="AL93" s="3">
        <v>0.37671238726350498</v>
      </c>
      <c r="AM93" s="3">
        <v>0.15139369469402458</v>
      </c>
      <c r="AN93" s="3">
        <v>8.4058363885372439E-2</v>
      </c>
      <c r="AO93" s="3">
        <v>8.3193860682166804E-3</v>
      </c>
      <c r="AP93" s="3">
        <v>1.3789193585814086E-2</v>
      </c>
      <c r="AQ93" s="44">
        <v>7.871727149995688E-3</v>
      </c>
      <c r="AR93" s="3">
        <v>1.7132115612039735E-2</v>
      </c>
      <c r="AS93" s="3">
        <v>0.35477843854814362</v>
      </c>
      <c r="AT93" s="3">
        <v>8.2345363605491224E-3</v>
      </c>
    </row>
    <row r="94" spans="1:46" x14ac:dyDescent="0.45">
      <c r="A94" t="s">
        <v>724</v>
      </c>
      <c r="B94" s="2">
        <v>43555</v>
      </c>
      <c r="C94" s="3">
        <v>7.9568468489843829</v>
      </c>
      <c r="D94" s="3">
        <v>6.9950141010648855E-3</v>
      </c>
      <c r="E94" s="3">
        <v>8.3743336586318148E-2</v>
      </c>
      <c r="F94" s="3">
        <v>0.51797777130716127</v>
      </c>
      <c r="G94" s="3">
        <v>0.48433366684691503</v>
      </c>
      <c r="H94" s="3">
        <v>4.4747160132124746</v>
      </c>
      <c r="I94" s="42">
        <v>1.2889832931846565</v>
      </c>
      <c r="J94" s="43">
        <v>0.38621695410188012</v>
      </c>
      <c r="K94" s="43">
        <v>3.1132526463340006E-2</v>
      </c>
      <c r="L94" s="43">
        <v>6.7353080730650966E-2</v>
      </c>
      <c r="M94" s="43">
        <v>-3.830236023852699E-2</v>
      </c>
      <c r="N94" s="43">
        <v>-0.11723365294120731</v>
      </c>
      <c r="O94" s="43">
        <v>4.0929284972221681E-4</v>
      </c>
      <c r="P94" s="43">
        <v>3.1372260231452481E-2</v>
      </c>
      <c r="Q94" s="44">
        <v>3.7197991942252147E-3</v>
      </c>
      <c r="R94" s="44">
        <v>0.20614766005179047</v>
      </c>
      <c r="S94" s="44">
        <v>2.4704971218048491E-3</v>
      </c>
      <c r="T94" s="44">
        <v>1.1825375202406002E-3</v>
      </c>
      <c r="U94" s="44">
        <v>-3.2208943250390497E-2</v>
      </c>
      <c r="V94" s="44">
        <v>7.5414490728548155E-3</v>
      </c>
      <c r="W94" s="44">
        <v>-3.0599857252855763E-3</v>
      </c>
      <c r="X94" s="44">
        <v>1.3071321731251327E-2</v>
      </c>
      <c r="Y94" s="44">
        <v>-5.9458770396270378E-8</v>
      </c>
      <c r="Z94" s="45">
        <v>0.303717899187605</v>
      </c>
      <c r="AA94" s="46">
        <v>5.4454553153754658E-2</v>
      </c>
      <c r="AB94" s="46">
        <v>-3.889201485702088E-2</v>
      </c>
      <c r="AC94" s="46">
        <v>9.059677671090843E-3</v>
      </c>
      <c r="AD94" s="46">
        <v>2.8074726466888045E-5</v>
      </c>
      <c r="AE94" s="46">
        <v>0</v>
      </c>
      <c r="AF94" s="46">
        <v>0.17002446503970628</v>
      </c>
      <c r="AG94" s="46">
        <v>0</v>
      </c>
      <c r="AH94" s="46">
        <v>6.2937322002219465E-2</v>
      </c>
      <c r="AI94" s="46">
        <v>1.7327769009258295E-2</v>
      </c>
      <c r="AJ94" s="46">
        <v>1.7327769009258295E-2</v>
      </c>
      <c r="AK94" s="3">
        <v>0.64334530603753481</v>
      </c>
      <c r="AL94" s="3">
        <v>0.55792489653558819</v>
      </c>
      <c r="AM94" s="3">
        <v>6.6939915327246038E-2</v>
      </c>
      <c r="AN94" s="3">
        <v>0.17724284579646485</v>
      </c>
      <c r="AO94" s="3">
        <v>3.6362330310210786E-2</v>
      </c>
      <c r="AP94" s="3">
        <v>-2.043837742954426E-3</v>
      </c>
      <c r="AQ94" s="44">
        <v>1.2886792552060516E-2</v>
      </c>
      <c r="AR94" s="3">
        <v>1.3200786359168798E-2</v>
      </c>
      <c r="AS94" s="3">
        <v>0.30364353630060859</v>
      </c>
      <c r="AT94" s="3">
        <v>2.8065518880914095E-3</v>
      </c>
    </row>
    <row r="95" spans="1:46" x14ac:dyDescent="0.45">
      <c r="A95" t="s">
        <v>725</v>
      </c>
      <c r="B95" s="2">
        <v>43646</v>
      </c>
      <c r="C95" s="3">
        <v>7.3484397949017515</v>
      </c>
      <c r="D95" s="3">
        <v>6.0601854250461218E-2</v>
      </c>
      <c r="E95" s="3">
        <v>0.69757637973138853</v>
      </c>
      <c r="F95" s="3">
        <v>-0.10683767830205901</v>
      </c>
      <c r="G95" s="3">
        <v>0.3115222592583447</v>
      </c>
      <c r="H95" s="3">
        <v>3.6733135223128079</v>
      </c>
      <c r="I95" s="42">
        <v>1.1364628051362817</v>
      </c>
      <c r="J95" s="43">
        <v>-0.23662736887782002</v>
      </c>
      <c r="K95" s="43">
        <v>2.2602425488382023E-3</v>
      </c>
      <c r="L95" s="43">
        <v>-4.1627870061792964E-2</v>
      </c>
      <c r="M95" s="43">
        <v>0.5055291094515787</v>
      </c>
      <c r="N95" s="43">
        <v>4.6010341669339254E-2</v>
      </c>
      <c r="O95" s="43">
        <v>1.7345128976490862E-2</v>
      </c>
      <c r="P95" s="43">
        <v>2.5335110069885095E-2</v>
      </c>
      <c r="Q95" s="44">
        <v>2.8172948422498091E-3</v>
      </c>
      <c r="R95" s="44">
        <v>0.21177401750168048</v>
      </c>
      <c r="S95" s="44">
        <v>3.0654483328999911E-3</v>
      </c>
      <c r="T95" s="44">
        <v>2.5283079031494897E-3</v>
      </c>
      <c r="U95" s="44">
        <v>9.3609558464435236E-3</v>
      </c>
      <c r="V95" s="44">
        <v>2.2199539480323997E-3</v>
      </c>
      <c r="W95" s="44">
        <v>-4.5492050160213064E-3</v>
      </c>
      <c r="X95" s="44">
        <v>2.5844916214498932E-2</v>
      </c>
      <c r="Y95" s="44">
        <v>2.1782326469826472E-8</v>
      </c>
      <c r="Z95" s="45">
        <v>0.13378191942670134</v>
      </c>
      <c r="AA95" s="46">
        <v>3.6887246711762273E-2</v>
      </c>
      <c r="AB95" s="46">
        <v>-2.0618448513321262E-2</v>
      </c>
      <c r="AC95" s="46">
        <v>1.6345985928314946E-2</v>
      </c>
      <c r="AD95" s="46">
        <v>-1.0470523000481501E-4</v>
      </c>
      <c r="AE95" s="46">
        <v>0</v>
      </c>
      <c r="AF95" s="46">
        <v>8.2658490725687137E-3</v>
      </c>
      <c r="AG95" s="46">
        <v>0</v>
      </c>
      <c r="AH95" s="46">
        <v>5.0186468005703352E-2</v>
      </c>
      <c r="AI95" s="46">
        <v>3.4520324803995889E-2</v>
      </c>
      <c r="AJ95" s="46">
        <v>3.4520324803995889E-2</v>
      </c>
      <c r="AK95" s="3">
        <v>0.22495788360896943</v>
      </c>
      <c r="AL95" s="3">
        <v>0.90730218863534251</v>
      </c>
      <c r="AM95" s="3">
        <v>0.61890940343033585</v>
      </c>
      <c r="AN95" s="3">
        <v>5.4414608267747189E-2</v>
      </c>
      <c r="AO95" s="3">
        <v>2.3539383940459971E-2</v>
      </c>
      <c r="AP95" s="3">
        <v>-3.7976741447266114E-3</v>
      </c>
      <c r="AQ95" s="44">
        <v>4.7856183182043901E-3</v>
      </c>
      <c r="AR95" s="3">
        <v>-1.3851318750899668E-2</v>
      </c>
      <c r="AS95" s="3">
        <v>0.34000203166488713</v>
      </c>
      <c r="AT95" s="3">
        <v>5.7998807037708692E-3</v>
      </c>
    </row>
    <row r="96" spans="1:46" x14ac:dyDescent="0.45">
      <c r="A96" t="s">
        <v>726</v>
      </c>
      <c r="B96" s="2">
        <v>43738</v>
      </c>
      <c r="C96" s="3">
        <v>11.929931218058517</v>
      </c>
      <c r="D96" s="3">
        <v>2.092641045108963E-2</v>
      </c>
      <c r="E96" s="3">
        <v>0.73564340460250166</v>
      </c>
      <c r="F96" s="3">
        <v>0.59960848012082257</v>
      </c>
      <c r="G96" s="3">
        <v>0.41575134543516606</v>
      </c>
      <c r="H96" s="3">
        <v>5.0672123902399013</v>
      </c>
      <c r="I96" s="42">
        <v>0.83330123707060577</v>
      </c>
      <c r="J96" s="43">
        <v>0.2789091089521073</v>
      </c>
      <c r="K96" s="43">
        <v>2.0325192663677483E-2</v>
      </c>
      <c r="L96" s="43">
        <v>2.9858816555921593E-2</v>
      </c>
      <c r="M96" s="43">
        <v>0.17527198434233868</v>
      </c>
      <c r="N96" s="43">
        <v>0.24802812368398663</v>
      </c>
      <c r="O96" s="43">
        <v>2.4867029611405977E-2</v>
      </c>
      <c r="P96" s="43">
        <v>2.0596860318087499E-2</v>
      </c>
      <c r="Q96" s="44">
        <v>1.6512643247860034E-3</v>
      </c>
      <c r="R96" s="44">
        <v>0.14253062006305425</v>
      </c>
      <c r="S96" s="44">
        <v>-1.3199729557324055E-3</v>
      </c>
      <c r="T96" s="44">
        <v>3.9533977284905283E-3</v>
      </c>
      <c r="U96" s="44">
        <v>8.7425536842533277E-3</v>
      </c>
      <c r="V96" s="44">
        <v>-1.2608040519921984E-3</v>
      </c>
      <c r="W96" s="44">
        <v>-3.1733790667976898E-3</v>
      </c>
      <c r="X96" s="44">
        <v>1.583483128123392E-3</v>
      </c>
      <c r="Y96" s="44">
        <v>7.7801249676249641E-9</v>
      </c>
      <c r="Z96" s="45">
        <v>0.35649096118771484</v>
      </c>
      <c r="AA96" s="46">
        <v>3.7826221623103944E-2</v>
      </c>
      <c r="AB96" s="46">
        <v>5.928895578532941E-2</v>
      </c>
      <c r="AC96" s="46">
        <v>2.3561656505367758E-2</v>
      </c>
      <c r="AD96" s="46">
        <v>-1.2766017387656232E-5</v>
      </c>
      <c r="AE96" s="46">
        <v>0</v>
      </c>
      <c r="AF96" s="46">
        <v>0.12813072327789954</v>
      </c>
      <c r="AG96" s="46">
        <v>0</v>
      </c>
      <c r="AH96" s="46">
        <v>2.544130689326439E-2</v>
      </c>
      <c r="AI96" s="46">
        <v>1.8913686027466042E-2</v>
      </c>
      <c r="AJ96" s="46">
        <v>1.8913686027466042E-2</v>
      </c>
      <c r="AK96" s="3">
        <v>0.44516749754596907</v>
      </c>
      <c r="AL96" s="3">
        <v>2.6307010565682352</v>
      </c>
      <c r="AM96" s="3">
        <v>9.9674203267885536E-2</v>
      </c>
      <c r="AN96" s="3">
        <v>1.9530533687981161E-2</v>
      </c>
      <c r="AO96" s="3">
        <v>4.7794998340433652E-2</v>
      </c>
      <c r="AP96" s="3">
        <v>3.6721296378523353E-3</v>
      </c>
      <c r="AQ96" s="44">
        <v>1.3839367487937886E-3</v>
      </c>
      <c r="AR96" s="3">
        <v>1.2538588730565273E-2</v>
      </c>
      <c r="AS96" s="3">
        <v>0.23287303784569169</v>
      </c>
      <c r="AT96" s="3">
        <v>5.9034176101787706E-3</v>
      </c>
    </row>
    <row r="97" spans="1:46" x14ac:dyDescent="0.45">
      <c r="A97" t="s">
        <v>727</v>
      </c>
      <c r="B97" s="2">
        <v>43830</v>
      </c>
      <c r="C97" s="3">
        <v>8.2586014988188197</v>
      </c>
      <c r="D97" s="3">
        <v>3.4611120816691314E-2</v>
      </c>
      <c r="E97" s="3">
        <v>0.62199042405763383</v>
      </c>
      <c r="F97" s="3">
        <v>-3.5750774904589472E-2</v>
      </c>
      <c r="G97" s="3">
        <v>-0.10020994318626097</v>
      </c>
      <c r="H97" s="3">
        <v>3.7360669120670114</v>
      </c>
      <c r="I97" s="42">
        <v>0.12805028446762673</v>
      </c>
      <c r="J97" s="43">
        <v>3.0110981836379155E-2</v>
      </c>
      <c r="K97" s="43">
        <v>1.3681531012138936E-2</v>
      </c>
      <c r="L97" s="43">
        <v>6.2908870277167239E-2</v>
      </c>
      <c r="M97" s="43">
        <v>4.1000692205161254E-2</v>
      </c>
      <c r="N97" s="43">
        <v>7.1002096272854091E-3</v>
      </c>
      <c r="O97" s="43">
        <v>1.2618117928382057E-3</v>
      </c>
      <c r="P97" s="43">
        <v>5.4111640479164187E-3</v>
      </c>
      <c r="Q97" s="44">
        <v>2.7855980463530299E-4</v>
      </c>
      <c r="R97" s="44">
        <v>8.2656614662391104E-2</v>
      </c>
      <c r="S97" s="44">
        <v>2.6558873862241516E-3</v>
      </c>
      <c r="T97" s="44">
        <v>3.7914388528856156E-4</v>
      </c>
      <c r="U97" s="44">
        <v>2.0457673353388561E-2</v>
      </c>
      <c r="V97" s="44">
        <v>3.5121785725402331E-2</v>
      </c>
      <c r="W97" s="44">
        <v>-1.7635402773334505E-3</v>
      </c>
      <c r="X97" s="44">
        <v>5.1520931126975013E-2</v>
      </c>
      <c r="Y97" s="44">
        <v>-5.3115287490287489E-10</v>
      </c>
      <c r="Z97" s="45">
        <v>0.44710658268390369</v>
      </c>
      <c r="AA97" s="46">
        <v>5.4660328584435335E-2</v>
      </c>
      <c r="AB97" s="46">
        <v>2.1404854373524015E-2</v>
      </c>
      <c r="AC97" s="46">
        <v>1.7703309484022284E-2</v>
      </c>
      <c r="AD97" s="46">
        <v>5.8540515672203152E-5</v>
      </c>
      <c r="AE97" s="46">
        <v>0</v>
      </c>
      <c r="AF97" s="46">
        <v>6.9121544833805393E-2</v>
      </c>
      <c r="AG97" s="46">
        <v>0</v>
      </c>
      <c r="AH97" s="46">
        <v>0.11794537996333467</v>
      </c>
      <c r="AI97" s="46">
        <v>0.26392578236181813</v>
      </c>
      <c r="AJ97" s="46">
        <v>0.26392578236181813</v>
      </c>
      <c r="AK97" s="3">
        <v>0.31450425588283565</v>
      </c>
      <c r="AL97" s="3">
        <v>1.7000467448435288</v>
      </c>
      <c r="AM97" s="3">
        <v>0.13894519475869546</v>
      </c>
      <c r="AN97" s="3">
        <v>-1.3465403715931232E-2</v>
      </c>
      <c r="AO97" s="3">
        <v>2.979362903258654E-2</v>
      </c>
      <c r="AP97" s="3">
        <v>-3.2936134391307395E-3</v>
      </c>
      <c r="AQ97" s="44">
        <v>5.6052742133070044E-3</v>
      </c>
      <c r="AR97" s="3">
        <v>-2.1823824848748292E-3</v>
      </c>
      <c r="AS97" s="3">
        <v>0.3168171023683104</v>
      </c>
      <c r="AT97" s="3">
        <v>-8.3576337426084658E-3</v>
      </c>
    </row>
    <row r="98" spans="1:46" x14ac:dyDescent="0.45">
      <c r="A98" t="s">
        <v>728</v>
      </c>
      <c r="B98" s="2">
        <v>43921</v>
      </c>
      <c r="C98" s="3">
        <v>8.2032493392934462</v>
      </c>
      <c r="D98" s="3">
        <v>5.9483586018171761E-2</v>
      </c>
      <c r="E98" s="3">
        <v>0.28143545430568179</v>
      </c>
      <c r="F98" s="3">
        <v>0.43613512711879804</v>
      </c>
      <c r="G98" s="3">
        <v>0.60074411561416674</v>
      </c>
      <c r="H98" s="3">
        <v>2.6550999645542084</v>
      </c>
      <c r="I98" s="42">
        <v>0.42248914754620537</v>
      </c>
      <c r="J98" s="43">
        <v>0.21522481163535978</v>
      </c>
      <c r="K98" s="43">
        <v>3.4051717588154596E-4</v>
      </c>
      <c r="L98" s="43">
        <v>-2.0943638627536672E-3</v>
      </c>
      <c r="M98" s="43">
        <v>2.9225507567105624E-2</v>
      </c>
      <c r="N98" s="43">
        <v>5.4402752233051473E-2</v>
      </c>
      <c r="O98" s="43">
        <v>1.2582638498572319E-2</v>
      </c>
      <c r="P98" s="43">
        <v>-2.9038781924740501E-3</v>
      </c>
      <c r="Q98" s="44">
        <v>1.6399695147677248E-2</v>
      </c>
      <c r="R98" s="44">
        <v>0.23078682342156828</v>
      </c>
      <c r="S98" s="44">
        <v>6.5463053080850007E-3</v>
      </c>
      <c r="T98" s="44">
        <v>2.9972801169114374E-4</v>
      </c>
      <c r="U98" s="44">
        <v>-3.9219908326582148E-2</v>
      </c>
      <c r="V98" s="44">
        <v>5.8518297101191963E-3</v>
      </c>
      <c r="W98" s="44">
        <v>-8.6725555932232697E-5</v>
      </c>
      <c r="X98" s="44">
        <v>-2.4048654323676733E-3</v>
      </c>
      <c r="Y98" s="44">
        <v>-2.1246114996114992E-10</v>
      </c>
      <c r="Z98" s="45">
        <v>0.12100918397618085</v>
      </c>
      <c r="AA98" s="46">
        <v>5.6220615716001017E-2</v>
      </c>
      <c r="AB98" s="46">
        <v>-3.729355715068939E-2</v>
      </c>
      <c r="AC98" s="46">
        <v>2.1624506345396196E-2</v>
      </c>
      <c r="AD98" s="46">
        <v>4.4236269192625711E-5</v>
      </c>
      <c r="AE98" s="46">
        <v>0</v>
      </c>
      <c r="AF98" s="46">
        <v>-3.963073337603043E-2</v>
      </c>
      <c r="AG98" s="46">
        <v>0</v>
      </c>
      <c r="AH98" s="46">
        <v>0.1009681763724861</v>
      </c>
      <c r="AI98" s="46">
        <v>-5.8355914623039167E-3</v>
      </c>
      <c r="AJ98" s="46">
        <v>-5.8355914623039167E-3</v>
      </c>
      <c r="AK98" s="3">
        <v>0.18215657749440928</v>
      </c>
      <c r="AL98" s="3">
        <v>3.2720545302365771</v>
      </c>
      <c r="AM98" s="3">
        <v>0.105826269284504</v>
      </c>
      <c r="AN98" s="3">
        <v>0.1381607115950538</v>
      </c>
      <c r="AO98" s="3">
        <v>-4.2280402032733838E-2</v>
      </c>
      <c r="AP98" s="3">
        <v>-1.3441669929768366E-2</v>
      </c>
      <c r="AQ98" s="44">
        <v>4.3741501858353803E-3</v>
      </c>
      <c r="AR98" s="3">
        <v>1.6007379798301302E-2</v>
      </c>
      <c r="AS98" s="3">
        <v>0.39447519998643443</v>
      </c>
      <c r="AT98" s="3">
        <v>2.4026231757202508E-2</v>
      </c>
    </row>
    <row r="99" spans="1:46" x14ac:dyDescent="0.45">
      <c r="A99" t="s">
        <v>729</v>
      </c>
      <c r="B99" s="2">
        <v>44012</v>
      </c>
      <c r="C99" s="3">
        <v>8.2577101376230715</v>
      </c>
      <c r="D99" s="3">
        <v>4.3466765408096894E-2</v>
      </c>
      <c r="E99" s="3">
        <v>0.46813042199298865</v>
      </c>
      <c r="F99" s="3">
        <v>0.27571272998757712</v>
      </c>
      <c r="G99" s="3">
        <v>6.8654498601100816E-2</v>
      </c>
      <c r="H99" s="3">
        <v>3.772481715104484</v>
      </c>
      <c r="I99" s="42">
        <v>0.52014174788460787</v>
      </c>
      <c r="J99" s="43">
        <v>-2.8292563853099716E-2</v>
      </c>
      <c r="K99" s="43">
        <v>2.059163490833223E-2</v>
      </c>
      <c r="L99" s="43">
        <v>3.5633471313541352E-2</v>
      </c>
      <c r="M99" s="43">
        <v>-8.165907974941948E-2</v>
      </c>
      <c r="N99" s="43">
        <v>-7.1551663158499895E-2</v>
      </c>
      <c r="O99" s="43">
        <v>1.0038348099883269E-2</v>
      </c>
      <c r="P99" s="43">
        <v>-5.2234030713542911E-3</v>
      </c>
      <c r="Q99" s="44">
        <v>8.9375931981494419E-3</v>
      </c>
      <c r="R99" s="44">
        <v>0.17529571324115509</v>
      </c>
      <c r="S99" s="44">
        <v>6.6310608901945902E-3</v>
      </c>
      <c r="T99" s="44">
        <v>-1.8823145152090945E-5</v>
      </c>
      <c r="U99" s="44">
        <v>3.9442453352007203E-3</v>
      </c>
      <c r="V99" s="44">
        <v>1.5529902099296057E-5</v>
      </c>
      <c r="W99" s="44">
        <v>5.1974526984648679E-4</v>
      </c>
      <c r="X99" s="44">
        <v>-9.1484054142644631E-3</v>
      </c>
      <c r="Y99" s="44">
        <v>0</v>
      </c>
      <c r="Z99" s="45">
        <v>4.8346785505668493E-3</v>
      </c>
      <c r="AA99" s="46">
        <v>4.2499939122640086E-2</v>
      </c>
      <c r="AB99" s="46">
        <v>-1.0757605435598528E-2</v>
      </c>
      <c r="AC99" s="46">
        <v>1.5757856401358405E-2</v>
      </c>
      <c r="AD99" s="46">
        <v>-6.0981628791542784E-5</v>
      </c>
      <c r="AE99" s="46">
        <v>0</v>
      </c>
      <c r="AF99" s="46">
        <v>-0.1214556808294216</v>
      </c>
      <c r="AG99" s="46">
        <v>0</v>
      </c>
      <c r="AH99" s="46">
        <v>6.1698945282649631E-2</v>
      </c>
      <c r="AI99" s="46">
        <v>2.7599362738639204E-2</v>
      </c>
      <c r="AJ99" s="46">
        <v>2.7599362738639204E-2</v>
      </c>
      <c r="AK99" s="3">
        <v>0.29552025324171644</v>
      </c>
      <c r="AL99" s="3">
        <v>3.0212674285571341</v>
      </c>
      <c r="AM99" s="3">
        <v>0.13704627612987236</v>
      </c>
      <c r="AN99" s="3">
        <v>3.4095329518677109E-2</v>
      </c>
      <c r="AO99" s="3">
        <v>4.354152392269621E-2</v>
      </c>
      <c r="AP99" s="3">
        <v>-9.6136091608463418E-3</v>
      </c>
      <c r="AQ99" s="44">
        <v>2.7803012216184929E-3</v>
      </c>
      <c r="AR99" s="3">
        <v>8.605935058513212E-3</v>
      </c>
      <c r="AS99" s="3">
        <v>8.3780712824819373E-2</v>
      </c>
      <c r="AT99" s="3">
        <v>1.2532835463561666E-2</v>
      </c>
    </row>
    <row r="100" spans="1:46" x14ac:dyDescent="0.45">
      <c r="A100" t="s">
        <v>730</v>
      </c>
      <c r="B100" s="2">
        <v>44104</v>
      </c>
      <c r="C100" s="3">
        <v>5.3295386125250195</v>
      </c>
      <c r="D100" s="3">
        <v>8.3288944445184102E-2</v>
      </c>
      <c r="E100" s="3">
        <v>0.68483151027743017</v>
      </c>
      <c r="F100" s="3">
        <v>4.3686441404210706E-2</v>
      </c>
      <c r="G100" s="3">
        <v>-0.22574262697949393</v>
      </c>
      <c r="H100" s="3">
        <v>1.4824181264418572</v>
      </c>
      <c r="I100" s="42">
        <v>0.53680971296436542</v>
      </c>
      <c r="J100" s="43">
        <v>-0.173895578736736</v>
      </c>
      <c r="K100" s="43">
        <v>-6.3221117928046388E-4</v>
      </c>
      <c r="L100" s="43">
        <v>3.6719104937154273E-2</v>
      </c>
      <c r="M100" s="43">
        <v>-6.5314245362336626E-2</v>
      </c>
      <c r="N100" s="43">
        <v>0.11728527942706275</v>
      </c>
      <c r="O100" s="43">
        <v>1.9585445296947179E-2</v>
      </c>
      <c r="P100" s="43">
        <v>8.9829393111907918E-4</v>
      </c>
      <c r="Q100" s="44">
        <v>1.5078172698113903E-3</v>
      </c>
      <c r="R100" s="44">
        <v>0.21042349145696093</v>
      </c>
      <c r="S100" s="44">
        <v>6.7664378483777788E-3</v>
      </c>
      <c r="T100" s="44">
        <v>-4.2351044656477641E-4</v>
      </c>
      <c r="U100" s="44">
        <v>1.6957016326521874E-2</v>
      </c>
      <c r="V100" s="44">
        <v>-8.5820909983202829E-3</v>
      </c>
      <c r="W100" s="44">
        <v>6.5031693224079624E-4</v>
      </c>
      <c r="X100" s="44">
        <v>3.5160331753439168E-2</v>
      </c>
      <c r="Y100" s="44">
        <v>0</v>
      </c>
      <c r="Z100" s="45">
        <v>0.45898013034092933</v>
      </c>
      <c r="AA100" s="46">
        <v>4.3344410349034045E-2</v>
      </c>
      <c r="AB100" s="46">
        <v>0.1142274031175997</v>
      </c>
      <c r="AC100" s="46">
        <v>1.5281956976798829E-2</v>
      </c>
      <c r="AD100" s="46">
        <v>-2.6880417277423799E-5</v>
      </c>
      <c r="AE100" s="46">
        <v>0</v>
      </c>
      <c r="AF100" s="46">
        <v>0.2094311659616559</v>
      </c>
      <c r="AG100" s="46">
        <v>0</v>
      </c>
      <c r="AH100" s="46">
        <v>4.3714807198913422E-2</v>
      </c>
      <c r="AI100" s="46">
        <v>2.5002156381538604E-2</v>
      </c>
      <c r="AJ100" s="46">
        <v>2.5002156381538604E-2</v>
      </c>
      <c r="AK100" s="3">
        <v>0.46899521906684877</v>
      </c>
      <c r="AL100" s="3">
        <v>1.410807293188284</v>
      </c>
      <c r="AM100" s="3">
        <v>7.2078160347616729E-2</v>
      </c>
      <c r="AN100" s="3">
        <v>0.11882298345666067</v>
      </c>
      <c r="AO100" s="3">
        <v>1.5423991266079221E-2</v>
      </c>
      <c r="AP100" s="3">
        <v>-3.1703320881081073E-3</v>
      </c>
      <c r="AQ100" s="44">
        <v>2.189108885890776E-3</v>
      </c>
      <c r="AR100" s="3">
        <v>-9.2471374781693018E-3</v>
      </c>
      <c r="AS100" s="3">
        <v>0.27983710959742236</v>
      </c>
      <c r="AT100" s="3">
        <v>5.0910757612946059E-3</v>
      </c>
    </row>
    <row r="101" spans="1:46" x14ac:dyDescent="0.45">
      <c r="A101" t="s">
        <v>731</v>
      </c>
      <c r="B101" s="2">
        <v>44196</v>
      </c>
      <c r="C101" s="3">
        <v>7.3411275933383484</v>
      </c>
      <c r="D101" s="3">
        <v>-2.3957794184135323E-3</v>
      </c>
      <c r="E101" s="3">
        <v>0.34946816707013256</v>
      </c>
      <c r="F101" s="3">
        <v>-0.17012964028662989</v>
      </c>
      <c r="G101" s="3">
        <v>-0.17320286963548501</v>
      </c>
      <c r="H101" s="3">
        <v>4.2373702659901236</v>
      </c>
      <c r="I101" s="42">
        <v>0.65743997550319633</v>
      </c>
      <c r="J101" s="43">
        <v>1.1615596305068423E-2</v>
      </c>
      <c r="K101" s="43">
        <v>-1.084571196821223E-2</v>
      </c>
      <c r="L101" s="43">
        <v>4.5671836266647737E-3</v>
      </c>
      <c r="M101" s="43">
        <v>7.6417388152211371E-2</v>
      </c>
      <c r="N101" s="43">
        <v>4.3690778959809454E-2</v>
      </c>
      <c r="O101" s="43">
        <v>-6.3368350481447771E-3</v>
      </c>
      <c r="P101" s="43">
        <v>2.3315514043999761E-2</v>
      </c>
      <c r="Q101" s="44">
        <v>1.3600306897499639E-3</v>
      </c>
      <c r="R101" s="44">
        <v>9.5168059152853188E-2</v>
      </c>
      <c r="S101" s="44">
        <v>2.2691545364550716E-3</v>
      </c>
      <c r="T101" s="44">
        <v>-7.113609313311104E-4</v>
      </c>
      <c r="U101" s="44">
        <v>3.3348480100218759E-4</v>
      </c>
      <c r="V101" s="44">
        <v>-2.6542703261636724E-2</v>
      </c>
      <c r="W101" s="44">
        <v>9.0965744731275392E-4</v>
      </c>
      <c r="X101" s="44">
        <v>-3.6055893804474545E-3</v>
      </c>
      <c r="Y101" s="44">
        <v>0</v>
      </c>
      <c r="Z101" s="45">
        <v>1.9804909476696508E-2</v>
      </c>
      <c r="AA101" s="46">
        <v>5.4899925326301766E-2</v>
      </c>
      <c r="AB101" s="46">
        <v>4.9354610814281226E-2</v>
      </c>
      <c r="AC101" s="46">
        <v>-5.3115763234528181E-4</v>
      </c>
      <c r="AD101" s="46">
        <v>2.6610363215479955E-5</v>
      </c>
      <c r="AE101" s="46">
        <v>0</v>
      </c>
      <c r="AF101" s="46">
        <v>4.5916093337943352E-2</v>
      </c>
      <c r="AG101" s="46">
        <v>0</v>
      </c>
      <c r="AH101" s="46">
        <v>-1.0034846320708663E-2</v>
      </c>
      <c r="AI101" s="46">
        <v>1.1612224153949669E-3</v>
      </c>
      <c r="AJ101" s="46">
        <v>1.1612224153949669E-3</v>
      </c>
      <c r="AK101" s="3">
        <v>0.32921001464935173</v>
      </c>
      <c r="AL101" s="3">
        <v>1.2928870241641928</v>
      </c>
      <c r="AM101" s="3">
        <v>7.2680130102823315E-2</v>
      </c>
      <c r="AN101" s="3">
        <v>0.1081679942811416</v>
      </c>
      <c r="AO101" s="3">
        <v>1.948501489747486E-2</v>
      </c>
      <c r="AP101" s="3">
        <v>4.5444165895395022E-3</v>
      </c>
      <c r="AQ101" s="44">
        <v>1.2047363785117669E-3</v>
      </c>
      <c r="AR101" s="3">
        <v>-3.4363327146186423E-2</v>
      </c>
      <c r="AS101" s="3">
        <v>0.3465925458369104</v>
      </c>
      <c r="AT101" s="3">
        <v>1.6011386034108939E-3</v>
      </c>
    </row>
    <row r="102" spans="1:46" x14ac:dyDescent="0.45">
      <c r="A102" t="s">
        <v>732</v>
      </c>
      <c r="B102" s="2">
        <v>44286</v>
      </c>
      <c r="C102" s="3">
        <v>6.4548235329559889</v>
      </c>
      <c r="D102" s="3">
        <v>1.0529841505007773E-2</v>
      </c>
      <c r="E102" s="3">
        <v>1.4246323826411169</v>
      </c>
      <c r="F102" s="3">
        <v>2.2984653325355309E-2</v>
      </c>
      <c r="G102" s="3">
        <v>-5.8023784679326069E-2</v>
      </c>
      <c r="H102" s="3">
        <v>3.2883546213570432</v>
      </c>
      <c r="I102" s="42">
        <v>0.58627937746146441</v>
      </c>
      <c r="J102" s="43">
        <v>-1.8656505780574619E-2</v>
      </c>
      <c r="K102" s="43">
        <v>-1.7884739525833963E-2</v>
      </c>
      <c r="L102" s="43">
        <v>-3.5190519427336754E-3</v>
      </c>
      <c r="M102" s="43">
        <v>4.8145413816746072E-2</v>
      </c>
      <c r="N102" s="43">
        <v>-4.2986791426668051E-2</v>
      </c>
      <c r="O102" s="43">
        <v>-5.9774519032269324E-2</v>
      </c>
      <c r="P102" s="43">
        <v>-1.246402034996644E-3</v>
      </c>
      <c r="Q102" s="44">
        <v>-5.3163282234431144E-4</v>
      </c>
      <c r="R102" s="44">
        <v>0.22427240941961576</v>
      </c>
      <c r="S102" s="44">
        <v>3.720966262625833E-3</v>
      </c>
      <c r="T102" s="44">
        <v>-9.4760937146338617E-4</v>
      </c>
      <c r="U102" s="44">
        <v>1.3629629345027081E-2</v>
      </c>
      <c r="V102" s="44">
        <v>-2.6650052030732865E-2</v>
      </c>
      <c r="W102" s="44">
        <v>1.215106681176399E-3</v>
      </c>
      <c r="X102" s="44">
        <v>5.5148176118367642E-2</v>
      </c>
      <c r="Y102" s="44">
        <v>0</v>
      </c>
      <c r="Z102" s="45">
        <v>0.35674861545559783</v>
      </c>
      <c r="AA102" s="46">
        <v>5.6777460392290632E-2</v>
      </c>
      <c r="AB102" s="46">
        <v>-8.9917257343488322E-2</v>
      </c>
      <c r="AC102" s="46">
        <v>2.1249929343756441E-2</v>
      </c>
      <c r="AD102" s="46">
        <v>3.6384973104690431E-5</v>
      </c>
      <c r="AE102" s="46">
        <v>0</v>
      </c>
      <c r="AF102" s="46">
        <v>0.37429396716165714</v>
      </c>
      <c r="AG102" s="46">
        <v>0</v>
      </c>
      <c r="AH102" s="46">
        <v>-0.11687211760244641</v>
      </c>
      <c r="AI102" s="46">
        <v>-3.5966771875734251E-3</v>
      </c>
      <c r="AJ102" s="46">
        <v>-3.5966771875734251E-3</v>
      </c>
      <c r="AK102" s="3">
        <v>-4.9938959312047899E-2</v>
      </c>
      <c r="AL102" s="3">
        <v>1.0580782353474703</v>
      </c>
      <c r="AM102" s="3">
        <v>0.13518406425464888</v>
      </c>
      <c r="AN102" s="3">
        <v>9.1280537862570843E-2</v>
      </c>
      <c r="AO102" s="3">
        <v>8.9523585990134904E-3</v>
      </c>
      <c r="AP102" s="3">
        <v>2.1334850679285845E-2</v>
      </c>
      <c r="AQ102" s="44">
        <v>-1.2675671882298781E-3</v>
      </c>
      <c r="AR102" s="3">
        <v>3.4325233337124596E-2</v>
      </c>
      <c r="AS102" s="3">
        <v>0.50299585973297345</v>
      </c>
      <c r="AT102" s="3">
        <v>-1.8725015528997105E-3</v>
      </c>
    </row>
    <row r="103" spans="1:46" x14ac:dyDescent="0.45">
      <c r="A103" t="s">
        <v>733</v>
      </c>
      <c r="B103" s="2">
        <v>44377</v>
      </c>
      <c r="C103" s="3">
        <v>6.9506606420548929</v>
      </c>
      <c r="D103" s="3">
        <v>-1.4111105107740754E-2</v>
      </c>
      <c r="E103" s="3">
        <v>1.1935780611372524</v>
      </c>
      <c r="F103" s="3">
        <v>0.34481312547770326</v>
      </c>
      <c r="G103" s="3">
        <v>0.15142133589331541</v>
      </c>
      <c r="H103" s="3">
        <v>1.8040026283989377</v>
      </c>
      <c r="I103" s="42">
        <v>0.2006490834972264</v>
      </c>
      <c r="J103" s="43">
        <v>-2.1507517494801773E-2</v>
      </c>
      <c r="K103" s="43">
        <v>-2.2267454255946621E-2</v>
      </c>
      <c r="L103" s="43">
        <v>2.0190585658186905E-2</v>
      </c>
      <c r="M103" s="43">
        <v>0.10626671439294358</v>
      </c>
      <c r="N103" s="43">
        <v>-0.10770982215009109</v>
      </c>
      <c r="O103" s="43">
        <v>5.2892672410199725E-3</v>
      </c>
      <c r="P103" s="43">
        <v>-1.0679833365850389E-3</v>
      </c>
      <c r="Q103" s="44">
        <v>1.7891723850714696E-4</v>
      </c>
      <c r="R103" s="44">
        <v>0.15339873072942045</v>
      </c>
      <c r="S103" s="44">
        <v>1.9479427744164763E-3</v>
      </c>
      <c r="T103" s="44">
        <v>-1.4092491019578888E-3</v>
      </c>
      <c r="U103" s="44">
        <v>1.3058177886857959E-2</v>
      </c>
      <c r="V103" s="44">
        <v>1.9052747515328919E-3</v>
      </c>
      <c r="W103" s="44">
        <v>1.3120626570410767E-4</v>
      </c>
      <c r="X103" s="44">
        <v>4.0373693050351406E-2</v>
      </c>
      <c r="Y103" s="44">
        <v>0</v>
      </c>
      <c r="Z103" s="45">
        <v>1.5562486392553276</v>
      </c>
      <c r="AA103" s="46">
        <v>4.8240430404716532E-2</v>
      </c>
      <c r="AB103" s="46">
        <v>-5.1344040459539247E-2</v>
      </c>
      <c r="AC103" s="46">
        <v>5.3144288123325265E-2</v>
      </c>
      <c r="AD103" s="46">
        <v>-2.0660006615064852E-5</v>
      </c>
      <c r="AE103" s="46">
        <v>0</v>
      </c>
      <c r="AF103" s="46">
        <v>1.4957469889809456</v>
      </c>
      <c r="AG103" s="46">
        <v>0</v>
      </c>
      <c r="AH103" s="46">
        <v>2.3987072853250736E-2</v>
      </c>
      <c r="AI103" s="46">
        <v>2.1721468091036873E-2</v>
      </c>
      <c r="AJ103" s="46">
        <v>2.1721468091036873E-2</v>
      </c>
      <c r="AK103" s="3">
        <v>8.6930768385491172E-2</v>
      </c>
      <c r="AL103" s="3">
        <v>1.1636332923508907</v>
      </c>
      <c r="AM103" s="3">
        <v>5.714108822458145E-2</v>
      </c>
      <c r="AN103" s="3">
        <v>3.7863921543441877E-2</v>
      </c>
      <c r="AO103" s="3">
        <v>3.8675719776435712E-2</v>
      </c>
      <c r="AP103" s="3">
        <v>1.486058176365559E-2</v>
      </c>
      <c r="AQ103" s="44">
        <v>2.6255854602846942E-3</v>
      </c>
      <c r="AR103" s="3">
        <v>2.4525510883963552E-3</v>
      </c>
      <c r="AS103" s="3">
        <v>0.12481574572299604</v>
      </c>
      <c r="AT103" s="3">
        <v>1.0983745001441555E-2</v>
      </c>
    </row>
    <row r="104" spans="1:46" x14ac:dyDescent="0.45">
      <c r="A104" t="s">
        <v>734</v>
      </c>
      <c r="B104" s="2">
        <v>44469</v>
      </c>
      <c r="C104" s="3">
        <v>10.825603434512185</v>
      </c>
      <c r="D104" s="3">
        <v>0.19424698901872206</v>
      </c>
      <c r="E104" s="3">
        <v>1.2211870296131253</v>
      </c>
      <c r="F104" s="3">
        <v>-0.31890143575626978</v>
      </c>
      <c r="G104" s="3">
        <v>0.19315229114186505</v>
      </c>
      <c r="H104" s="3">
        <v>5.4906820570476604</v>
      </c>
      <c r="I104" s="42">
        <v>0.75742285264377984</v>
      </c>
      <c r="J104" s="43">
        <v>3.7790010584852228E-2</v>
      </c>
      <c r="K104" s="43">
        <v>-2.3308706430310855E-3</v>
      </c>
      <c r="L104" s="43">
        <v>1.8773862171686855E-2</v>
      </c>
      <c r="M104" s="43">
        <v>9.0088993715508339E-2</v>
      </c>
      <c r="N104" s="43">
        <v>-0.13528029174080025</v>
      </c>
      <c r="O104" s="43">
        <v>4.0626991433539414E-2</v>
      </c>
      <c r="P104" s="43">
        <v>6.7855702616230482E-3</v>
      </c>
      <c r="Q104" s="44">
        <v>1.2376747985281772E-3</v>
      </c>
      <c r="R104" s="44">
        <v>0.17037218968248236</v>
      </c>
      <c r="S104" s="44">
        <v>8.0907272227310068E-4</v>
      </c>
      <c r="T104" s="44">
        <v>-1.2018424897104565E-3</v>
      </c>
      <c r="U104" s="44">
        <v>2.4657474964016367E-3</v>
      </c>
      <c r="V104" s="44">
        <v>-2.9782356412813237E-3</v>
      </c>
      <c r="W104" s="44">
        <v>-1.0422551176651148E-3</v>
      </c>
      <c r="X104" s="44">
        <v>6.2997990621528083E-2</v>
      </c>
      <c r="Y104" s="44">
        <v>0</v>
      </c>
      <c r="Z104" s="45">
        <v>0.98842564018812407</v>
      </c>
      <c r="AA104" s="46">
        <v>4.0956201230329579E-2</v>
      </c>
      <c r="AB104" s="46">
        <v>0.12558027297274932</v>
      </c>
      <c r="AC104" s="46">
        <v>4.9335752261850593E-2</v>
      </c>
      <c r="AD104" s="46">
        <v>-2.4404065152007411E-5</v>
      </c>
      <c r="AE104" s="46">
        <v>0</v>
      </c>
      <c r="AF104" s="46">
        <v>0.35876291048655246</v>
      </c>
      <c r="AG104" s="46">
        <v>0</v>
      </c>
      <c r="AH104" s="46">
        <v>0.42161575789816619</v>
      </c>
      <c r="AI104" s="46">
        <v>8.1598542258726064E-3</v>
      </c>
      <c r="AJ104" s="46">
        <v>8.1598542258726064E-3</v>
      </c>
      <c r="AK104" s="3">
        <v>0.55187131040962389</v>
      </c>
      <c r="AL104" s="3">
        <v>1.3503980631077086</v>
      </c>
      <c r="AM104" s="3">
        <v>6.2302810790981211E-2</v>
      </c>
      <c r="AN104" s="3">
        <v>4.163794946313281E-2</v>
      </c>
      <c r="AO104" s="3">
        <v>-1.806450279641985E-2</v>
      </c>
      <c r="AP104" s="3">
        <v>8.1694137976447197E-3</v>
      </c>
      <c r="AQ104" s="44">
        <v>6.2691079822528323E-3</v>
      </c>
      <c r="AR104" s="3">
        <v>3.2851894283215277E-2</v>
      </c>
      <c r="AS104" s="3">
        <v>0.50023786045686791</v>
      </c>
      <c r="AT104" s="3">
        <v>9.9488419821839279E-3</v>
      </c>
    </row>
    <row r="105" spans="1:46" x14ac:dyDescent="0.45">
      <c r="A105" t="s">
        <v>735</v>
      </c>
      <c r="B105" s="2">
        <v>44561</v>
      </c>
      <c r="C105" s="3">
        <v>9.9919809078813788</v>
      </c>
      <c r="D105" s="3">
        <v>-3.1713706646114968E-2</v>
      </c>
      <c r="E105" s="3">
        <v>1.0657526576129079</v>
      </c>
      <c r="F105" s="3">
        <v>0.27974397709834986</v>
      </c>
      <c r="G105" s="3">
        <v>0.10763930298906932</v>
      </c>
      <c r="H105" s="3">
        <v>4.5277347264866732</v>
      </c>
      <c r="I105" s="42">
        <v>1.3498314834012095</v>
      </c>
      <c r="J105" s="43">
        <v>0.13473762619965132</v>
      </c>
      <c r="K105" s="43">
        <v>2.6340669208305214E-2</v>
      </c>
      <c r="L105" s="43">
        <v>3.2732088232022186E-2</v>
      </c>
      <c r="M105" s="43">
        <v>0.15880565600178784</v>
      </c>
      <c r="N105" s="43">
        <v>0.16456619012886131</v>
      </c>
      <c r="O105" s="43">
        <v>-2.4547320260271421E-3</v>
      </c>
      <c r="P105" s="43">
        <v>9.4153181755939168E-3</v>
      </c>
      <c r="Q105" s="44">
        <v>7.0770254610711802E-5</v>
      </c>
      <c r="R105" s="44">
        <v>0.25404654833725737</v>
      </c>
      <c r="S105" s="44">
        <v>2.3693155086971728E-3</v>
      </c>
      <c r="T105" s="44">
        <v>-8.4667551303954755E-4</v>
      </c>
      <c r="U105" s="44">
        <v>4.5843093999724509E-3</v>
      </c>
      <c r="V105" s="44">
        <v>1.5061129148560884E-2</v>
      </c>
      <c r="W105" s="44">
        <v>-1.98778556314501E-3</v>
      </c>
      <c r="X105" s="44">
        <v>4.228104560303831E-2</v>
      </c>
      <c r="Y105" s="44">
        <v>0</v>
      </c>
      <c r="Z105" s="45">
        <v>6.2322752137092312E-2</v>
      </c>
      <c r="AA105" s="46">
        <v>3.9067585852086133E-2</v>
      </c>
      <c r="AB105" s="46">
        <v>4.7671443845208404E-2</v>
      </c>
      <c r="AC105" s="46">
        <v>4.1158736019581546E-2</v>
      </c>
      <c r="AD105" s="46">
        <v>6.203505250000677E-6</v>
      </c>
      <c r="AE105" s="46">
        <v>0</v>
      </c>
      <c r="AF105" s="46">
        <v>3.4227742143441875E-2</v>
      </c>
      <c r="AG105" s="46">
        <v>0</v>
      </c>
      <c r="AH105" s="46">
        <v>-2.3211378818349874E-3</v>
      </c>
      <c r="AI105" s="46">
        <v>5.2051379716269858E-3</v>
      </c>
      <c r="AJ105" s="46">
        <v>5.2051379716269858E-3</v>
      </c>
      <c r="AK105" s="3">
        <v>-7.6195825293501546E-3</v>
      </c>
      <c r="AL105" s="3">
        <v>1.8088810356251721</v>
      </c>
      <c r="AM105" s="3">
        <v>3.6219979567211326E-2</v>
      </c>
      <c r="AN105" s="3">
        <v>1.4613156171350923E-2</v>
      </c>
      <c r="AO105" s="3">
        <v>0.12454847232200456</v>
      </c>
      <c r="AP105" s="3">
        <v>9.8164348338079695E-3</v>
      </c>
      <c r="AQ105" s="44">
        <v>1.4175241672931679E-3</v>
      </c>
      <c r="AR105" s="3">
        <v>1.7610562189183308E-2</v>
      </c>
      <c r="AS105" s="3">
        <v>0.60353076458822219</v>
      </c>
      <c r="AT105" s="3">
        <v>7.9994747843428471E-3</v>
      </c>
    </row>
    <row r="106" spans="1:46" x14ac:dyDescent="0.45">
      <c r="A106" t="s">
        <v>736</v>
      </c>
      <c r="B106" s="2">
        <v>44651</v>
      </c>
      <c r="C106" s="3">
        <v>11.590671898761622</v>
      </c>
      <c r="D106" s="3">
        <v>4.4368525008123251E-2</v>
      </c>
      <c r="E106" s="3">
        <v>0.63016016433980482</v>
      </c>
      <c r="F106" s="3">
        <v>-1.411680870523464E-2</v>
      </c>
      <c r="G106" s="3">
        <v>0.32113767628037171</v>
      </c>
      <c r="H106" s="3">
        <v>2.6278774754283551</v>
      </c>
      <c r="I106" s="42">
        <v>0.78278359089196403</v>
      </c>
      <c r="J106" s="43">
        <v>-1.0213700390737287E-2</v>
      </c>
      <c r="K106" s="43">
        <v>9.7954777792176352E-3</v>
      </c>
      <c r="L106" s="43">
        <v>5.009414723954006E-2</v>
      </c>
      <c r="M106" s="43">
        <v>4.9124267653542927E-2</v>
      </c>
      <c r="N106" s="43">
        <v>-3.9955950232699364E-2</v>
      </c>
      <c r="O106" s="43">
        <v>8.8096445302518877E-3</v>
      </c>
      <c r="P106" s="43">
        <v>4.2974719765251169E-2</v>
      </c>
      <c r="Q106" s="44">
        <v>-8.6062131455777631E-4</v>
      </c>
      <c r="R106" s="44">
        <v>0.14307123535984501</v>
      </c>
      <c r="S106" s="44">
        <v>5.908340012638247E-4</v>
      </c>
      <c r="T106" s="44">
        <v>-4.7686233964098476E-4</v>
      </c>
      <c r="U106" s="44">
        <v>1.8283523326724213E-2</v>
      </c>
      <c r="V106" s="44">
        <v>7.1007442958616633E-3</v>
      </c>
      <c r="W106" s="44">
        <v>-3.0465592598526211E-3</v>
      </c>
      <c r="X106" s="44">
        <v>4.8231894995454305E-3</v>
      </c>
      <c r="Y106" s="44">
        <v>0</v>
      </c>
      <c r="Z106" s="45">
        <v>2.8351581364680678</v>
      </c>
      <c r="AA106" s="46">
        <v>3.2863103676636106E-2</v>
      </c>
      <c r="AB106" s="46">
        <v>2.0111241780524183</v>
      </c>
      <c r="AC106" s="46">
        <v>2.9238627416415554E-2</v>
      </c>
      <c r="AD106" s="46">
        <v>2.3129731195309136E-5</v>
      </c>
      <c r="AE106" s="46">
        <v>0</v>
      </c>
      <c r="AF106" s="46">
        <v>0.48833037839313681</v>
      </c>
      <c r="AG106" s="46">
        <v>0</v>
      </c>
      <c r="AH106" s="46">
        <v>3.376615280308741E-2</v>
      </c>
      <c r="AI106" s="46">
        <v>1.7695992208286583E-2</v>
      </c>
      <c r="AJ106" s="46">
        <v>1.7695992208286583E-2</v>
      </c>
      <c r="AK106" s="3">
        <v>4.5492857166348344</v>
      </c>
      <c r="AL106" s="3">
        <v>0.35709475690710363</v>
      </c>
      <c r="AM106" s="3">
        <v>0.12215682645245611</v>
      </c>
      <c r="AN106" s="3">
        <v>-2.4307374802191979E-2</v>
      </c>
      <c r="AO106" s="3">
        <v>9.605121307071765E-2</v>
      </c>
      <c r="AP106" s="3">
        <v>1.9616213866164999E-3</v>
      </c>
      <c r="AQ106" s="44">
        <v>1.2143584364306297E-3</v>
      </c>
      <c r="AR106" s="3">
        <v>-5.675974914315996E-4</v>
      </c>
      <c r="AS106" s="3">
        <v>0.42113153484285026</v>
      </c>
      <c r="AT106" s="3">
        <v>-3.0647809605683944E-3</v>
      </c>
    </row>
    <row r="107" spans="1:46" x14ac:dyDescent="0.45">
      <c r="A107" t="s">
        <v>737</v>
      </c>
      <c r="B107" s="2">
        <v>44742</v>
      </c>
      <c r="C107" s="3">
        <v>9.4828770184279083</v>
      </c>
      <c r="D107" s="3">
        <v>5.5773949707411341E-2</v>
      </c>
      <c r="E107" s="3">
        <v>0.32846360373849126</v>
      </c>
      <c r="F107" s="3">
        <v>0.38470096402386927</v>
      </c>
      <c r="G107" s="3">
        <v>-0.16699721853804464</v>
      </c>
      <c r="H107" s="3">
        <v>5.0017445680057353</v>
      </c>
      <c r="I107" s="42">
        <v>0.92046586871915481</v>
      </c>
      <c r="J107" s="43">
        <v>-3.0836830050581083E-3</v>
      </c>
      <c r="K107" s="43">
        <v>1.1498565102968266E-2</v>
      </c>
      <c r="L107" s="43">
        <v>5.226536193607801E-2</v>
      </c>
      <c r="M107" s="43">
        <v>2.6888524564664562E-2</v>
      </c>
      <c r="N107" s="43">
        <v>0.13299110432748687</v>
      </c>
      <c r="O107" s="43">
        <v>2.0962271803351203E-2</v>
      </c>
      <c r="P107" s="43">
        <v>4.8513449133640002E-2</v>
      </c>
      <c r="Q107" s="44">
        <v>-2.546576122293527E-4</v>
      </c>
      <c r="R107" s="44">
        <v>0.18957815895474925</v>
      </c>
      <c r="S107" s="44">
        <v>1.0871380190801071E-3</v>
      </c>
      <c r="T107" s="44">
        <v>-2.7038176859683731E-4</v>
      </c>
      <c r="U107" s="44">
        <v>8.1484140944872354E-3</v>
      </c>
      <c r="V107" s="44">
        <v>5.445610362182521E-3</v>
      </c>
      <c r="W107" s="44">
        <v>6.5917291586954844E-5</v>
      </c>
      <c r="X107" s="44">
        <v>1.7138914120876703E-2</v>
      </c>
      <c r="Y107" s="44">
        <v>0</v>
      </c>
      <c r="Z107" s="45">
        <v>0.41253352749015593</v>
      </c>
      <c r="AA107" s="46">
        <v>2.0664486856493941E-2</v>
      </c>
      <c r="AB107" s="46">
        <v>0.99096640488262966</v>
      </c>
      <c r="AC107" s="46">
        <v>1.2747335899015751E-2</v>
      </c>
      <c r="AD107" s="46">
        <v>-5.3440224353368863E-6</v>
      </c>
      <c r="AE107" s="46">
        <v>0</v>
      </c>
      <c r="AF107" s="46">
        <v>0.16101561822303909</v>
      </c>
      <c r="AG107" s="46">
        <v>0</v>
      </c>
      <c r="AH107" s="46">
        <v>4.4122909299751205E-2</v>
      </c>
      <c r="AI107" s="46">
        <v>-8.5992626354655533E-3</v>
      </c>
      <c r="AJ107" s="46">
        <v>-8.5992626354655533E-3</v>
      </c>
      <c r="AK107" s="3">
        <v>-5.0117826161387484E-2</v>
      </c>
      <c r="AL107" s="3">
        <v>1.5322202117555224</v>
      </c>
      <c r="AM107" s="3">
        <v>3.7741348365617537E-2</v>
      </c>
      <c r="AN107" s="3">
        <v>3.5737438641563597E-2</v>
      </c>
      <c r="AO107" s="3">
        <v>3.7527322743877822E-2</v>
      </c>
      <c r="AP107" s="3">
        <v>1.0057622923458883E-3</v>
      </c>
      <c r="AQ107" s="44">
        <v>7.4527171456957391E-4</v>
      </c>
      <c r="AR107" s="3">
        <v>1.0344783521921926E-2</v>
      </c>
      <c r="AS107" s="3">
        <v>0.93094335186868238</v>
      </c>
      <c r="AT107" s="3">
        <v>1.5700954235795879E-2</v>
      </c>
    </row>
    <row r="108" spans="1:46" x14ac:dyDescent="0.45">
      <c r="A108" t="s">
        <v>738</v>
      </c>
      <c r="B108" s="2">
        <v>44834</v>
      </c>
      <c r="C108" s="3">
        <v>8.1455456216808688</v>
      </c>
      <c r="D108" s="3">
        <v>1.8226535415119368E-2</v>
      </c>
      <c r="E108" s="3">
        <v>0.30653042142165743</v>
      </c>
      <c r="F108" s="3">
        <v>0.33401435054527101</v>
      </c>
      <c r="G108" s="3">
        <v>0.17882706543668084</v>
      </c>
      <c r="H108" s="3">
        <v>3.6278726398550361</v>
      </c>
      <c r="I108" s="42">
        <v>0.48928937817861734</v>
      </c>
      <c r="J108" s="43">
        <v>3.2522029190476989E-2</v>
      </c>
      <c r="K108" s="43">
        <v>1.5748575770016999E-2</v>
      </c>
      <c r="L108" s="43">
        <v>5.593564890788388E-3</v>
      </c>
      <c r="M108" s="43">
        <v>0.16764862608332767</v>
      </c>
      <c r="N108" s="43">
        <v>-4.6810554299400758E-2</v>
      </c>
      <c r="O108" s="43">
        <v>-5.1406863904121872E-2</v>
      </c>
      <c r="P108" s="43">
        <v>1.6279408065666578E-2</v>
      </c>
      <c r="Q108" s="44">
        <v>8.7394926698177746E-4</v>
      </c>
      <c r="R108" s="44">
        <v>0.13950964072715155</v>
      </c>
      <c r="S108" s="44">
        <v>1.7558936547480504E-3</v>
      </c>
      <c r="T108" s="44">
        <v>-7.8250525936276387E-5</v>
      </c>
      <c r="U108" s="44">
        <v>6.9536322164701191E-3</v>
      </c>
      <c r="V108" s="44">
        <v>-7.3609948572865916E-4</v>
      </c>
      <c r="W108" s="44">
        <v>-7.2671048623503738E-5</v>
      </c>
      <c r="X108" s="44">
        <v>9.7124336309042675E-3</v>
      </c>
      <c r="Y108" s="44">
        <v>0</v>
      </c>
      <c r="Z108" s="45">
        <v>4.2712581134083563E-2</v>
      </c>
      <c r="AA108" s="46">
        <v>1.3031808110951048E-2</v>
      </c>
      <c r="AB108" s="46">
        <v>0.14896212630560879</v>
      </c>
      <c r="AC108" s="46">
        <v>1.0667364342326008E-2</v>
      </c>
      <c r="AD108" s="46">
        <v>-1.3865077985813023E-5</v>
      </c>
      <c r="AE108" s="46">
        <v>0</v>
      </c>
      <c r="AF108" s="46">
        <v>-0.21849469715256692</v>
      </c>
      <c r="AG108" s="46">
        <v>0</v>
      </c>
      <c r="AH108" s="46">
        <v>2.2089343893983319E-2</v>
      </c>
      <c r="AI108" s="46">
        <v>3.5428457537706445E-2</v>
      </c>
      <c r="AJ108" s="46">
        <v>3.5428457537706445E-2</v>
      </c>
      <c r="AK108" s="3">
        <v>0.98207267892539951</v>
      </c>
      <c r="AL108" s="3">
        <v>1.4212728992307306</v>
      </c>
      <c r="AM108" s="3">
        <v>9.1596868827821087E-2</v>
      </c>
      <c r="AN108" s="3">
        <v>-8.3393773195276424E-3</v>
      </c>
      <c r="AO108" s="3">
        <v>7.2534853182522757E-2</v>
      </c>
      <c r="AP108" s="3">
        <v>1.81136213675211E-2</v>
      </c>
      <c r="AQ108" s="44">
        <v>-1.6734529884435384E-2</v>
      </c>
      <c r="AR108" s="3">
        <v>2.6870733455385018E-3</v>
      </c>
      <c r="AS108" s="3">
        <v>0.55325989986857926</v>
      </c>
      <c r="AT108" s="3">
        <v>-1.8483674828447361E-2</v>
      </c>
    </row>
    <row r="109" spans="1:46" x14ac:dyDescent="0.45">
      <c r="A109" t="s">
        <v>739</v>
      </c>
      <c r="B109" s="2">
        <v>44926</v>
      </c>
      <c r="C109" s="3">
        <v>7.5793984343888914</v>
      </c>
      <c r="D109" s="3">
        <v>0.16731150960275185</v>
      </c>
      <c r="E109" s="3">
        <v>0.565507763438024</v>
      </c>
      <c r="F109" s="3">
        <v>0.16410549822790058</v>
      </c>
      <c r="G109" s="3">
        <v>0.12641272285469612</v>
      </c>
      <c r="H109" s="3">
        <v>3.2410368475307094</v>
      </c>
      <c r="I109" s="42">
        <v>-3.3191894855509371E-2</v>
      </c>
      <c r="J109" s="43">
        <v>4.6964915473141973E-2</v>
      </c>
      <c r="K109" s="43">
        <v>1.5331522256677511E-2</v>
      </c>
      <c r="L109" s="43">
        <v>7.0071909710607691E-3</v>
      </c>
      <c r="M109" s="43">
        <v>-9.8305483652084344E-2</v>
      </c>
      <c r="N109" s="43">
        <v>-0.1476865562815996</v>
      </c>
      <c r="O109" s="43">
        <v>-6.7046743209162396E-3</v>
      </c>
      <c r="P109" s="43">
        <v>-2.7389062582264156E-2</v>
      </c>
      <c r="Q109" s="44">
        <v>4.9011924000282716E-5</v>
      </c>
      <c r="R109" s="44">
        <v>4.1808145332447151E-2</v>
      </c>
      <c r="S109" s="44">
        <v>8.6566178277222936E-3</v>
      </c>
      <c r="T109" s="44">
        <v>-6.1478012851034627E-6</v>
      </c>
      <c r="U109" s="44">
        <v>-4.1159696278933924E-3</v>
      </c>
      <c r="V109" s="44">
        <v>4.2886175447932382E-5</v>
      </c>
      <c r="W109" s="44">
        <v>4.8472308894111372E-5</v>
      </c>
      <c r="X109" s="44">
        <v>2.2295172181671003E-2</v>
      </c>
      <c r="Y109" s="44">
        <v>0</v>
      </c>
      <c r="Z109" s="45">
        <v>0.42651369698830838</v>
      </c>
      <c r="AA109" s="46">
        <v>8.1063188958355355E-3</v>
      </c>
      <c r="AB109" s="46">
        <v>5.8993223727585392E-2</v>
      </c>
      <c r="AC109" s="46">
        <v>1.4519710308571892E-2</v>
      </c>
      <c r="AD109" s="46">
        <v>1.1208765736605029E-6</v>
      </c>
      <c r="AE109" s="46">
        <v>0</v>
      </c>
      <c r="AF109" s="46">
        <v>0.45184041663230134</v>
      </c>
      <c r="AG109" s="46">
        <v>0</v>
      </c>
      <c r="AH109" s="46">
        <v>7.1609757126258555E-2</v>
      </c>
      <c r="AI109" s="46">
        <v>2.2180867998604265E-2</v>
      </c>
      <c r="AJ109" s="46">
        <v>2.2180867998604265E-2</v>
      </c>
      <c r="AK109" s="3">
        <v>-5.0238679247593537E-2</v>
      </c>
      <c r="AL109" s="3">
        <v>2.0125723581407393</v>
      </c>
      <c r="AM109" s="3">
        <v>0.19251327993324988</v>
      </c>
      <c r="AN109" s="3">
        <v>2.8169214775817495E-2</v>
      </c>
      <c r="AO109" s="3">
        <v>2.0623388392017179E-2</v>
      </c>
      <c r="AP109" s="3">
        <v>8.2563924422421053E-3</v>
      </c>
      <c r="AQ109" s="44">
        <v>1.7091854149692081E-3</v>
      </c>
      <c r="AR109" s="3">
        <v>3.9527437777956274E-2</v>
      </c>
      <c r="AS109" s="3">
        <v>0.41943646118867917</v>
      </c>
      <c r="AT109" s="3">
        <v>5.5039597512548336E-4</v>
      </c>
    </row>
    <row r="110" spans="1:46" x14ac:dyDescent="0.45">
      <c r="A110" t="s">
        <v>740</v>
      </c>
      <c r="B110" s="2">
        <v>45016</v>
      </c>
      <c r="C110" s="3">
        <v>11.543222084294023</v>
      </c>
      <c r="D110" s="3">
        <v>-3.9096668974193075E-2</v>
      </c>
      <c r="E110" s="3">
        <v>-0.15911807796115965</v>
      </c>
      <c r="F110" s="3">
        <v>8.4645838173409968E-2</v>
      </c>
      <c r="G110" s="3">
        <v>9.0025191267331536E-2</v>
      </c>
      <c r="H110" s="3">
        <v>7.7550840263106204</v>
      </c>
      <c r="J110" s="43">
        <v>7.801223974709863E-2</v>
      </c>
      <c r="K110" s="43">
        <v>6.1835026677187072E-2</v>
      </c>
      <c r="L110" s="43">
        <v>1.3278229690463555E-2</v>
      </c>
      <c r="M110" s="43">
        <v>1.3011989031948673E-2</v>
      </c>
      <c r="N110" s="43">
        <v>0.21926617921969299</v>
      </c>
      <c r="O110" s="43">
        <v>7.0529893520933345E-3</v>
      </c>
      <c r="P110" s="43">
        <v>5.5600685757113532E-3</v>
      </c>
      <c r="Q110" s="44">
        <v>-5.4061622187081854E-4</v>
      </c>
      <c r="R110" s="44">
        <v>-0.25610806579958378</v>
      </c>
      <c r="S110" s="44">
        <v>1.5820896792678098E-2</v>
      </c>
      <c r="T110" s="44">
        <v>5.3595723510528572E-5</v>
      </c>
      <c r="U110" s="44">
        <v>9.0728119083242787E-3</v>
      </c>
      <c r="V110" s="44">
        <v>6.9416126777780236E-3</v>
      </c>
      <c r="W110" s="44">
        <v>-2.4668977670160903E-6</v>
      </c>
      <c r="X110" s="44">
        <v>2.1875132388404561E-2</v>
      </c>
      <c r="Y110" s="44">
        <v>0</v>
      </c>
      <c r="Z110" s="45">
        <v>0.37118907302252396</v>
      </c>
      <c r="AA110" s="46">
        <v>1.6426485310876218E-3</v>
      </c>
      <c r="AB110" s="46">
        <v>-0.13314137802124185</v>
      </c>
      <c r="AC110" s="46">
        <v>1.8779937160356492E-2</v>
      </c>
      <c r="AD110" s="46">
        <v>8.165702201698063E-6</v>
      </c>
      <c r="AE110" s="46">
        <v>0</v>
      </c>
      <c r="AF110" s="46">
        <v>-2.1311751098832928E-2</v>
      </c>
      <c r="AG110" s="46">
        <v>0</v>
      </c>
      <c r="AH110" s="46">
        <v>0.23948615581611071</v>
      </c>
      <c r="AI110" s="46">
        <v>5.8675469937340486E-3</v>
      </c>
      <c r="AJ110" s="46">
        <v>5.8675469937340486E-3</v>
      </c>
      <c r="AK110" s="3">
        <v>-0.34319638058328461</v>
      </c>
      <c r="AL110" s="3">
        <v>3.1401773905414045</v>
      </c>
      <c r="AM110" s="3">
        <v>-2.1278926583038454E-2</v>
      </c>
      <c r="AN110" s="3">
        <v>0.24255816161989965</v>
      </c>
      <c r="AO110" s="3">
        <v>1.4858029765089648E-2</v>
      </c>
      <c r="AP110" s="3">
        <v>1.4336270215773123E-2</v>
      </c>
      <c r="AQ110" s="44">
        <v>-3.649824556629488E-3</v>
      </c>
      <c r="AR110" s="3">
        <v>1.4071946846939503E-2</v>
      </c>
      <c r="AS110" s="3">
        <v>0.67496787479751263</v>
      </c>
      <c r="AT110" s="3">
        <v>9.1342259405140149E-3</v>
      </c>
    </row>
    <row r="111" spans="1:46" x14ac:dyDescent="0.45">
      <c r="A111" t="s">
        <v>741</v>
      </c>
      <c r="B111" s="2">
        <v>45107</v>
      </c>
      <c r="C111" s="3">
        <v>10.044461192873056</v>
      </c>
      <c r="D111" s="3">
        <v>7.1978258167309836E-2</v>
      </c>
      <c r="E111" s="3">
        <v>2.0420924307369437</v>
      </c>
      <c r="F111" s="3">
        <v>-0.4226498273845043</v>
      </c>
      <c r="G111" s="3">
        <v>0.22333070943580269</v>
      </c>
      <c r="H111" s="3">
        <v>4.766094069657087</v>
      </c>
      <c r="J111" s="43">
        <v>0.17381919940697665</v>
      </c>
      <c r="K111" s="43">
        <v>4.1762567117864802E-2</v>
      </c>
      <c r="L111" s="43">
        <v>-3.1423053452558136E-2</v>
      </c>
      <c r="M111" s="43">
        <v>-3.8873802961749269E-2</v>
      </c>
      <c r="N111" s="43">
        <v>-0.10315417849864053</v>
      </c>
      <c r="O111" s="43">
        <v>-6.8735918001887941E-2</v>
      </c>
      <c r="P111" s="43">
        <v>-1.4857939198703001E-2</v>
      </c>
      <c r="Q111" s="44">
        <v>-2.1353012706079938E-4</v>
      </c>
      <c r="R111" s="44">
        <v>0.16636122051491639</v>
      </c>
      <c r="S111" s="44">
        <v>1.8561353362155003E-2</v>
      </c>
      <c r="T111" s="44">
        <v>3.1910194964328926E-5</v>
      </c>
      <c r="U111" s="44">
        <v>-2.6627425533785475E-3</v>
      </c>
      <c r="V111" s="44">
        <v>-1.8073127654455289E-3</v>
      </c>
      <c r="W111" s="44">
        <v>2.8445520041992558E-5</v>
      </c>
      <c r="X111" s="44">
        <v>1.3783621154396995E-2</v>
      </c>
      <c r="Y111" s="44">
        <v>0</v>
      </c>
      <c r="Z111" s="45">
        <v>-0.16129431644177392</v>
      </c>
      <c r="AA111" s="46">
        <v>-6.8431760021591087E-4</v>
      </c>
      <c r="AB111" s="46">
        <v>-8.9339424640818038E-2</v>
      </c>
      <c r="AC111" s="46">
        <v>-5.9131926870203185E-3</v>
      </c>
      <c r="AD111" s="46">
        <v>2.11027572564653E-6</v>
      </c>
      <c r="AE111" s="46">
        <v>0</v>
      </c>
      <c r="AF111" s="46">
        <v>0.38950691432610096</v>
      </c>
      <c r="AG111" s="46">
        <v>0</v>
      </c>
      <c r="AH111" s="46">
        <v>9.8898010166454414E-2</v>
      </c>
      <c r="AI111" s="46">
        <v>3.7822572818214856E-2</v>
      </c>
      <c r="AJ111" s="46">
        <v>3.7822572818214856E-2</v>
      </c>
      <c r="AK111" s="3">
        <v>6.9050857030361901E-2</v>
      </c>
      <c r="AL111" s="3">
        <v>1.5658483419908267</v>
      </c>
      <c r="AM111" s="3">
        <v>0.12466491723068523</v>
      </c>
      <c r="AN111" s="3">
        <v>4.9349101368213993E-2</v>
      </c>
      <c r="AO111" s="3">
        <v>2.2877722526553127E-2</v>
      </c>
      <c r="AP111" s="3">
        <v>1.4010662644442317E-2</v>
      </c>
      <c r="AQ111" s="44">
        <v>9.4777787306666932E-4</v>
      </c>
      <c r="AR111" s="3">
        <v>2.029780189423374E-2</v>
      </c>
      <c r="AS111" s="3">
        <v>0.81149152297379923</v>
      </c>
      <c r="AT111" s="3">
        <v>-4.6772244675501667E-4</v>
      </c>
    </row>
    <row r="112" spans="1:46" x14ac:dyDescent="0.45">
      <c r="A112" t="s">
        <v>742</v>
      </c>
      <c r="B112" s="2">
        <v>45199</v>
      </c>
      <c r="C112" s="3">
        <v>7.8583820843402297</v>
      </c>
      <c r="D112" s="3">
        <v>0.11279071623280955</v>
      </c>
      <c r="E112" s="3">
        <v>0.79912923380745626</v>
      </c>
      <c r="F112" s="3">
        <v>0.15026118705666813</v>
      </c>
      <c r="G112" s="3">
        <v>2.1527204107462238E-2</v>
      </c>
      <c r="H112" s="3">
        <v>2.7994140453013725</v>
      </c>
      <c r="J112" s="43">
        <v>0.23876859713100679</v>
      </c>
      <c r="K112" s="43">
        <v>0.10363324458548742</v>
      </c>
      <c r="L112" s="43">
        <v>1.7262422244555452E-2</v>
      </c>
      <c r="M112" s="43">
        <v>1.7116517460452868E-2</v>
      </c>
      <c r="N112" s="43">
        <v>-4.0753035084656608E-2</v>
      </c>
      <c r="O112" s="43">
        <v>5.7018453970809025E-3</v>
      </c>
      <c r="P112" s="43">
        <v>4.3694782683901048E-3</v>
      </c>
      <c r="Q112" s="44">
        <v>6.0289233075137285E-4</v>
      </c>
      <c r="R112" s="44">
        <v>0.11059090766886934</v>
      </c>
      <c r="S112" s="44">
        <v>2.2968879888638851E-2</v>
      </c>
      <c r="T112" s="44">
        <v>-6.9507421365691291E-5</v>
      </c>
      <c r="U112" s="44">
        <v>8.818318881191221E-3</v>
      </c>
      <c r="V112" s="44">
        <v>-1.6346661174715677E-3</v>
      </c>
      <c r="W112" s="44">
        <v>-9.8882881245215479E-5</v>
      </c>
      <c r="X112" s="44">
        <v>-2.5612035722425569E-2</v>
      </c>
      <c r="AA112" s="46">
        <v>-1.0973721012903679E-3</v>
      </c>
      <c r="AB112" s="46">
        <v>0.16528243519752928</v>
      </c>
      <c r="AC112" s="46">
        <v>-2.8909199140875176E-2</v>
      </c>
      <c r="AD112" s="46">
        <v>-6.9806172081268638E-6</v>
      </c>
      <c r="AE112" s="46">
        <v>0</v>
      </c>
      <c r="AF112" s="46">
        <v>1.0664378962655041</v>
      </c>
      <c r="AG112" s="46">
        <v>0</v>
      </c>
      <c r="AH112" s="46">
        <v>-4.8058185044343567E-2</v>
      </c>
      <c r="AI112" s="46">
        <v>2.0217874146770599E-2</v>
      </c>
      <c r="AJ112" s="46">
        <v>2.0217874146770599E-2</v>
      </c>
      <c r="AK112" s="3">
        <v>-0.26385228907129693</v>
      </c>
      <c r="AL112" s="3">
        <v>1.6071045017179484</v>
      </c>
      <c r="AM112" s="3">
        <v>0.16275212849620618</v>
      </c>
      <c r="AN112" s="3">
        <v>0.11734733622589563</v>
      </c>
      <c r="AO112" s="3">
        <v>-2.6499055412801325E-2</v>
      </c>
      <c r="AP112" s="3">
        <v>1.1168853244967962E-2</v>
      </c>
      <c r="AQ112" s="44">
        <v>1.5818885172451576E-3</v>
      </c>
      <c r="AR112" s="3">
        <v>8.7560061347252902E-3</v>
      </c>
      <c r="AS112" s="3">
        <v>0.57366979259835094</v>
      </c>
      <c r="AT112" s="3">
        <v>1.4738414632147994E-2</v>
      </c>
    </row>
    <row r="113" spans="1:46" x14ac:dyDescent="0.45">
      <c r="A113" t="s">
        <v>743</v>
      </c>
      <c r="B113" s="2">
        <v>45291</v>
      </c>
      <c r="C113" s="3">
        <v>7.0814528203604015</v>
      </c>
      <c r="D113" s="3">
        <v>0.18862066140996742</v>
      </c>
      <c r="E113" s="3">
        <v>0.82922807735843618</v>
      </c>
      <c r="F113" s="3">
        <v>7.82595512739135E-2</v>
      </c>
      <c r="G113" s="3">
        <v>-8.9376333987290821E-2</v>
      </c>
      <c r="H113" s="3">
        <v>2.9978345968898052</v>
      </c>
      <c r="J113" s="43">
        <v>-2.7268592269617302E-2</v>
      </c>
      <c r="K113" s="43">
        <v>2.1140976274937842E-2</v>
      </c>
      <c r="L113" s="43">
        <v>2.9123986686413819E-2</v>
      </c>
      <c r="M113" s="43">
        <v>6.4874292082390955E-2</v>
      </c>
      <c r="N113" s="43">
        <v>7.6980916251589579E-2</v>
      </c>
      <c r="O113" s="43">
        <v>-1.6936166229559395E-2</v>
      </c>
      <c r="P113" s="43">
        <v>1.4002206100929566E-2</v>
      </c>
      <c r="Q113" s="44">
        <v>3.9633267607675357E-5</v>
      </c>
      <c r="R113" s="44">
        <v>0.16078087327634463</v>
      </c>
      <c r="S113" s="44">
        <v>9.2852919425416604E-5</v>
      </c>
      <c r="T113" s="44">
        <v>-1.1655012503235353E-5</v>
      </c>
      <c r="U113" s="44">
        <v>1.4666416017692084E-2</v>
      </c>
      <c r="V113" s="44">
        <v>-1.5120159138487944E-3</v>
      </c>
      <c r="W113" s="44">
        <v>6.8377343723636304E-5</v>
      </c>
      <c r="X113" s="44">
        <v>9.6254581063662664E-3</v>
      </c>
      <c r="AA113" s="46">
        <v>2.9186684043850444E-4</v>
      </c>
      <c r="AB113" s="46">
        <v>6.5562550598874184E-2</v>
      </c>
      <c r="AC113" s="46">
        <v>1.4190902049469043E-3</v>
      </c>
      <c r="AD113" s="46">
        <v>-1.1206640005701749E-6</v>
      </c>
      <c r="AE113" s="46">
        <v>0</v>
      </c>
      <c r="AF113" s="46">
        <v>0.49027547450078829</v>
      </c>
      <c r="AG113" s="46">
        <v>0</v>
      </c>
      <c r="AH113" s="46">
        <v>4.3112617426698203E-2</v>
      </c>
      <c r="AI113" s="46">
        <v>2.3085347239882221E-2</v>
      </c>
      <c r="AJ113" s="46">
        <v>2.3085347239882221E-2</v>
      </c>
      <c r="AK113" s="3">
        <v>0.29856313923216143</v>
      </c>
      <c r="AL113" s="3">
        <v>0.93549548267858984</v>
      </c>
      <c r="AM113" s="3">
        <v>8.904010241084008E-2</v>
      </c>
      <c r="AN113" s="3">
        <v>0.11741592664595182</v>
      </c>
      <c r="AO113" s="3">
        <v>-1.1381423462755554E-2</v>
      </c>
      <c r="AP113" s="3">
        <v>1.5886931679228607E-2</v>
      </c>
      <c r="AQ113" s="44">
        <v>1.9993007184482695E-3</v>
      </c>
      <c r="AR113" s="3">
        <v>-8.0946216182347756E-3</v>
      </c>
      <c r="AS113" s="3">
        <v>0.5856966686659496</v>
      </c>
      <c r="AT113" s="3">
        <v>2.0247579728298964E-3</v>
      </c>
    </row>
    <row r="114" spans="1:46" x14ac:dyDescent="0.45">
      <c r="A114" t="s">
        <v>744</v>
      </c>
      <c r="B114" s="2">
        <v>45382</v>
      </c>
      <c r="C114" s="3">
        <v>13.676107904514287</v>
      </c>
      <c r="D114" s="3">
        <v>0.1831131456191967</v>
      </c>
      <c r="E114" s="3">
        <v>1.3726145226007134</v>
      </c>
      <c r="F114" s="3">
        <v>7.7107434488915425E-2</v>
      </c>
      <c r="G114" s="3">
        <v>-1.0973173989065497</v>
      </c>
      <c r="H114" s="3">
        <v>7.4212107323875154</v>
      </c>
      <c r="J114" s="43">
        <v>5.4348089917956019E-2</v>
      </c>
      <c r="K114" s="43">
        <v>8.8180868935159064E-3</v>
      </c>
      <c r="L114" s="43">
        <v>7.3160100602583641E-2</v>
      </c>
      <c r="M114" s="43">
        <v>5.9175186882497004E-2</v>
      </c>
      <c r="N114" s="43">
        <v>6.8382998997193856E-2</v>
      </c>
      <c r="O114" s="43">
        <v>0.87699862899718328</v>
      </c>
      <c r="P114" s="43">
        <v>1.0959613402267624E-2</v>
      </c>
      <c r="Q114" s="44">
        <v>-3.7823736230509946E-4</v>
      </c>
      <c r="R114" s="44">
        <v>8.9908256468979514E-2</v>
      </c>
      <c r="S114" s="44">
        <v>-2.2722211367383935E-2</v>
      </c>
      <c r="T114" s="44">
        <v>3.7102648249722366E-5</v>
      </c>
      <c r="U114" s="44">
        <v>-3.949865971006418E-2</v>
      </c>
      <c r="V114" s="44">
        <v>1.0460526543605535E-2</v>
      </c>
      <c r="W114" s="44">
        <v>2.6336055244499049E-5</v>
      </c>
      <c r="X114" s="44">
        <v>4.9053822519070193E-2</v>
      </c>
      <c r="AA114" s="46">
        <v>1.2401712628508418E-3</v>
      </c>
      <c r="AB114" s="46">
        <v>-0.14217588891723726</v>
      </c>
      <c r="AD114" s="46">
        <v>4.3070834757788977E-6</v>
      </c>
      <c r="AE114" s="46">
        <v>0</v>
      </c>
      <c r="AF114" s="46">
        <v>1.8313001054288442</v>
      </c>
      <c r="AG114" s="46">
        <v>0</v>
      </c>
      <c r="AH114" s="46">
        <v>0.14600369181056383</v>
      </c>
      <c r="AI114" s="46">
        <v>0.11581594953035446</v>
      </c>
      <c r="AJ114" s="46">
        <v>0.11581594953035446</v>
      </c>
      <c r="AK114" s="3">
        <v>0.1404333802707089</v>
      </c>
      <c r="AL114" s="3">
        <v>1.9300544134660009</v>
      </c>
      <c r="AM114" s="3">
        <v>0.11526286525128936</v>
      </c>
      <c r="AN114" s="3">
        <v>8.1657204797407984E-2</v>
      </c>
      <c r="AO114" s="3">
        <v>7.8701898137066947E-2</v>
      </c>
      <c r="AP114" s="3">
        <v>-1.5826531204974411E-3</v>
      </c>
      <c r="AR114" s="3">
        <v>2.2343045683863486E-2</v>
      </c>
      <c r="AS114" s="3">
        <v>0.44539861457556662</v>
      </c>
      <c r="AT114" s="3">
        <v>7.4930836813729531E-3</v>
      </c>
    </row>
    <row r="115" spans="1:46" x14ac:dyDescent="0.45">
      <c r="A115" t="s">
        <v>745</v>
      </c>
      <c r="B115" s="2">
        <v>45473</v>
      </c>
      <c r="C115" s="3">
        <v>6.6370062139063766</v>
      </c>
      <c r="D115" s="3">
        <v>5.5530094858190694E-2</v>
      </c>
      <c r="E115" s="3">
        <v>0.87191668391902999</v>
      </c>
      <c r="F115" s="3">
        <v>4.3203802373148727E-2</v>
      </c>
      <c r="G115" s="3">
        <v>-0.24383417041973354</v>
      </c>
      <c r="H115" s="3">
        <v>3.9333203665449665</v>
      </c>
      <c r="J115" s="43">
        <v>4.3738809411053695E-2</v>
      </c>
      <c r="K115" s="43">
        <v>-1.0735660285608312E-2</v>
      </c>
      <c r="L115" s="43">
        <v>6.04940683274603E-2</v>
      </c>
      <c r="M115" s="43">
        <v>9.6182327955333866E-2</v>
      </c>
      <c r="N115" s="43">
        <v>-0.14591514837856512</v>
      </c>
      <c r="O115" s="43">
        <v>5.1767049498551848E-2</v>
      </c>
      <c r="P115" s="43">
        <v>1.0532621119080954E-2</v>
      </c>
      <c r="Q115" s="44">
        <v>-1.9988561604139822E-4</v>
      </c>
      <c r="R115" s="44">
        <v>0.21064277062520578</v>
      </c>
      <c r="U115" s="44">
        <v>9.3934033606623973E-3</v>
      </c>
      <c r="X115" s="44">
        <v>7.0137174759683146E-2</v>
      </c>
      <c r="AA115" s="46">
        <v>-4.0993366358848296E-4</v>
      </c>
      <c r="AB115" s="46">
        <v>-9.4711980665503195E-2</v>
      </c>
      <c r="AD115" s="46">
        <v>2.6306261844269025E-6</v>
      </c>
      <c r="AF115" s="46">
        <v>-0.17360878769861432</v>
      </c>
      <c r="AG115" s="46">
        <v>0</v>
      </c>
      <c r="AH115" s="46">
        <v>9.2544546227318725E-2</v>
      </c>
      <c r="AI115" s="41"/>
      <c r="AJ115" s="41"/>
      <c r="AK115" s="3">
        <v>-0.19309026092171155</v>
      </c>
      <c r="AL115" s="3">
        <v>0.20583125983744718</v>
      </c>
      <c r="AM115" s="3">
        <v>0.16597802350579716</v>
      </c>
      <c r="AN115" s="3">
        <v>0.25549925138760282</v>
      </c>
      <c r="AO115" s="3">
        <v>-1.3775984573012288E-2</v>
      </c>
      <c r="AP115" s="3">
        <v>-1.627458531918325E-3</v>
      </c>
      <c r="AR115" s="3">
        <v>-6.0401158914253908E-5</v>
      </c>
      <c r="AS115" s="3">
        <v>0.5739999117903527</v>
      </c>
      <c r="AT115" s="3">
        <v>1.3471775786597985E-2</v>
      </c>
    </row>
    <row r="118" spans="1:46" x14ac:dyDescent="0.45">
      <c r="B118" t="s">
        <v>1151</v>
      </c>
      <c r="C118" s="36">
        <f>SUM(C106:C115)</f>
        <v>93.639125273547663</v>
      </c>
      <c r="D118" s="36">
        <f t="shared" ref="D118:AT118" si="0">SUM(D106:D115)</f>
        <v>0.85861672704668701</v>
      </c>
      <c r="E118" s="36">
        <f t="shared" si="0"/>
        <v>7.5865248233993974</v>
      </c>
      <c r="F118" s="36">
        <f t="shared" si="0"/>
        <v>0.87953199007335769</v>
      </c>
      <c r="G118" s="36">
        <f t="shared" si="0"/>
        <v>-0.6362645524692736</v>
      </c>
      <c r="H118" s="36">
        <f t="shared" si="0"/>
        <v>44.1714893679112</v>
      </c>
      <c r="I118" s="47">
        <f t="shared" si="0"/>
        <v>2.1593469429342269</v>
      </c>
      <c r="J118" s="48">
        <f t="shared" si="0"/>
        <v>0.62760790461229798</v>
      </c>
      <c r="K118" s="48">
        <f t="shared" si="0"/>
        <v>0.27882838217226519</v>
      </c>
      <c r="L118" s="48">
        <f t="shared" si="0"/>
        <v>0.27685601913638586</v>
      </c>
      <c r="M118" s="48">
        <f t="shared" si="0"/>
        <v>0.35684244510032487</v>
      </c>
      <c r="N118" s="48">
        <f t="shared" si="0"/>
        <v>-2.6654223979598685E-2</v>
      </c>
      <c r="O118" s="48">
        <f t="shared" si="0"/>
        <v>0.82750880712202701</v>
      </c>
      <c r="P118" s="48">
        <f t="shared" si="0"/>
        <v>0.1109445626499702</v>
      </c>
      <c r="Q118" s="48">
        <f t="shared" si="0"/>
        <v>-8.8206146472413619E-4</v>
      </c>
      <c r="R118" s="48">
        <f t="shared" si="0"/>
        <v>0.99614314312892482</v>
      </c>
      <c r="S118" s="48">
        <f t="shared" si="0"/>
        <v>4.6812255098327704E-2</v>
      </c>
      <c r="T118" s="48">
        <f t="shared" si="0"/>
        <v>-7.9019630260354883E-4</v>
      </c>
      <c r="U118" s="48">
        <f t="shared" si="0"/>
        <v>2.9059147914215433E-2</v>
      </c>
      <c r="V118" s="48">
        <f t="shared" si="0"/>
        <v>2.430128577238113E-2</v>
      </c>
      <c r="W118" s="48">
        <f t="shared" si="0"/>
        <v>-2.9830315679971625E-3</v>
      </c>
      <c r="X118" s="48">
        <f t="shared" si="0"/>
        <v>0.19283288263849299</v>
      </c>
      <c r="Y118" s="48">
        <f t="shared" si="0"/>
        <v>0</v>
      </c>
      <c r="Z118" s="49">
        <f t="shared" si="0"/>
        <v>3.9268126986613652</v>
      </c>
      <c r="AA118" s="48">
        <f t="shared" si="0"/>
        <v>7.5648780809198832E-2</v>
      </c>
      <c r="AB118" s="48">
        <f t="shared" si="0"/>
        <v>2.981522246519845</v>
      </c>
      <c r="AC118" s="48">
        <f t="shared" si="0"/>
        <v>5.2549673503737106E-2</v>
      </c>
      <c r="AD118" s="48">
        <f t="shared" si="0"/>
        <v>1.4153913726673081E-5</v>
      </c>
      <c r="AE118" s="48">
        <f t="shared" si="0"/>
        <v>0</v>
      </c>
      <c r="AF118" s="48">
        <f t="shared" si="0"/>
        <v>4.4652915678197003</v>
      </c>
      <c r="AG118" s="48">
        <f t="shared" si="0"/>
        <v>0</v>
      </c>
      <c r="AH118" s="48">
        <f t="shared" si="0"/>
        <v>0.74357499952588291</v>
      </c>
      <c r="AI118" s="48">
        <f t="shared" si="0"/>
        <v>0.26951534583808795</v>
      </c>
      <c r="AJ118" s="48">
        <f t="shared" si="0"/>
        <v>0.26951534583808795</v>
      </c>
      <c r="AK118" s="36">
        <f t="shared" si="0"/>
        <v>5.138910336108192</v>
      </c>
      <c r="AL118" s="36">
        <f t="shared" si="0"/>
        <v>14.707671616266314</v>
      </c>
      <c r="AM118" s="36">
        <f t="shared" si="0"/>
        <v>1.0804274338909241</v>
      </c>
      <c r="AN118" s="36">
        <f t="shared" si="0"/>
        <v>0.89508688334063335</v>
      </c>
      <c r="AO118" s="36">
        <f t="shared" si="0"/>
        <v>0.29151796436927602</v>
      </c>
      <c r="AP118" s="36">
        <f t="shared" si="0"/>
        <v>8.1530003620721839E-2</v>
      </c>
      <c r="AQ118" s="48">
        <f t="shared" si="0"/>
        <v>-1.2186571766335363E-2</v>
      </c>
      <c r="AR118" s="36">
        <f t="shared" si="0"/>
        <v>0.10930547493659809</v>
      </c>
      <c r="AS118" s="36">
        <f t="shared" si="0"/>
        <v>5.9899956331703237</v>
      </c>
      <c r="AT118" s="36">
        <f t="shared" si="0"/>
        <v>4.1097429988613432E-2</v>
      </c>
    </row>
    <row r="119" spans="1:46" x14ac:dyDescent="0.45">
      <c r="B119" t="s">
        <v>1152</v>
      </c>
      <c r="D119" s="36">
        <f>100*D118/$C118</f>
        <v>0.91694227657340122</v>
      </c>
      <c r="E119" s="7">
        <f t="shared" ref="E119:AT119" si="1">100*E118/$C118</f>
        <v>8.101874938746926</v>
      </c>
      <c r="F119" s="36">
        <f t="shared" si="1"/>
        <v>0.93927830648138144</v>
      </c>
      <c r="G119" s="36">
        <f t="shared" si="1"/>
        <v>-0.67948579251520791</v>
      </c>
      <c r="H119" s="7">
        <f t="shared" si="1"/>
        <v>47.172043992159445</v>
      </c>
      <c r="I119" s="50">
        <f t="shared" si="1"/>
        <v>2.3060306646672895</v>
      </c>
      <c r="J119" s="7">
        <f t="shared" si="1"/>
        <v>0.67024110144009685</v>
      </c>
      <c r="K119" s="7">
        <f t="shared" si="1"/>
        <v>0.29776910170585719</v>
      </c>
      <c r="L119" s="7">
        <f t="shared" si="1"/>
        <v>0.29566275670304193</v>
      </c>
      <c r="M119" s="7">
        <f t="shared" si="1"/>
        <v>0.38108263405695236</v>
      </c>
      <c r="N119" s="7">
        <f t="shared" si="1"/>
        <v>-2.8464836575239027E-2</v>
      </c>
      <c r="O119" s="7">
        <f t="shared" si="1"/>
        <v>0.88372120596452419</v>
      </c>
      <c r="P119" s="7">
        <f t="shared" si="1"/>
        <v>0.1184809899984309</v>
      </c>
      <c r="Q119" s="7">
        <f t="shared" si="1"/>
        <v>-9.4197960750634201E-4</v>
      </c>
      <c r="R119" s="7">
        <f t="shared" si="1"/>
        <v>1.06381081649246</v>
      </c>
      <c r="S119" s="7">
        <f t="shared" si="1"/>
        <v>4.9992196062890612E-2</v>
      </c>
      <c r="T119" s="7">
        <f t="shared" si="1"/>
        <v>-8.4387407538798664E-4</v>
      </c>
      <c r="U119" s="7">
        <f t="shared" si="1"/>
        <v>3.1033126195193564E-2</v>
      </c>
      <c r="V119" s="7">
        <f t="shared" si="1"/>
        <v>2.5952064055905975E-2</v>
      </c>
      <c r="W119" s="7">
        <f t="shared" si="1"/>
        <v>-3.1856679131536548E-3</v>
      </c>
      <c r="X119" s="7">
        <f t="shared" si="1"/>
        <v>0.20593195640729337</v>
      </c>
      <c r="Y119" s="7">
        <f t="shared" si="1"/>
        <v>0</v>
      </c>
      <c r="Z119" s="51">
        <f t="shared" si="1"/>
        <v>4.1935597830393867</v>
      </c>
      <c r="AA119" s="7">
        <f t="shared" si="1"/>
        <v>8.0787577402294503E-2</v>
      </c>
      <c r="AB119" s="7">
        <f t="shared" si="1"/>
        <v>3.1840560639689168</v>
      </c>
      <c r="AC119" s="7">
        <f t="shared" si="1"/>
        <v>5.6119355397889419E-2</v>
      </c>
      <c r="AD119" s="7">
        <f t="shared" si="1"/>
        <v>1.5115384392288265E-5</v>
      </c>
      <c r="AE119" s="7">
        <f t="shared" si="1"/>
        <v>0</v>
      </c>
      <c r="AF119" s="7">
        <f t="shared" si="1"/>
        <v>4.7686173432048395</v>
      </c>
      <c r="AG119" s="7">
        <f t="shared" si="1"/>
        <v>0</v>
      </c>
      <c r="AH119" s="7">
        <f t="shared" si="1"/>
        <v>0.79408580265319617</v>
      </c>
      <c r="AI119" s="7">
        <f t="shared" si="1"/>
        <v>0.2878234339019653</v>
      </c>
      <c r="AJ119" s="7">
        <f t="shared" si="1"/>
        <v>0.2878234339019653</v>
      </c>
      <c r="AK119" s="36">
        <f t="shared" si="1"/>
        <v>5.4879948110321521</v>
      </c>
      <c r="AL119" s="7">
        <f t="shared" si="1"/>
        <v>15.706758871679805</v>
      </c>
      <c r="AM119" s="36">
        <f t="shared" si="1"/>
        <v>1.1538205111748696</v>
      </c>
      <c r="AN119" s="36">
        <f t="shared" si="1"/>
        <v>0.95588983848986098</v>
      </c>
      <c r="AO119" s="36">
        <f t="shared" si="1"/>
        <v>0.31132068301328697</v>
      </c>
      <c r="AP119" s="36">
        <f t="shared" si="1"/>
        <v>8.7068309729024615E-2</v>
      </c>
      <c r="AQ119" s="36">
        <f t="shared" si="1"/>
        <v>-1.301440154501099E-2</v>
      </c>
      <c r="AR119" s="36">
        <f t="shared" si="1"/>
        <v>0.11673055960025723</v>
      </c>
      <c r="AS119" s="7">
        <f t="shared" si="1"/>
        <v>6.3968940500797826</v>
      </c>
      <c r="AT119" s="36">
        <f t="shared" si="1"/>
        <v>4.3889164778670928E-2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06FD-DE02-49D1-ACBA-D809B0804253}">
  <dimension ref="A1:Y119"/>
  <sheetViews>
    <sheetView workbookViewId="0">
      <pane xSplit="2" ySplit="13" topLeftCell="I116" activePane="bottomRight" state="frozen"/>
      <selection pane="topRight" activeCell="G13" sqref="G13:G131"/>
      <selection pane="bottomLeft" activeCell="G13" sqref="G13:G131"/>
      <selection pane="bottomRight" activeCell="G13" sqref="G13:G131"/>
    </sheetView>
  </sheetViews>
  <sheetFormatPr defaultRowHeight="14.25" x14ac:dyDescent="0.45"/>
  <cols>
    <col min="3" max="3" width="10.265625" bestFit="1" customWidth="1"/>
  </cols>
  <sheetData>
    <row r="1" spans="1:25" x14ac:dyDescent="0.45">
      <c r="A1" s="1" t="s">
        <v>1051</v>
      </c>
      <c r="B1" s="1" t="s">
        <v>1</v>
      </c>
      <c r="C1" s="1" t="s">
        <v>773</v>
      </c>
      <c r="D1" t="s">
        <v>1056</v>
      </c>
      <c r="E1" t="s">
        <v>1153</v>
      </c>
      <c r="F1" t="s">
        <v>1154</v>
      </c>
      <c r="G1" t="s">
        <v>1155</v>
      </c>
      <c r="H1" t="s">
        <v>1156</v>
      </c>
      <c r="I1" t="s">
        <v>1157</v>
      </c>
      <c r="J1" t="s">
        <v>1158</v>
      </c>
      <c r="K1" t="s">
        <v>1159</v>
      </c>
      <c r="L1" t="s">
        <v>1160</v>
      </c>
      <c r="M1" t="s">
        <v>1161</v>
      </c>
      <c r="N1" t="s">
        <v>1162</v>
      </c>
      <c r="O1" t="s">
        <v>1163</v>
      </c>
      <c r="P1" t="s">
        <v>1164</v>
      </c>
      <c r="Q1" t="s">
        <v>1165</v>
      </c>
      <c r="R1" t="s">
        <v>1166</v>
      </c>
      <c r="S1" t="s">
        <v>1167</v>
      </c>
      <c r="T1" t="s">
        <v>1168</v>
      </c>
      <c r="U1" t="s">
        <v>1169</v>
      </c>
      <c r="V1" t="s">
        <v>1170</v>
      </c>
      <c r="W1" t="s">
        <v>1171</v>
      </c>
      <c r="X1" t="s">
        <v>1172</v>
      </c>
      <c r="Y1" t="s">
        <v>1173</v>
      </c>
    </row>
    <row r="2" spans="1:25" x14ac:dyDescent="0.45">
      <c r="A2" t="s">
        <v>4</v>
      </c>
      <c r="C2" t="s">
        <v>1094</v>
      </c>
      <c r="D2" t="s">
        <v>1099</v>
      </c>
      <c r="E2" t="s">
        <v>1174</v>
      </c>
      <c r="F2" t="s">
        <v>1175</v>
      </c>
      <c r="G2" t="s">
        <v>1176</v>
      </c>
      <c r="H2" t="s">
        <v>1177</v>
      </c>
      <c r="I2" t="s">
        <v>1178</v>
      </c>
      <c r="J2" t="s">
        <v>1179</v>
      </c>
      <c r="K2" t="s">
        <v>1180</v>
      </c>
      <c r="L2" t="s">
        <v>1181</v>
      </c>
      <c r="M2" t="s">
        <v>1182</v>
      </c>
      <c r="N2" t="s">
        <v>1183</v>
      </c>
      <c r="O2" t="s">
        <v>1184</v>
      </c>
      <c r="P2" t="s">
        <v>1185</v>
      </c>
      <c r="Q2" t="s">
        <v>1186</v>
      </c>
      <c r="R2" t="s">
        <v>1187</v>
      </c>
      <c r="S2" t="s">
        <v>1188</v>
      </c>
      <c r="T2" t="s">
        <v>1189</v>
      </c>
      <c r="U2" t="s">
        <v>1190</v>
      </c>
      <c r="V2" t="s">
        <v>1191</v>
      </c>
      <c r="W2" t="s">
        <v>1192</v>
      </c>
      <c r="X2" t="s">
        <v>1193</v>
      </c>
      <c r="Y2" t="s">
        <v>1194</v>
      </c>
    </row>
    <row r="3" spans="1:25" x14ac:dyDescent="0.45">
      <c r="A3" t="s">
        <v>7</v>
      </c>
      <c r="C3" t="s">
        <v>781</v>
      </c>
      <c r="D3" t="s">
        <v>1137</v>
      </c>
      <c r="E3" t="s">
        <v>1137</v>
      </c>
      <c r="F3" t="s">
        <v>1137</v>
      </c>
      <c r="G3" t="s">
        <v>1137</v>
      </c>
      <c r="H3" t="s">
        <v>1137</v>
      </c>
      <c r="I3" t="s">
        <v>1137</v>
      </c>
      <c r="J3" t="s">
        <v>1137</v>
      </c>
      <c r="K3" t="s">
        <v>1137</v>
      </c>
      <c r="L3" t="s">
        <v>1137</v>
      </c>
      <c r="M3" t="s">
        <v>1137</v>
      </c>
      <c r="N3" t="s">
        <v>1138</v>
      </c>
      <c r="O3" t="s">
        <v>1137</v>
      </c>
      <c r="P3" t="s">
        <v>1137</v>
      </c>
      <c r="Q3" t="s">
        <v>1137</v>
      </c>
      <c r="R3" t="s">
        <v>1137</v>
      </c>
      <c r="S3" t="s">
        <v>1137</v>
      </c>
      <c r="T3" t="s">
        <v>1137</v>
      </c>
      <c r="U3" t="s">
        <v>1137</v>
      </c>
      <c r="V3" t="s">
        <v>1137</v>
      </c>
      <c r="W3" t="s">
        <v>1137</v>
      </c>
      <c r="X3" t="s">
        <v>1137</v>
      </c>
      <c r="Y3" t="s">
        <v>1137</v>
      </c>
    </row>
    <row r="4" spans="1:25" x14ac:dyDescent="0.45">
      <c r="A4" t="s">
        <v>9</v>
      </c>
      <c r="C4" t="s">
        <v>585</v>
      </c>
      <c r="D4" t="s">
        <v>585</v>
      </c>
      <c r="E4" t="s">
        <v>585</v>
      </c>
      <c r="F4" t="s">
        <v>585</v>
      </c>
      <c r="G4" t="s">
        <v>585</v>
      </c>
      <c r="H4" t="s">
        <v>585</v>
      </c>
      <c r="I4" t="s">
        <v>585</v>
      </c>
      <c r="J4" t="s">
        <v>585</v>
      </c>
      <c r="K4" t="s">
        <v>585</v>
      </c>
      <c r="L4" t="s">
        <v>585</v>
      </c>
      <c r="M4" t="s">
        <v>585</v>
      </c>
      <c r="N4" t="s">
        <v>1141</v>
      </c>
      <c r="O4" t="s">
        <v>585</v>
      </c>
      <c r="P4" t="s">
        <v>585</v>
      </c>
      <c r="Q4" t="s">
        <v>585</v>
      </c>
      <c r="R4" t="s">
        <v>585</v>
      </c>
      <c r="S4" t="s">
        <v>585</v>
      </c>
      <c r="T4" t="s">
        <v>585</v>
      </c>
      <c r="U4" t="s">
        <v>585</v>
      </c>
      <c r="V4" t="s">
        <v>585</v>
      </c>
      <c r="W4" t="s">
        <v>585</v>
      </c>
      <c r="X4" t="s">
        <v>585</v>
      </c>
      <c r="Y4" t="s">
        <v>585</v>
      </c>
    </row>
    <row r="5" spans="1:25" x14ac:dyDescent="0.45">
      <c r="A5" t="s">
        <v>11</v>
      </c>
      <c r="C5" t="s">
        <v>756</v>
      </c>
      <c r="D5" t="s">
        <v>1144</v>
      </c>
      <c r="E5" t="s">
        <v>1144</v>
      </c>
      <c r="F5" t="s">
        <v>1144</v>
      </c>
      <c r="G5" t="s">
        <v>1144</v>
      </c>
      <c r="H5" t="s">
        <v>1144</v>
      </c>
      <c r="I5" t="s">
        <v>1144</v>
      </c>
      <c r="J5" t="s">
        <v>1144</v>
      </c>
      <c r="K5" t="s">
        <v>1144</v>
      </c>
      <c r="L5" t="s">
        <v>1144</v>
      </c>
      <c r="M5" t="s">
        <v>1144</v>
      </c>
      <c r="N5" t="s">
        <v>1144</v>
      </c>
      <c r="O5" t="s">
        <v>1144</v>
      </c>
      <c r="P5" t="s">
        <v>1144</v>
      </c>
      <c r="Q5" t="s">
        <v>1144</v>
      </c>
      <c r="R5" t="s">
        <v>1144</v>
      </c>
      <c r="S5" t="s">
        <v>1144</v>
      </c>
      <c r="T5" t="s">
        <v>1144</v>
      </c>
      <c r="U5" t="s">
        <v>1144</v>
      </c>
      <c r="V5" t="s">
        <v>1144</v>
      </c>
      <c r="W5" t="s">
        <v>1144</v>
      </c>
      <c r="X5" t="s">
        <v>1144</v>
      </c>
      <c r="Y5" t="s">
        <v>1144</v>
      </c>
    </row>
    <row r="6" spans="1:25" x14ac:dyDescent="0.45">
      <c r="A6" t="s">
        <v>13</v>
      </c>
      <c r="C6" t="s">
        <v>757</v>
      </c>
      <c r="D6" t="s">
        <v>757</v>
      </c>
      <c r="E6" t="s">
        <v>757</v>
      </c>
      <c r="F6" t="s">
        <v>757</v>
      </c>
      <c r="G6" t="s">
        <v>757</v>
      </c>
      <c r="H6" t="s">
        <v>757</v>
      </c>
      <c r="I6" t="s">
        <v>757</v>
      </c>
      <c r="J6" t="s">
        <v>757</v>
      </c>
      <c r="K6" t="s">
        <v>757</v>
      </c>
      <c r="L6" t="s">
        <v>757</v>
      </c>
      <c r="M6" t="s">
        <v>757</v>
      </c>
      <c r="N6" t="s">
        <v>757</v>
      </c>
      <c r="O6" t="s">
        <v>757</v>
      </c>
      <c r="P6" t="s">
        <v>757</v>
      </c>
      <c r="Q6" t="s">
        <v>757</v>
      </c>
      <c r="R6" t="s">
        <v>757</v>
      </c>
      <c r="S6" t="s">
        <v>757</v>
      </c>
      <c r="T6" t="s">
        <v>757</v>
      </c>
      <c r="U6" t="s">
        <v>757</v>
      </c>
      <c r="V6" t="s">
        <v>757</v>
      </c>
      <c r="W6" t="s">
        <v>757</v>
      </c>
      <c r="X6" t="s">
        <v>757</v>
      </c>
      <c r="Y6" t="s">
        <v>757</v>
      </c>
    </row>
    <row r="7" spans="1:25" x14ac:dyDescent="0.45">
      <c r="A7" t="s">
        <v>15</v>
      </c>
      <c r="C7" t="s">
        <v>782</v>
      </c>
      <c r="D7" t="s">
        <v>783</v>
      </c>
      <c r="E7" t="s">
        <v>783</v>
      </c>
      <c r="F7" t="s">
        <v>783</v>
      </c>
      <c r="G7" t="s">
        <v>783</v>
      </c>
      <c r="H7" t="s">
        <v>783</v>
      </c>
      <c r="I7" t="s">
        <v>783</v>
      </c>
      <c r="J7" t="s">
        <v>783</v>
      </c>
      <c r="K7" t="s">
        <v>783</v>
      </c>
      <c r="L7" t="s">
        <v>783</v>
      </c>
      <c r="M7" t="s">
        <v>783</v>
      </c>
      <c r="N7" t="s">
        <v>783</v>
      </c>
      <c r="O7" t="s">
        <v>783</v>
      </c>
      <c r="P7" t="s">
        <v>783</v>
      </c>
      <c r="Q7" t="s">
        <v>783</v>
      </c>
      <c r="R7" t="s">
        <v>783</v>
      </c>
      <c r="S7" t="s">
        <v>783</v>
      </c>
      <c r="T7" t="s">
        <v>783</v>
      </c>
      <c r="U7" t="s">
        <v>783</v>
      </c>
      <c r="V7" t="s">
        <v>783</v>
      </c>
      <c r="W7" t="s">
        <v>783</v>
      </c>
      <c r="X7" t="s">
        <v>783</v>
      </c>
      <c r="Y7" t="s">
        <v>783</v>
      </c>
    </row>
    <row r="8" spans="1:25" x14ac:dyDescent="0.45">
      <c r="A8" t="s">
        <v>17</v>
      </c>
      <c r="C8" t="s">
        <v>591</v>
      </c>
      <c r="D8" t="s">
        <v>591</v>
      </c>
      <c r="E8" t="s">
        <v>591</v>
      </c>
      <c r="F8" t="s">
        <v>591</v>
      </c>
      <c r="G8" t="s">
        <v>591</v>
      </c>
      <c r="H8" t="s">
        <v>591</v>
      </c>
      <c r="I8" t="s">
        <v>591</v>
      </c>
      <c r="J8" t="s">
        <v>591</v>
      </c>
      <c r="K8" t="s">
        <v>591</v>
      </c>
      <c r="L8" t="s">
        <v>591</v>
      </c>
      <c r="M8" t="s">
        <v>591</v>
      </c>
      <c r="N8" t="s">
        <v>591</v>
      </c>
      <c r="O8" t="s">
        <v>591</v>
      </c>
      <c r="P8" t="s">
        <v>591</v>
      </c>
      <c r="Q8" t="s">
        <v>591</v>
      </c>
      <c r="R8" t="s">
        <v>591</v>
      </c>
      <c r="S8" t="s">
        <v>591</v>
      </c>
      <c r="T8" t="s">
        <v>591</v>
      </c>
      <c r="U8" t="s">
        <v>591</v>
      </c>
      <c r="V8" t="s">
        <v>591</v>
      </c>
      <c r="W8" t="s">
        <v>591</v>
      </c>
      <c r="X8" t="s">
        <v>591</v>
      </c>
      <c r="Y8" t="s">
        <v>591</v>
      </c>
    </row>
    <row r="9" spans="1:25" x14ac:dyDescent="0.45">
      <c r="A9" t="s">
        <v>19</v>
      </c>
      <c r="C9" t="s">
        <v>761</v>
      </c>
      <c r="D9" t="s">
        <v>761</v>
      </c>
      <c r="E9" t="s">
        <v>761</v>
      </c>
      <c r="F9" t="s">
        <v>761</v>
      </c>
      <c r="G9" t="s">
        <v>761</v>
      </c>
      <c r="H9" t="s">
        <v>761</v>
      </c>
      <c r="I9" t="s">
        <v>761</v>
      </c>
      <c r="J9" t="s">
        <v>761</v>
      </c>
      <c r="K9" t="s">
        <v>761</v>
      </c>
      <c r="L9" t="s">
        <v>761</v>
      </c>
      <c r="M9" t="s">
        <v>761</v>
      </c>
      <c r="N9" t="s">
        <v>761</v>
      </c>
      <c r="O9" t="s">
        <v>761</v>
      </c>
      <c r="P9" t="s">
        <v>761</v>
      </c>
      <c r="Q9" t="s">
        <v>761</v>
      </c>
      <c r="R9" t="s">
        <v>761</v>
      </c>
      <c r="S9" t="s">
        <v>761</v>
      </c>
      <c r="T9" t="s">
        <v>761</v>
      </c>
      <c r="U9" t="s">
        <v>761</v>
      </c>
      <c r="V9" t="s">
        <v>761</v>
      </c>
      <c r="W9" t="s">
        <v>761</v>
      </c>
      <c r="X9" t="s">
        <v>761</v>
      </c>
      <c r="Y9" t="s">
        <v>761</v>
      </c>
    </row>
    <row r="10" spans="1:25" x14ac:dyDescent="0.45">
      <c r="A10" t="s">
        <v>21</v>
      </c>
      <c r="C10" t="s">
        <v>1148</v>
      </c>
      <c r="D10" t="s">
        <v>857</v>
      </c>
      <c r="E10" t="s">
        <v>857</v>
      </c>
      <c r="F10" t="s">
        <v>857</v>
      </c>
      <c r="G10" t="s">
        <v>857</v>
      </c>
      <c r="H10" t="s">
        <v>857</v>
      </c>
      <c r="I10" t="s">
        <v>857</v>
      </c>
      <c r="J10" t="s">
        <v>857</v>
      </c>
      <c r="K10" t="s">
        <v>857</v>
      </c>
      <c r="L10" t="s">
        <v>857</v>
      </c>
      <c r="M10" t="s">
        <v>857</v>
      </c>
      <c r="N10" t="s">
        <v>857</v>
      </c>
      <c r="O10" t="s">
        <v>857</v>
      </c>
      <c r="P10" t="s">
        <v>857</v>
      </c>
      <c r="Q10" t="s">
        <v>857</v>
      </c>
      <c r="R10" t="s">
        <v>857</v>
      </c>
      <c r="S10" t="s">
        <v>857</v>
      </c>
      <c r="T10" t="s">
        <v>857</v>
      </c>
      <c r="U10" t="s">
        <v>857</v>
      </c>
      <c r="V10" t="s">
        <v>857</v>
      </c>
      <c r="W10" t="s">
        <v>857</v>
      </c>
      <c r="X10" t="s">
        <v>857</v>
      </c>
      <c r="Y10" t="s">
        <v>857</v>
      </c>
    </row>
    <row r="11" spans="1:25" x14ac:dyDescent="0.45">
      <c r="A11" t="s">
        <v>24</v>
      </c>
      <c r="C11" t="s">
        <v>785</v>
      </c>
      <c r="D11" t="s">
        <v>1149</v>
      </c>
      <c r="E11" t="s">
        <v>1149</v>
      </c>
      <c r="F11" t="s">
        <v>1149</v>
      </c>
      <c r="G11" t="s">
        <v>1149</v>
      </c>
      <c r="H11" t="s">
        <v>1149</v>
      </c>
      <c r="I11" t="s">
        <v>1149</v>
      </c>
      <c r="J11" t="s">
        <v>1149</v>
      </c>
      <c r="K11" t="s">
        <v>1149</v>
      </c>
      <c r="L11" t="s">
        <v>1149</v>
      </c>
      <c r="M11" t="s">
        <v>1149</v>
      </c>
      <c r="N11" t="s">
        <v>1149</v>
      </c>
      <c r="O11" t="s">
        <v>1149</v>
      </c>
      <c r="P11" t="s">
        <v>1149</v>
      </c>
      <c r="Q11" t="s">
        <v>1149</v>
      </c>
      <c r="R11" t="s">
        <v>1149</v>
      </c>
      <c r="S11" t="s">
        <v>1149</v>
      </c>
      <c r="T11" t="s">
        <v>1149</v>
      </c>
      <c r="U11" t="s">
        <v>1149</v>
      </c>
      <c r="V11" t="s">
        <v>1149</v>
      </c>
      <c r="W11" t="s">
        <v>1149</v>
      </c>
      <c r="X11" t="s">
        <v>1149</v>
      </c>
      <c r="Y11" t="s">
        <v>1149</v>
      </c>
    </row>
    <row r="12" spans="1:25" x14ac:dyDescent="0.45">
      <c r="A12" t="s">
        <v>26</v>
      </c>
      <c r="C12" t="s">
        <v>786</v>
      </c>
      <c r="D12" t="s">
        <v>1150</v>
      </c>
      <c r="E12" t="s">
        <v>1150</v>
      </c>
      <c r="F12" t="s">
        <v>1150</v>
      </c>
      <c r="G12" t="s">
        <v>1150</v>
      </c>
      <c r="H12" t="s">
        <v>1150</v>
      </c>
      <c r="I12" t="s">
        <v>1150</v>
      </c>
      <c r="J12" t="s">
        <v>1150</v>
      </c>
      <c r="K12" t="s">
        <v>1150</v>
      </c>
      <c r="L12" t="s">
        <v>1150</v>
      </c>
      <c r="M12" t="s">
        <v>1150</v>
      </c>
      <c r="N12" t="s">
        <v>1150</v>
      </c>
      <c r="O12" t="s">
        <v>1150</v>
      </c>
      <c r="P12" t="s">
        <v>1150</v>
      </c>
      <c r="Q12" t="s">
        <v>1150</v>
      </c>
      <c r="R12" t="s">
        <v>1150</v>
      </c>
      <c r="S12" t="s">
        <v>1150</v>
      </c>
      <c r="T12" t="s">
        <v>1150</v>
      </c>
      <c r="U12" t="s">
        <v>1150</v>
      </c>
      <c r="V12" t="s">
        <v>1150</v>
      </c>
      <c r="W12" t="s">
        <v>1150</v>
      </c>
      <c r="X12" t="s">
        <v>1150</v>
      </c>
      <c r="Y12" t="s">
        <v>1150</v>
      </c>
    </row>
    <row r="13" spans="1:25" x14ac:dyDescent="0.45">
      <c r="A13" t="s">
        <v>32</v>
      </c>
      <c r="C13" t="s">
        <v>33</v>
      </c>
      <c r="D13" t="s">
        <v>33</v>
      </c>
      <c r="E13" t="s">
        <v>33</v>
      </c>
      <c r="F13" t="s">
        <v>33</v>
      </c>
      <c r="G13" t="s">
        <v>33</v>
      </c>
      <c r="H13" t="s">
        <v>33</v>
      </c>
      <c r="I13" t="s">
        <v>33</v>
      </c>
      <c r="J13" t="s">
        <v>33</v>
      </c>
      <c r="K13" t="s">
        <v>33</v>
      </c>
      <c r="L13" t="s">
        <v>33</v>
      </c>
      <c r="M13" t="s">
        <v>33</v>
      </c>
      <c r="N13" t="s">
        <v>33</v>
      </c>
      <c r="O13" t="s">
        <v>33</v>
      </c>
      <c r="P13" t="s">
        <v>33</v>
      </c>
      <c r="Q13" t="s">
        <v>33</v>
      </c>
      <c r="R13" t="s">
        <v>33</v>
      </c>
      <c r="S13" t="s">
        <v>33</v>
      </c>
      <c r="T13" t="s">
        <v>33</v>
      </c>
      <c r="U13" t="s">
        <v>33</v>
      </c>
      <c r="V13" t="s">
        <v>33</v>
      </c>
      <c r="W13" t="s">
        <v>33</v>
      </c>
      <c r="X13" t="s">
        <v>33</v>
      </c>
      <c r="Y13" t="s">
        <v>33</v>
      </c>
    </row>
    <row r="14" spans="1:25" x14ac:dyDescent="0.45">
      <c r="A14" t="s">
        <v>644</v>
      </c>
      <c r="B14" s="2">
        <v>36250</v>
      </c>
      <c r="C14" s="3">
        <v>4.1103844643972209</v>
      </c>
      <c r="D14" s="3">
        <v>2.3320746925360396</v>
      </c>
      <c r="E14" s="3">
        <v>0.18220394602002543</v>
      </c>
      <c r="F14" s="3">
        <v>0.51147379046226304</v>
      </c>
      <c r="G14" s="3">
        <v>1.8815746596494924E-2</v>
      </c>
      <c r="H14" s="3">
        <v>1.382882782422108E-3</v>
      </c>
      <c r="I14" s="3">
        <v>7.7007135056396087E-2</v>
      </c>
      <c r="J14" s="3">
        <v>4.259826606321117E-3</v>
      </c>
      <c r="K14" s="3">
        <v>4.0052782949293693E-3</v>
      </c>
      <c r="L14" s="3">
        <v>-5.5771876028326763E-2</v>
      </c>
      <c r="M14" s="3">
        <v>1.2215195996252395E-2</v>
      </c>
      <c r="N14" s="3" t="e">
        <v>#N/A</v>
      </c>
      <c r="O14" s="3">
        <v>0.34311072998193948</v>
      </c>
      <c r="P14" s="3">
        <v>2.0974498204764245E-2</v>
      </c>
      <c r="Q14" s="3">
        <v>0.10045295160370502</v>
      </c>
      <c r="R14" s="3">
        <v>5.2054678730619121E-2</v>
      </c>
      <c r="S14" s="3">
        <v>5.3785270078303665E-2</v>
      </c>
      <c r="T14" s="3">
        <v>0.14786346710986112</v>
      </c>
      <c r="U14" s="3">
        <v>0.15014183371083445</v>
      </c>
      <c r="V14" s="3">
        <v>0.20801950676774128</v>
      </c>
      <c r="W14" s="3">
        <v>0.39418784964231557</v>
      </c>
      <c r="X14" s="3">
        <v>-3.9592325208577485E-3</v>
      </c>
      <c r="Y14" s="3">
        <v>0.10467000105687684</v>
      </c>
    </row>
    <row r="15" spans="1:25" x14ac:dyDescent="0.45">
      <c r="A15" t="s">
        <v>645</v>
      </c>
      <c r="B15" s="2">
        <v>36341</v>
      </c>
      <c r="C15" s="3">
        <v>3.2012197916206198</v>
      </c>
      <c r="D15" s="3">
        <v>2.2870069793355818</v>
      </c>
      <c r="E15" s="3">
        <v>0.17259580836815777</v>
      </c>
      <c r="F15" s="3">
        <v>0.21555687379690761</v>
      </c>
      <c r="G15" s="3">
        <v>1.9485333118961005E-2</v>
      </c>
      <c r="H15" s="3">
        <v>1.5204188757388125E-2</v>
      </c>
      <c r="I15" s="3">
        <v>0.12921578298471373</v>
      </c>
      <c r="J15" s="3">
        <v>1.3465993450215929E-3</v>
      </c>
      <c r="K15" s="3">
        <v>-2.8639795115641722E-4</v>
      </c>
      <c r="L15" s="3">
        <v>2.8837544971070557E-2</v>
      </c>
      <c r="M15" s="3">
        <v>6.0793922074818046E-3</v>
      </c>
      <c r="N15" s="3">
        <v>1.7987074657598206E-3</v>
      </c>
      <c r="O15" s="3">
        <v>0.29408673656296497</v>
      </c>
      <c r="P15" s="3">
        <v>4.2663698838191225E-2</v>
      </c>
      <c r="Q15" s="3">
        <v>3.5549494339654535E-2</v>
      </c>
      <c r="R15" s="3">
        <v>5.5468891848514036E-2</v>
      </c>
      <c r="S15" s="3">
        <v>5.0592177008893457E-2</v>
      </c>
      <c r="T15" s="3">
        <v>0.18173725771754498</v>
      </c>
      <c r="U15" s="3">
        <v>0.49329460769416189</v>
      </c>
      <c r="V15" s="3">
        <v>0.14057223724099618</v>
      </c>
      <c r="W15" s="3">
        <v>0.17548964278132043</v>
      </c>
      <c r="X15" s="3">
        <v>9.5909045581718325E-3</v>
      </c>
      <c r="Y15" s="3">
        <v>9.26599363721059E-2</v>
      </c>
    </row>
    <row r="16" spans="1:25" x14ac:dyDescent="0.45">
      <c r="A16" t="s">
        <v>646</v>
      </c>
      <c r="B16" s="2">
        <v>36433</v>
      </c>
      <c r="C16" s="3">
        <v>3.1890833534598952</v>
      </c>
      <c r="D16" s="3">
        <v>2.8269241963646015</v>
      </c>
      <c r="E16" s="3">
        <v>0.2592414012517103</v>
      </c>
      <c r="F16" s="3">
        <v>0.11125899237342057</v>
      </c>
      <c r="G16" s="3">
        <v>3.0293211098702366E-2</v>
      </c>
      <c r="H16" s="3">
        <v>2.5742823685634773E-2</v>
      </c>
      <c r="I16" s="3">
        <v>7.155769884485047E-2</v>
      </c>
      <c r="J16" s="3">
        <v>1.2349341323359025E-3</v>
      </c>
      <c r="K16" s="3">
        <v>-1.8404896410431381E-3</v>
      </c>
      <c r="L16" s="3">
        <v>5.5514003888377982E-2</v>
      </c>
      <c r="M16" s="3">
        <v>1.1917428449729471E-2</v>
      </c>
      <c r="N16" s="3">
        <v>5.4142627491141938E-3</v>
      </c>
      <c r="O16" s="3">
        <v>-0.27599625749597545</v>
      </c>
      <c r="P16" s="3">
        <v>7.199952670302287E-2</v>
      </c>
      <c r="Q16" s="3">
        <v>3.0853725050014862E-2</v>
      </c>
      <c r="R16" s="3">
        <v>0.13886491724616684</v>
      </c>
      <c r="S16" s="3">
        <v>5.048880166301041E-2</v>
      </c>
      <c r="T16" s="3">
        <v>0.12167978994853271</v>
      </c>
      <c r="U16" s="3">
        <v>0.60762485238103248</v>
      </c>
      <c r="V16" s="3">
        <v>8.8212296402858728E-2</v>
      </c>
      <c r="W16" s="3">
        <v>1.2352601633293963</v>
      </c>
      <c r="X16" s="3">
        <v>1.5004676228260259E-2</v>
      </c>
      <c r="Y16" s="3">
        <v>7.6594915199237279E-2</v>
      </c>
    </row>
    <row r="17" spans="1:25" x14ac:dyDescent="0.45">
      <c r="A17" t="s">
        <v>647</v>
      </c>
      <c r="B17" s="2">
        <v>36525</v>
      </c>
      <c r="C17" s="3">
        <v>3.3524798649419716</v>
      </c>
      <c r="D17" s="3">
        <v>1.6701055429826177</v>
      </c>
      <c r="E17" s="3">
        <v>1.1598724435241799E-2</v>
      </c>
      <c r="F17" s="3">
        <v>-0.32366609277078467</v>
      </c>
      <c r="G17" s="3">
        <v>3.8900338205888715E-2</v>
      </c>
      <c r="H17" s="3">
        <v>2.7439779024557808E-2</v>
      </c>
      <c r="I17" s="3">
        <v>3.9974040529827663E-2</v>
      </c>
      <c r="J17" s="3">
        <v>9.5125084721178342E-4</v>
      </c>
      <c r="K17" s="3">
        <v>-3.2837184341994344E-5</v>
      </c>
      <c r="L17" s="3">
        <v>1.2043871413976981E-2</v>
      </c>
      <c r="M17" s="3">
        <v>1.1509521300737152E-2</v>
      </c>
      <c r="N17" s="3">
        <v>1.2256201113441216E-3</v>
      </c>
      <c r="O17" s="3">
        <v>0.16022651542391309</v>
      </c>
      <c r="P17" s="3">
        <v>-1.5643468467488368E-2</v>
      </c>
      <c r="Q17" s="3">
        <v>2.3370860833432344E-2</v>
      </c>
      <c r="R17" s="3">
        <v>7.9814464485565201E-2</v>
      </c>
      <c r="S17" s="3">
        <v>5.3634235943745383E-2</v>
      </c>
      <c r="T17" s="3">
        <v>0.15554890289875517</v>
      </c>
      <c r="U17" s="3">
        <v>0.39028726611466541</v>
      </c>
      <c r="V17" s="3">
        <v>0.22812483205329556</v>
      </c>
      <c r="W17" s="3">
        <v>0.87167297334525817</v>
      </c>
      <c r="X17" s="3">
        <v>1.043661505337109E-2</v>
      </c>
      <c r="Y17" s="3">
        <v>0.10843292052873094</v>
      </c>
    </row>
    <row r="18" spans="1:25" x14ac:dyDescent="0.45">
      <c r="A18" t="s">
        <v>648</v>
      </c>
      <c r="B18" s="2">
        <v>36616</v>
      </c>
      <c r="C18" s="3">
        <v>5.3220321208119463</v>
      </c>
      <c r="D18" s="3">
        <v>2.4540653120555489</v>
      </c>
      <c r="E18" s="3">
        <v>0.1360393137715131</v>
      </c>
      <c r="F18" s="3">
        <v>-7.5441553077763679E-2</v>
      </c>
      <c r="G18" s="3">
        <v>1.141579587214739E-2</v>
      </c>
      <c r="H18" s="3">
        <v>4.2762793448463947E-2</v>
      </c>
      <c r="I18" s="3">
        <v>7.4355787085161051E-2</v>
      </c>
      <c r="J18" s="3">
        <v>1.7134323482983552E-3</v>
      </c>
      <c r="K18" s="3">
        <v>1.7528549259981836E-3</v>
      </c>
      <c r="L18" s="3">
        <v>6.8549515014854109E-2</v>
      </c>
      <c r="M18" s="3">
        <v>1.4277677562887454E-2</v>
      </c>
      <c r="N18" s="3">
        <v>5.6261202010908931E-3</v>
      </c>
      <c r="O18" s="3">
        <v>0.28157588042281251</v>
      </c>
      <c r="P18" s="3">
        <v>2.5852884373416114E-2</v>
      </c>
      <c r="Q18" s="3">
        <v>8.7273366146195849E-3</v>
      </c>
      <c r="R18" s="3">
        <v>8.5036177630727211E-2</v>
      </c>
      <c r="S18" s="3">
        <v>4.3001806861981115E-2</v>
      </c>
      <c r="T18" s="3">
        <v>0.23551775170941702</v>
      </c>
      <c r="U18" s="3">
        <v>0.44204082992401844</v>
      </c>
      <c r="V18" s="3">
        <v>0.1353192783761317</v>
      </c>
      <c r="W18" s="3">
        <v>0.79674172222929451</v>
      </c>
      <c r="X18" s="3">
        <v>1.900161966801257E-2</v>
      </c>
      <c r="Y18" s="3">
        <v>0.10872417252710799</v>
      </c>
    </row>
    <row r="19" spans="1:25" x14ac:dyDescent="0.45">
      <c r="A19" t="s">
        <v>649</v>
      </c>
      <c r="B19" s="2">
        <v>36707</v>
      </c>
      <c r="C19" s="3">
        <v>4.5061741579766004</v>
      </c>
      <c r="D19" s="3">
        <v>2.5206629605608075</v>
      </c>
      <c r="E19" s="3">
        <v>6.0671966804696595E-2</v>
      </c>
      <c r="F19" s="3">
        <v>0.16954283022528202</v>
      </c>
      <c r="G19" s="3">
        <v>1.3196583094861008E-2</v>
      </c>
      <c r="H19" s="3">
        <v>4.0625998797733438E-2</v>
      </c>
      <c r="I19" s="3">
        <v>4.3432512620048519E-2</v>
      </c>
      <c r="J19" s="3">
        <v>1.6623217937213259E-3</v>
      </c>
      <c r="K19" s="3">
        <v>-6.1320411894380273E-4</v>
      </c>
      <c r="L19" s="3">
        <v>4.6701466585017219E-2</v>
      </c>
      <c r="M19" s="3">
        <v>6.0155629656798236E-2</v>
      </c>
      <c r="N19" s="3">
        <v>3.4999387247287689E-3</v>
      </c>
      <c r="O19" s="3">
        <v>0.23236573114076969</v>
      </c>
      <c r="P19" s="3">
        <v>0.17701749022341579</v>
      </c>
      <c r="Q19" s="3">
        <v>4.5467863442882582E-2</v>
      </c>
      <c r="R19" s="3">
        <v>2.8347054716020937E-2</v>
      </c>
      <c r="S19" s="3">
        <v>6.4629821692854042E-2</v>
      </c>
      <c r="T19" s="3">
        <v>0.10492003018237557</v>
      </c>
      <c r="U19" s="3">
        <v>0.24783109179549317</v>
      </c>
      <c r="V19" s="3">
        <v>0.41334974356667098</v>
      </c>
      <c r="W19" s="3">
        <v>0.556419376938179</v>
      </c>
      <c r="X19" s="3">
        <v>1.3801744728130784E-2</v>
      </c>
      <c r="Y19" s="3">
        <v>9.3289877575286714E-2</v>
      </c>
    </row>
    <row r="20" spans="1:25" x14ac:dyDescent="0.45">
      <c r="A20" t="s">
        <v>650</v>
      </c>
      <c r="B20" s="2">
        <v>36799</v>
      </c>
      <c r="C20" s="3">
        <v>3.336270113245297</v>
      </c>
      <c r="D20" s="3">
        <v>2.8484183086988222</v>
      </c>
      <c r="E20" s="3">
        <v>0.29149992017976456</v>
      </c>
      <c r="F20" s="3">
        <v>0.23570467830723929</v>
      </c>
      <c r="G20" s="3">
        <v>-5.753665877052983E-3</v>
      </c>
      <c r="H20" s="3">
        <v>3.1057121740695692E-2</v>
      </c>
      <c r="I20" s="3">
        <v>4.6200852426054248E-2</v>
      </c>
      <c r="J20" s="3">
        <v>1.6902659050952239E-3</v>
      </c>
      <c r="K20" s="3">
        <v>-2.065964340635669E-3</v>
      </c>
      <c r="L20" s="3">
        <v>4.376323792594411E-2</v>
      </c>
      <c r="M20" s="3">
        <v>1.8234924170329903E-2</v>
      </c>
      <c r="N20" s="3">
        <v>5.6137581128542092E-4</v>
      </c>
      <c r="O20" s="3">
        <v>0.38730066278212838</v>
      </c>
      <c r="P20" s="3">
        <v>1.9522165834201681E-2</v>
      </c>
      <c r="Q20" s="3">
        <v>6.0353997242430374E-3</v>
      </c>
      <c r="R20" s="3">
        <v>5.4200249209656604E-2</v>
      </c>
      <c r="S20" s="3">
        <v>7.4089763835041123E-2</v>
      </c>
      <c r="T20" s="3">
        <v>0.11469024232861473</v>
      </c>
      <c r="U20" s="3">
        <v>0.7420880943042748</v>
      </c>
      <c r="V20" s="3">
        <v>0.33772701154323836</v>
      </c>
      <c r="W20" s="3">
        <v>0.19921366162951795</v>
      </c>
      <c r="X20" s="3">
        <v>1.3707670597137317E-2</v>
      </c>
      <c r="Y20" s="3">
        <v>9.2787103425822373E-2</v>
      </c>
    </row>
    <row r="21" spans="1:25" x14ac:dyDescent="0.45">
      <c r="A21" t="s">
        <v>651</v>
      </c>
      <c r="B21" s="2">
        <v>36891</v>
      </c>
      <c r="C21" s="3">
        <v>5.0462695456314748</v>
      </c>
      <c r="D21" s="3">
        <v>2.448268956806011</v>
      </c>
      <c r="E21" s="3">
        <v>0.1072110405220586</v>
      </c>
      <c r="F21" s="3">
        <v>1.2205241520398582</v>
      </c>
      <c r="G21" s="3">
        <v>-3.7625678205707304E-3</v>
      </c>
      <c r="H21" s="3">
        <v>2.911203329517625E-2</v>
      </c>
      <c r="I21" s="3">
        <v>7.2086155915604577E-2</v>
      </c>
      <c r="J21" s="3">
        <v>2.6034495424331876E-3</v>
      </c>
      <c r="K21" s="3">
        <v>1.4237988408700025E-3</v>
      </c>
      <c r="L21" s="3">
        <v>2.9430252674267268E-3</v>
      </c>
      <c r="M21" s="3">
        <v>1.6580344784787374E-2</v>
      </c>
      <c r="N21" s="3">
        <v>-2.572127771623843E-3</v>
      </c>
      <c r="O21" s="3">
        <v>0.37560980119741383</v>
      </c>
      <c r="P21" s="3">
        <v>4.9787530399912565E-2</v>
      </c>
      <c r="Q21" s="3">
        <v>-1.4413864419550934E-3</v>
      </c>
      <c r="R21" s="3">
        <v>0.15626111670852214</v>
      </c>
      <c r="S21" s="3">
        <v>6.7031307401976312E-2</v>
      </c>
      <c r="T21" s="3">
        <v>9.4856344156186184E-2</v>
      </c>
      <c r="U21" s="3">
        <v>-0.18063609325271329</v>
      </c>
      <c r="V21" s="3">
        <v>0.25843448351603282</v>
      </c>
      <c r="W21" s="3">
        <v>0.35607268719954177</v>
      </c>
      <c r="X21" s="3">
        <v>1.7503266841285992E-2</v>
      </c>
      <c r="Y21" s="3">
        <v>4.9887816967618008E-2</v>
      </c>
    </row>
    <row r="22" spans="1:25" x14ac:dyDescent="0.45">
      <c r="A22" t="s">
        <v>652</v>
      </c>
      <c r="B22" s="2">
        <v>36981</v>
      </c>
      <c r="C22" s="3">
        <v>4.3761894223058606</v>
      </c>
      <c r="D22" s="3">
        <v>1.9969447617443294</v>
      </c>
      <c r="E22" s="3">
        <v>9.931254305252267E-2</v>
      </c>
      <c r="F22" s="3">
        <v>6.0288952128215272E-2</v>
      </c>
      <c r="G22" s="3">
        <v>9.5373494687795296E-3</v>
      </c>
      <c r="H22" s="3">
        <v>2.601734585276444E-2</v>
      </c>
      <c r="I22" s="3">
        <v>2.9983443015756409E-2</v>
      </c>
      <c r="J22" s="3">
        <v>1.3662118165618576E-3</v>
      </c>
      <c r="K22" s="3">
        <v>2.2875232899858783E-3</v>
      </c>
      <c r="L22" s="3">
        <v>1.2089992715068913E-2</v>
      </c>
      <c r="M22" s="3">
        <v>1.573460784915701E-2</v>
      </c>
      <c r="N22" s="3">
        <v>1.4280922477189679E-3</v>
      </c>
      <c r="O22" s="3">
        <v>8.8779936808467255E-2</v>
      </c>
      <c r="P22" s="3">
        <v>4.2702279410382557E-2</v>
      </c>
      <c r="Q22" s="3">
        <v>1.591870141823037E-3</v>
      </c>
      <c r="R22" s="3">
        <v>0.39989158372858608</v>
      </c>
      <c r="S22" s="3">
        <v>6.9833688475954919E-2</v>
      </c>
      <c r="T22" s="3">
        <v>0.11213081200346614</v>
      </c>
      <c r="U22" s="3">
        <v>0.39017066951463864</v>
      </c>
      <c r="V22" s="3">
        <v>0.21816908565050933</v>
      </c>
      <c r="W22" s="3">
        <v>0.33307687283626142</v>
      </c>
      <c r="X22" s="3">
        <v>2.3664963925882791E-2</v>
      </c>
      <c r="Y22" s="3">
        <v>6.7004420866557196E-2</v>
      </c>
    </row>
    <row r="23" spans="1:25" x14ac:dyDescent="0.45">
      <c r="A23" t="s">
        <v>653</v>
      </c>
      <c r="B23" s="2">
        <v>37072</v>
      </c>
      <c r="C23" s="3">
        <v>4.729527565559505</v>
      </c>
      <c r="D23" s="3">
        <v>2.3409962682331726</v>
      </c>
      <c r="E23" s="3">
        <v>0.34039974571306603</v>
      </c>
      <c r="F23" s="3">
        <v>5.0601415455104395E-2</v>
      </c>
      <c r="G23" s="3">
        <v>3.8414907038138761E-2</v>
      </c>
      <c r="H23" s="3">
        <v>2.0140828617293795E-2</v>
      </c>
      <c r="I23" s="3">
        <v>4.9336501748895492E-2</v>
      </c>
      <c r="J23" s="3">
        <v>2.2024178257084607E-3</v>
      </c>
      <c r="K23" s="3">
        <v>-1.5863219034459603E-3</v>
      </c>
      <c r="L23" s="3">
        <v>3.0872115729942314E-2</v>
      </c>
      <c r="M23" s="3">
        <v>-4.1978207060292382E-3</v>
      </c>
      <c r="N23" s="3">
        <v>4.7894410958887901E-3</v>
      </c>
      <c r="O23" s="3">
        <v>0.37008620062528202</v>
      </c>
      <c r="P23" s="3">
        <v>3.1581739993701407E-3</v>
      </c>
      <c r="Q23" s="3">
        <v>2.1297888310238208E-2</v>
      </c>
      <c r="R23" s="3">
        <v>4.536142154474361E-2</v>
      </c>
      <c r="S23" s="3">
        <v>4.2502705182938062E-2</v>
      </c>
      <c r="T23" s="3">
        <v>0.16750256819063883</v>
      </c>
      <c r="U23" s="3">
        <v>0.26229131399326922</v>
      </c>
      <c r="V23" s="3">
        <v>0.17559376521393463</v>
      </c>
      <c r="W23" s="3">
        <v>0.57716519350290119</v>
      </c>
      <c r="X23" s="3">
        <v>1.1382556605164962E-2</v>
      </c>
      <c r="Y23" s="3">
        <v>6.611451673907473E-2</v>
      </c>
    </row>
    <row r="24" spans="1:25" x14ac:dyDescent="0.45">
      <c r="A24" t="s">
        <v>654</v>
      </c>
      <c r="B24" s="2">
        <v>37164</v>
      </c>
      <c r="C24" s="3">
        <v>16.877553067334322</v>
      </c>
      <c r="D24" s="3">
        <v>0.94847962285216192</v>
      </c>
      <c r="E24" s="3">
        <v>-0.79165615350071705</v>
      </c>
      <c r="F24" s="3">
        <v>0.31364580830132266</v>
      </c>
      <c r="G24" s="3">
        <v>6.0133512888605562E-3</v>
      </c>
      <c r="H24" s="3">
        <v>4.0821718691996391E-2</v>
      </c>
      <c r="I24" s="3">
        <v>0.10135358097883275</v>
      </c>
      <c r="J24" s="3">
        <v>1.4389747144652805E-3</v>
      </c>
      <c r="K24" s="3">
        <v>-3.3562984358300567E-3</v>
      </c>
      <c r="L24" s="3">
        <v>-5.8144253832381657E-2</v>
      </c>
      <c r="M24" s="3">
        <v>2.6696054281856604E-2</v>
      </c>
      <c r="N24" s="3">
        <v>-2.5755117688814889E-4</v>
      </c>
      <c r="O24" s="3">
        <v>-1.4007306950216788E-2</v>
      </c>
      <c r="P24" s="3">
        <v>9.5556422879085195E-3</v>
      </c>
      <c r="Q24" s="3">
        <v>2.0074376176553239E-2</v>
      </c>
      <c r="R24" s="3">
        <v>5.0835470092262689E-3</v>
      </c>
      <c r="S24" s="3">
        <v>4.0928751481879251E-2</v>
      </c>
      <c r="T24" s="3">
        <v>9.8184839625677589E-2</v>
      </c>
      <c r="U24" s="3">
        <v>-7.5973063930162401E-3</v>
      </c>
      <c r="V24" s="3">
        <v>0.11417670103209795</v>
      </c>
      <c r="W24" s="3">
        <v>0.7479699975481745</v>
      </c>
      <c r="X24" s="3">
        <v>1.2172799101879029E-2</v>
      </c>
      <c r="Y24" s="3">
        <v>8.4926675583951838E-2</v>
      </c>
    </row>
    <row r="25" spans="1:25" x14ac:dyDescent="0.45">
      <c r="A25" t="s">
        <v>655</v>
      </c>
      <c r="B25" s="2">
        <v>37256</v>
      </c>
      <c r="C25" s="3">
        <v>4.0645158351657864</v>
      </c>
      <c r="D25" s="3">
        <v>1.4698974330560732</v>
      </c>
      <c r="E25" s="3">
        <v>0.11194309526005031</v>
      </c>
      <c r="F25" s="3">
        <v>0.24356973544769003</v>
      </c>
      <c r="G25" s="3">
        <v>1.4362080550871183E-3</v>
      </c>
      <c r="H25" s="3">
        <v>3.693050955926877E-2</v>
      </c>
      <c r="I25" s="3">
        <v>-3.4717395917920217E-2</v>
      </c>
      <c r="J25" s="3">
        <v>8.1357064291365123E-3</v>
      </c>
      <c r="K25" s="3">
        <v>8.4971056712067881E-4</v>
      </c>
      <c r="L25" s="3">
        <v>2.9844292310201873E-2</v>
      </c>
      <c r="M25" s="3">
        <v>1.2249466450115953E-3</v>
      </c>
      <c r="N25" s="3">
        <v>-3.7905182419336347E-3</v>
      </c>
      <c r="O25" s="3">
        <v>-3.3947438597708074E-2</v>
      </c>
      <c r="P25" s="3">
        <v>3.8654779912397567E-2</v>
      </c>
      <c r="Q25" s="3">
        <v>-5.0018958250036098E-3</v>
      </c>
      <c r="R25" s="3">
        <v>8.2158100301059134E-2</v>
      </c>
      <c r="S25" s="3">
        <v>4.9074278603021243E-2</v>
      </c>
      <c r="T25" s="3">
        <v>0.23625505503526836</v>
      </c>
      <c r="U25" s="3">
        <v>0.16533761150438137</v>
      </c>
      <c r="V25" s="3">
        <v>-4.1868760073850873E-3</v>
      </c>
      <c r="W25" s="3">
        <v>0.65839578685085109</v>
      </c>
      <c r="X25" s="3">
        <v>1.2334429576864802E-2</v>
      </c>
      <c r="Y25" s="3">
        <v>0.12370003747722473</v>
      </c>
    </row>
    <row r="26" spans="1:25" x14ac:dyDescent="0.45">
      <c r="A26" t="s">
        <v>656</v>
      </c>
      <c r="B26" s="2">
        <v>37346</v>
      </c>
      <c r="C26" s="3">
        <v>5.8104441296783671</v>
      </c>
      <c r="D26" s="3">
        <v>2.0520076581128524</v>
      </c>
      <c r="E26" s="3">
        <v>7.5716858166489459E-2</v>
      </c>
      <c r="F26" s="3">
        <v>0.78112628166073339</v>
      </c>
      <c r="G26" s="3">
        <v>2.0220614708370513E-2</v>
      </c>
      <c r="H26" s="3">
        <v>3.0696228148757585E-2</v>
      </c>
      <c r="I26" s="3">
        <v>6.2032035765066239E-2</v>
      </c>
      <c r="J26" s="3">
        <v>3.3021392537493826E-3</v>
      </c>
      <c r="K26" s="3">
        <v>-3.164977298453707E-2</v>
      </c>
      <c r="L26" s="3">
        <v>6.3985847527051429E-2</v>
      </c>
      <c r="M26" s="3">
        <v>2.0837902827453007E-2</v>
      </c>
      <c r="N26" s="3">
        <v>-2.042881644039101E-3</v>
      </c>
      <c r="O26" s="3">
        <v>0.19477074753989804</v>
      </c>
      <c r="P26" s="3">
        <v>1.4451178046864023E-2</v>
      </c>
      <c r="Q26" s="3">
        <v>-7.865988869313476E-4</v>
      </c>
      <c r="R26" s="3">
        <v>7.0623749838605115E-2</v>
      </c>
      <c r="S26" s="3">
        <v>6.6385415899087669E-2</v>
      </c>
      <c r="T26" s="3">
        <v>0.10225151858553462</v>
      </c>
      <c r="U26" s="3">
        <v>5.7875098966526303E-2</v>
      </c>
      <c r="V26" s="3">
        <v>0.10037513282553681</v>
      </c>
      <c r="W26" s="3">
        <v>0.34786417942768888</v>
      </c>
      <c r="X26" s="3">
        <v>6.1542260116034539E-3</v>
      </c>
      <c r="Y26" s="3">
        <v>7.4483746355476985E-2</v>
      </c>
    </row>
    <row r="27" spans="1:25" x14ac:dyDescent="0.45">
      <c r="A27" t="s">
        <v>657</v>
      </c>
      <c r="B27" s="2">
        <v>37437</v>
      </c>
      <c r="C27" s="3">
        <v>5.6707035282142764</v>
      </c>
      <c r="D27" s="3">
        <v>1.9077812433072758</v>
      </c>
      <c r="E27" s="3">
        <v>0.19782178778635479</v>
      </c>
      <c r="F27" s="3">
        <v>0.19134947605474603</v>
      </c>
      <c r="G27" s="3">
        <v>8.2938834517835864E-3</v>
      </c>
      <c r="H27" s="3">
        <v>3.383928638135407E-2</v>
      </c>
      <c r="I27" s="3">
        <v>2.8329221551097863E-2</v>
      </c>
      <c r="J27" s="3">
        <v>2.152066617223941E-3</v>
      </c>
      <c r="K27" s="3">
        <v>1.8351133074110796E-3</v>
      </c>
      <c r="L27" s="3">
        <v>3.1268134376662787E-2</v>
      </c>
      <c r="M27" s="3">
        <v>3.6557810984067241E-2</v>
      </c>
      <c r="N27" s="3">
        <v>2.9899318358214142E-3</v>
      </c>
      <c r="O27" s="3">
        <v>2.4848153399416692E-2</v>
      </c>
      <c r="P27" s="3">
        <v>5.5230618530892235E-2</v>
      </c>
      <c r="Q27" s="3">
        <v>2.7815324964968784E-2</v>
      </c>
      <c r="R27" s="3">
        <v>0.24333766250502836</v>
      </c>
      <c r="S27" s="3">
        <v>5.1852153899750446E-2</v>
      </c>
      <c r="T27" s="3">
        <v>7.5916967172246622E-2</v>
      </c>
      <c r="U27" s="3">
        <v>3.8207353966117297E-2</v>
      </c>
      <c r="V27" s="3">
        <v>0.11080815315296451</v>
      </c>
      <c r="W27" s="3">
        <v>0.61182353795936639</v>
      </c>
      <c r="X27" s="3">
        <v>2.9072574140957843E-2</v>
      </c>
      <c r="Y27" s="3">
        <v>7.5146765751570699E-2</v>
      </c>
    </row>
    <row r="28" spans="1:25" x14ac:dyDescent="0.45">
      <c r="A28" t="s">
        <v>658</v>
      </c>
      <c r="B28" s="2">
        <v>37529</v>
      </c>
      <c r="C28" s="3">
        <v>6.9733036053573043</v>
      </c>
      <c r="D28" s="3">
        <v>2.433446764900804</v>
      </c>
      <c r="E28" s="3">
        <v>0.17750073053167911</v>
      </c>
      <c r="F28" s="3">
        <v>0.14629869032566001</v>
      </c>
      <c r="G28" s="3">
        <v>6.5553790415363244E-2</v>
      </c>
      <c r="H28" s="3">
        <v>2.9196220286418148E-3</v>
      </c>
      <c r="I28" s="3">
        <v>4.0719934175857127E-2</v>
      </c>
      <c r="J28" s="3">
        <v>3.485805110393315E-3</v>
      </c>
      <c r="K28" s="3">
        <v>2.5796318643147779E-3</v>
      </c>
      <c r="L28" s="3">
        <v>9.9734537881365992E-2</v>
      </c>
      <c r="M28" s="3">
        <v>6.0556478869644255E-3</v>
      </c>
      <c r="N28" s="3">
        <v>-2.4093565517297097E-3</v>
      </c>
      <c r="O28" s="3">
        <v>0.41924598364741839</v>
      </c>
      <c r="P28" s="3">
        <v>4.8842945417144262E-2</v>
      </c>
      <c r="Q28" s="3">
        <v>1.8850223577819743E-2</v>
      </c>
      <c r="R28" s="3">
        <v>-2.425880564628146E-2</v>
      </c>
      <c r="S28" s="3">
        <v>2.4120348381532167E-2</v>
      </c>
      <c r="T28" s="3">
        <v>0.11651593413143041</v>
      </c>
      <c r="U28" s="3">
        <v>0.36374214434246377</v>
      </c>
      <c r="V28" s="3">
        <v>0.18185523223669242</v>
      </c>
      <c r="W28" s="3">
        <v>0.46717610853236896</v>
      </c>
      <c r="X28" s="3">
        <v>1.030924297290764E-2</v>
      </c>
      <c r="Y28" s="3">
        <v>5.3676350077460216E-2</v>
      </c>
    </row>
    <row r="29" spans="1:25" x14ac:dyDescent="0.45">
      <c r="A29" t="s">
        <v>659</v>
      </c>
      <c r="B29" s="2">
        <v>37621</v>
      </c>
      <c r="C29" s="3">
        <v>5.7732966818810283</v>
      </c>
      <c r="D29" s="3">
        <v>2.6649177302466271</v>
      </c>
      <c r="E29" s="3">
        <v>9.6676392135981934E-2</v>
      </c>
      <c r="F29" s="3">
        <v>0.82365266487149169</v>
      </c>
      <c r="G29" s="3">
        <v>0.12706062448381075</v>
      </c>
      <c r="H29" s="3">
        <v>4.6874483997432284E-2</v>
      </c>
      <c r="I29" s="3">
        <v>8.0334163752790955E-2</v>
      </c>
      <c r="J29" s="3">
        <v>1.0793159804178291E-3</v>
      </c>
      <c r="K29" s="3">
        <v>3.1194006208980401E-3</v>
      </c>
      <c r="L29" s="3">
        <v>7.9077641674294666E-2</v>
      </c>
      <c r="M29" s="3">
        <v>4.1465867040463816E-2</v>
      </c>
      <c r="N29" s="3">
        <v>4.7919108631765076E-3</v>
      </c>
      <c r="O29" s="3">
        <v>0.51835575311130833</v>
      </c>
      <c r="P29" s="3">
        <v>0.1160442674234544</v>
      </c>
      <c r="Q29" s="3">
        <v>-2.2081003783736345E-2</v>
      </c>
      <c r="R29" s="3">
        <v>4.2343747465400101E-2</v>
      </c>
      <c r="S29" s="3">
        <v>3.7198708362877725E-2</v>
      </c>
      <c r="T29" s="3">
        <v>0.10201640399071846</v>
      </c>
      <c r="U29" s="3">
        <v>0.2853867563286468</v>
      </c>
      <c r="V29" s="3">
        <v>0.24654766511448725</v>
      </c>
      <c r="W29" s="3">
        <v>0.1577764567139954</v>
      </c>
      <c r="X29" s="3">
        <v>9.9150345324287431E-3</v>
      </c>
      <c r="Y29" s="3">
        <v>8.0143255347861292E-2</v>
      </c>
    </row>
    <row r="30" spans="1:25" x14ac:dyDescent="0.45">
      <c r="A30" t="s">
        <v>660</v>
      </c>
      <c r="B30" s="2">
        <v>37711</v>
      </c>
      <c r="C30" s="3">
        <v>4.4453981505683293</v>
      </c>
      <c r="D30" s="3">
        <v>2.148675398647339</v>
      </c>
      <c r="E30" s="3">
        <v>0.15744952158992173</v>
      </c>
      <c r="F30" s="3">
        <v>0.34897007986312528</v>
      </c>
      <c r="G30" s="3">
        <v>2.4896322545457265E-2</v>
      </c>
      <c r="H30" s="3">
        <v>6.3834689556836501E-3</v>
      </c>
      <c r="I30" s="3">
        <v>4.606854537497377E-2</v>
      </c>
      <c r="J30" s="3">
        <v>4.3222787457595347E-4</v>
      </c>
      <c r="K30" s="3">
        <v>3.0747737987942454E-3</v>
      </c>
      <c r="L30" s="3">
        <v>6.1258298584229501E-2</v>
      </c>
      <c r="M30" s="3">
        <v>2.3772925060208523E-2</v>
      </c>
      <c r="N30" s="3">
        <v>-4.2675857641677874E-4</v>
      </c>
      <c r="O30" s="3">
        <v>0.29017676150804728</v>
      </c>
      <c r="P30" s="3">
        <v>8.8261312765633357E-2</v>
      </c>
      <c r="Q30" s="3">
        <v>-4.0818169544961178E-3</v>
      </c>
      <c r="R30" s="3">
        <v>0.11251971564305532</v>
      </c>
      <c r="S30" s="3">
        <v>6.9012271418030638E-2</v>
      </c>
      <c r="T30" s="3">
        <v>0.10814226717627191</v>
      </c>
      <c r="U30" s="3">
        <v>0.18401583777659158</v>
      </c>
      <c r="V30" s="3">
        <v>0.10035119537384933</v>
      </c>
      <c r="W30" s="3">
        <v>0.41990796045611978</v>
      </c>
      <c r="X30" s="3">
        <v>7.0608995927755472E-3</v>
      </c>
      <c r="Y30" s="3">
        <v>8.5855968606917937E-2</v>
      </c>
    </row>
    <row r="31" spans="1:25" x14ac:dyDescent="0.45">
      <c r="A31" t="s">
        <v>661</v>
      </c>
      <c r="B31" s="2">
        <v>37802</v>
      </c>
      <c r="C31" s="3">
        <v>4.8984501322155776</v>
      </c>
      <c r="D31" s="3">
        <v>1.940147117160637</v>
      </c>
      <c r="E31" s="3">
        <v>0.25771565469651658</v>
      </c>
      <c r="F31" s="3">
        <v>0.21067677966070208</v>
      </c>
      <c r="G31" s="3">
        <v>4.3649335313602634E-2</v>
      </c>
      <c r="H31" s="3">
        <v>2.5240112728919704E-2</v>
      </c>
      <c r="I31" s="3">
        <v>3.1716522232265926E-2</v>
      </c>
      <c r="J31" s="3">
        <v>2.1770227908392255E-3</v>
      </c>
      <c r="K31" s="3">
        <v>4.1960880925313447E-4</v>
      </c>
      <c r="L31" s="3">
        <v>5.4530154750635877E-2</v>
      </c>
      <c r="M31" s="3">
        <v>1.4693854924025879E-2</v>
      </c>
      <c r="N31" s="3">
        <v>6.524578886157803E-3</v>
      </c>
      <c r="O31" s="3">
        <v>0.18222484151157506</v>
      </c>
      <c r="P31" s="3">
        <v>-8.2009747076371392E-4</v>
      </c>
      <c r="Q31" s="3">
        <v>3.6769632926822823E-2</v>
      </c>
      <c r="R31" s="3">
        <v>-5.2499184019935115E-3</v>
      </c>
      <c r="S31" s="3">
        <v>7.1856610164486162E-3</v>
      </c>
      <c r="T31" s="3">
        <v>0.13403582113043833</v>
      </c>
      <c r="U31" s="3">
        <v>0.38988787560430527</v>
      </c>
      <c r="V31" s="3">
        <v>9.2590010968562036E-2</v>
      </c>
      <c r="W31" s="3">
        <v>0.3997264624979241</v>
      </c>
      <c r="X31" s="3">
        <v>4.1023477797759479E-3</v>
      </c>
      <c r="Y31" s="3">
        <v>8.428367639634235E-2</v>
      </c>
    </row>
    <row r="32" spans="1:25" x14ac:dyDescent="0.45">
      <c r="A32" t="s">
        <v>662</v>
      </c>
      <c r="B32" s="2">
        <v>37894</v>
      </c>
      <c r="C32" s="3">
        <v>3.7118058746151847</v>
      </c>
      <c r="D32" s="3">
        <v>2.1507000225581647</v>
      </c>
      <c r="E32" s="3">
        <v>0.1274193016603942</v>
      </c>
      <c r="F32" s="3">
        <v>0.14564589412572582</v>
      </c>
      <c r="G32" s="3">
        <v>5.0092253553464708E-2</v>
      </c>
      <c r="H32" s="3">
        <v>5.9860236280059528E-2</v>
      </c>
      <c r="I32" s="3">
        <v>4.3401914132482435E-2</v>
      </c>
      <c r="J32" s="3">
        <v>2.0057673911508642E-3</v>
      </c>
      <c r="K32" s="3">
        <v>7.5328935306257774E-4</v>
      </c>
      <c r="L32" s="3">
        <v>2.2950220107332696E-3</v>
      </c>
      <c r="M32" s="3">
        <v>7.7181214387182975E-3</v>
      </c>
      <c r="N32" s="3">
        <v>1.4726529287515725E-3</v>
      </c>
      <c r="O32" s="3">
        <v>0.17854702954253684</v>
      </c>
      <c r="P32" s="3">
        <v>4.732576628087537E-2</v>
      </c>
      <c r="Q32" s="3">
        <v>0.10909618492362232</v>
      </c>
      <c r="R32" s="3">
        <v>-8.8401438935080068E-2</v>
      </c>
      <c r="S32" s="3">
        <v>7.4998333541794721E-2</v>
      </c>
      <c r="T32" s="3">
        <v>0.23955933834683096</v>
      </c>
      <c r="U32" s="3">
        <v>0.22771916022631361</v>
      </c>
      <c r="V32" s="3">
        <v>0.21177247330375762</v>
      </c>
      <c r="W32" s="3">
        <v>0.49226236614277163</v>
      </c>
      <c r="X32" s="3">
        <v>5.8857372031057087E-3</v>
      </c>
      <c r="Y32" s="3">
        <v>3.7085169844626627E-2</v>
      </c>
    </row>
    <row r="33" spans="1:25" x14ac:dyDescent="0.45">
      <c r="A33" t="s">
        <v>663</v>
      </c>
      <c r="B33" s="2">
        <v>37986</v>
      </c>
      <c r="C33" s="3">
        <v>5.4399112478767364</v>
      </c>
      <c r="D33" s="3">
        <v>3.1424442314834424</v>
      </c>
      <c r="E33" s="3">
        <v>2.2661014333142666</v>
      </c>
      <c r="F33" s="3">
        <v>-8.9741926826304746E-2</v>
      </c>
      <c r="G33" s="3">
        <v>2.8850104397935422E-2</v>
      </c>
      <c r="H33" s="3">
        <v>-8.0602308853704088E-3</v>
      </c>
      <c r="I33" s="3">
        <v>-2.5319720828509949E-4</v>
      </c>
      <c r="J33" s="3">
        <v>-2.6230386399911355E-3</v>
      </c>
      <c r="K33" s="3">
        <v>3.7823493883481266E-3</v>
      </c>
      <c r="L33" s="3">
        <v>7.7119219945827313E-3</v>
      </c>
      <c r="M33" s="3">
        <v>9.4584333698744076E-3</v>
      </c>
      <c r="N33" s="3">
        <v>9.3485051049647105E-2</v>
      </c>
      <c r="O33" s="3">
        <v>-8.1305234525040168E-2</v>
      </c>
      <c r="P33" s="3">
        <v>-1.4919732524225135E-2</v>
      </c>
      <c r="Q33" s="3">
        <v>-9.3308158255780787E-4</v>
      </c>
      <c r="R33" s="3">
        <v>1.6404463076144752E-3</v>
      </c>
      <c r="S33" s="3">
        <v>2.8807995851713467E-2</v>
      </c>
      <c r="T33" s="3">
        <v>9.346274531045011E-2</v>
      </c>
      <c r="U33" s="3">
        <v>0.21920905286958822</v>
      </c>
      <c r="V33" s="3">
        <v>0.15251371853737772</v>
      </c>
      <c r="W33" s="3">
        <v>0.50311275606744355</v>
      </c>
      <c r="X33" s="3">
        <v>2.1511020678617976E-3</v>
      </c>
      <c r="Y33" s="3">
        <v>6.5858080958837231E-2</v>
      </c>
    </row>
    <row r="34" spans="1:25" x14ac:dyDescent="0.45">
      <c r="A34" t="s">
        <v>664</v>
      </c>
      <c r="B34" s="2">
        <v>38077</v>
      </c>
      <c r="C34" s="3">
        <v>9.4421071233048242</v>
      </c>
      <c r="D34" s="3">
        <v>2.8064192154396177</v>
      </c>
      <c r="E34" s="3">
        <v>0.55878270329655033</v>
      </c>
      <c r="F34" s="3">
        <v>8.50610809239329E-2</v>
      </c>
      <c r="G34" s="3">
        <v>4.8757111837881929E-2</v>
      </c>
      <c r="H34" s="3">
        <v>5.4359674954868563E-2</v>
      </c>
      <c r="I34" s="3">
        <v>1.7631772783190308E-2</v>
      </c>
      <c r="J34" s="3">
        <v>3.8772302939169933E-3</v>
      </c>
      <c r="K34" s="3">
        <v>3.4678200331203588E-3</v>
      </c>
      <c r="L34" s="3">
        <v>4.2302153491761869E-2</v>
      </c>
      <c r="M34" s="3">
        <v>1.2434391944069912E-2</v>
      </c>
      <c r="N34" s="3">
        <v>2.6184991522468426E-3</v>
      </c>
      <c r="O34" s="3">
        <v>0.20341974650126965</v>
      </c>
      <c r="P34" s="3">
        <v>6.796375976913073E-2</v>
      </c>
      <c r="Q34" s="3">
        <v>0.62769218864720977</v>
      </c>
      <c r="R34" s="3">
        <v>8.1412792075012414E-3</v>
      </c>
      <c r="S34" s="3">
        <v>-1.4198917093972302E-2</v>
      </c>
      <c r="T34" s="3">
        <v>0.12751860519112446</v>
      </c>
      <c r="U34" s="3">
        <v>0.35030112503877264</v>
      </c>
      <c r="V34" s="3">
        <v>7.5333495226331412E-2</v>
      </c>
      <c r="W34" s="3">
        <v>0.41723795870723901</v>
      </c>
      <c r="X34" s="3">
        <v>-4.7025204910821376E-3</v>
      </c>
      <c r="Y34" s="3">
        <v>8.5411289831231266E-2</v>
      </c>
    </row>
    <row r="35" spans="1:25" x14ac:dyDescent="0.45">
      <c r="A35" t="s">
        <v>665</v>
      </c>
      <c r="B35" s="2">
        <v>38168</v>
      </c>
      <c r="C35" s="3">
        <v>3.6292229038447141</v>
      </c>
      <c r="D35" s="3">
        <v>2.8963726261801361</v>
      </c>
      <c r="E35" s="3">
        <v>0.18765404928948595</v>
      </c>
      <c r="F35" s="3">
        <v>0.15646565494865594</v>
      </c>
      <c r="G35" s="3">
        <v>4.0962375940014464E-2</v>
      </c>
      <c r="H35" s="3">
        <v>2.4434159430895604E-2</v>
      </c>
      <c r="I35" s="3">
        <v>1.9963615737863562E-2</v>
      </c>
      <c r="J35" s="3">
        <v>4.9201595630516204E-3</v>
      </c>
      <c r="K35" s="3">
        <v>-8.1136118767976169E-3</v>
      </c>
      <c r="L35" s="3">
        <v>0.21822105641196055</v>
      </c>
      <c r="M35" s="3">
        <v>7.2928614292383769E-3</v>
      </c>
      <c r="N35" s="3">
        <v>1.4400435772792033E-2</v>
      </c>
      <c r="O35" s="3">
        <v>1.0244225555698372</v>
      </c>
      <c r="P35" s="3">
        <v>7.045182372171703E-2</v>
      </c>
      <c r="Q35" s="3">
        <v>9.4269112638365127E-2</v>
      </c>
      <c r="R35" s="3">
        <v>-6.5561414951469901E-2</v>
      </c>
      <c r="S35" s="3">
        <v>1.9195331765540051E-2</v>
      </c>
      <c r="T35" s="3">
        <v>8.9771104347289729E-2</v>
      </c>
      <c r="U35" s="3">
        <v>0.18261158942276029</v>
      </c>
      <c r="V35" s="3">
        <v>0.23441563106068128</v>
      </c>
      <c r="W35" s="3">
        <v>0.56742808375120901</v>
      </c>
      <c r="X35" s="3">
        <v>5.2538189511580355E-3</v>
      </c>
      <c r="Y35" s="3">
        <v>6.1221353456709197E-2</v>
      </c>
    </row>
    <row r="36" spans="1:25" x14ac:dyDescent="0.45">
      <c r="A36" t="s">
        <v>666</v>
      </c>
      <c r="B36" s="2">
        <v>38260</v>
      </c>
      <c r="C36" s="3">
        <v>4.7836830107953343</v>
      </c>
      <c r="D36" s="3">
        <v>2.1546043960979966</v>
      </c>
      <c r="E36" s="3">
        <v>8.522301263879771E-2</v>
      </c>
      <c r="F36" s="3">
        <v>9.1903874498526605E-2</v>
      </c>
      <c r="G36" s="3">
        <v>2.0977942964114264E-2</v>
      </c>
      <c r="H36" s="3">
        <v>2.7290578755132026E-2</v>
      </c>
      <c r="I36" s="3">
        <v>1.5779725365320199E-2</v>
      </c>
      <c r="J36" s="3">
        <v>1.402866742743004E-3</v>
      </c>
      <c r="K36" s="3">
        <v>2.9176354509570863E-2</v>
      </c>
      <c r="L36" s="3">
        <v>3.618386429927898E-2</v>
      </c>
      <c r="M36" s="3">
        <v>7.6079153884902528E-3</v>
      </c>
      <c r="N36" s="3">
        <v>2.1271196564551672E-2</v>
      </c>
      <c r="O36" s="3">
        <v>0.22095283686018344</v>
      </c>
      <c r="P36" s="3">
        <v>8.9621256985767922E-2</v>
      </c>
      <c r="Q36" s="3">
        <v>0.12765487116521593</v>
      </c>
      <c r="R36" s="3">
        <v>-0.13000113567638352</v>
      </c>
      <c r="S36" s="3">
        <v>1.466285715091549E-2</v>
      </c>
      <c r="T36" s="3">
        <v>0.10051464077773631</v>
      </c>
      <c r="U36" s="3">
        <v>6.7851255478774214E-2</v>
      </c>
      <c r="V36" s="3">
        <v>7.2851896539967181E-2</v>
      </c>
      <c r="W36" s="3">
        <v>1.0777017758932665</v>
      </c>
      <c r="X36" s="3">
        <v>8.465755859946902E-3</v>
      </c>
      <c r="Y36" s="3">
        <v>8.4632602347459202E-2</v>
      </c>
    </row>
    <row r="37" spans="1:25" x14ac:dyDescent="0.45">
      <c r="A37" t="s">
        <v>667</v>
      </c>
      <c r="B37" s="2">
        <v>38352</v>
      </c>
      <c r="C37" s="3">
        <v>7.4981850881091505</v>
      </c>
      <c r="D37" s="3">
        <v>5.8611218839301449</v>
      </c>
      <c r="E37" s="3">
        <v>0.21594103872601531</v>
      </c>
      <c r="F37" s="3">
        <v>1.2358180138946783E-2</v>
      </c>
      <c r="G37" s="3">
        <v>3.6987771439653649E-2</v>
      </c>
      <c r="H37" s="3">
        <v>1.9691337303596037E-2</v>
      </c>
      <c r="I37" s="3">
        <v>7.8177587419878385E-3</v>
      </c>
      <c r="J37" s="3">
        <v>-2.0258504408193095E-4</v>
      </c>
      <c r="K37" s="3">
        <v>2.5392267403321588E-3</v>
      </c>
      <c r="L37" s="3">
        <v>0.17757315841026025</v>
      </c>
      <c r="M37" s="3">
        <v>1.8605146638123234E-2</v>
      </c>
      <c r="N37" s="3">
        <v>3.0155070620028353E-3</v>
      </c>
      <c r="O37" s="3">
        <v>2.7996731621507944</v>
      </c>
      <c r="P37" s="3">
        <v>5.9648768594403753E-2</v>
      </c>
      <c r="Q37" s="3">
        <v>0.5140150642070288</v>
      </c>
      <c r="R37" s="3">
        <v>8.3887157187587533E-2</v>
      </c>
      <c r="S37" s="3">
        <v>4.4675990961275294E-2</v>
      </c>
      <c r="T37" s="3">
        <v>0.19678617720835931</v>
      </c>
      <c r="U37" s="3">
        <v>0.33625906975745673</v>
      </c>
      <c r="V37" s="3">
        <v>0.1447116626150291</v>
      </c>
      <c r="W37" s="3">
        <v>1.1604835566363081</v>
      </c>
      <c r="X37" s="3">
        <v>-4.2107830002604566E-3</v>
      </c>
      <c r="Y37" s="3">
        <v>9.6861949970625E-2</v>
      </c>
    </row>
    <row r="38" spans="1:25" x14ac:dyDescent="0.45">
      <c r="A38" t="s">
        <v>668</v>
      </c>
      <c r="B38" s="2">
        <v>38442</v>
      </c>
      <c r="C38" s="3">
        <v>6.3386167961068285</v>
      </c>
      <c r="D38" s="3">
        <v>3.5394148140009114</v>
      </c>
      <c r="E38" s="3">
        <v>0.60728199172777642</v>
      </c>
      <c r="F38" s="3">
        <v>0.11416866205435716</v>
      </c>
      <c r="G38" s="3">
        <v>2.7617745650224335E-2</v>
      </c>
      <c r="H38" s="3">
        <v>1.985293609514549E-2</v>
      </c>
      <c r="I38" s="3">
        <v>1.9844994389353176E-2</v>
      </c>
      <c r="J38" s="3">
        <v>7.4563739897549333E-4</v>
      </c>
      <c r="K38" s="3">
        <v>1.2307895378956273E-3</v>
      </c>
      <c r="L38" s="3">
        <v>8.0182416927349995E-2</v>
      </c>
      <c r="M38" s="3">
        <v>1.7340104343628159E-2</v>
      </c>
      <c r="N38" s="3">
        <v>6.5461466977074613E-3</v>
      </c>
      <c r="O38" s="3">
        <v>0.56453284935906789</v>
      </c>
      <c r="P38" s="3">
        <v>3.3697173594309252E-2</v>
      </c>
      <c r="Q38" s="3">
        <v>5.2709167028000443E-2</v>
      </c>
      <c r="R38" s="3">
        <v>0.21820030818215019</v>
      </c>
      <c r="S38" s="3">
        <v>2.6003228054727583E-2</v>
      </c>
      <c r="T38" s="3">
        <v>7.542490605233014E-2</v>
      </c>
      <c r="U38" s="3">
        <v>0.37295125932377798</v>
      </c>
      <c r="V38" s="3">
        <v>0.26845997817131617</v>
      </c>
      <c r="W38" s="3">
        <v>0.87938004181168483</v>
      </c>
      <c r="X38" s="3">
        <v>1.6267488559007923E-2</v>
      </c>
      <c r="Y38" s="3">
        <v>5.4955223613050087E-2</v>
      </c>
    </row>
    <row r="39" spans="1:25" x14ac:dyDescent="0.45">
      <c r="A39" t="s">
        <v>669</v>
      </c>
      <c r="B39" s="2">
        <v>38533</v>
      </c>
      <c r="C39" s="3">
        <v>5.9833327177498861</v>
      </c>
      <c r="D39" s="3">
        <v>3.5342489086889826</v>
      </c>
      <c r="E39" s="3">
        <v>0.10039968365912684</v>
      </c>
      <c r="F39" s="3">
        <v>0.83446976333758027</v>
      </c>
      <c r="G39" s="3">
        <v>3.0412445753669481E-2</v>
      </c>
      <c r="H39" s="3">
        <v>4.2561928873804153E-2</v>
      </c>
      <c r="I39" s="3">
        <v>3.3595686527571854E-2</v>
      </c>
      <c r="J39" s="3">
        <v>-2.5399462633030321E-3</v>
      </c>
      <c r="K39" s="3">
        <v>-3.4245816095617175E-4</v>
      </c>
      <c r="L39" s="3">
        <v>3.2074178440344062E-2</v>
      </c>
      <c r="M39" s="3">
        <v>1.1220433756196748E-2</v>
      </c>
      <c r="N39" s="3">
        <v>8.4547186652508596E-3</v>
      </c>
      <c r="O39" s="3">
        <v>0.25358661677728855</v>
      </c>
      <c r="P39" s="3">
        <v>0.12300528519225612</v>
      </c>
      <c r="Q39" s="3">
        <v>7.2275879060238399E-2</v>
      </c>
      <c r="R39" s="3">
        <v>0.4874658027517233</v>
      </c>
      <c r="S39" s="3">
        <v>0.10031882016381123</v>
      </c>
      <c r="T39" s="3">
        <v>0.26560352996581266</v>
      </c>
      <c r="U39" s="3">
        <v>0.59097065228248657</v>
      </c>
      <c r="V39" s="3">
        <v>0.13218211566994581</v>
      </c>
      <c r="W39" s="3">
        <v>0.42722272601661543</v>
      </c>
      <c r="X39" s="3">
        <v>9.6879957487917782E-3</v>
      </c>
      <c r="Y39" s="3">
        <v>5.2794256235561353E-2</v>
      </c>
    </row>
    <row r="40" spans="1:25" x14ac:dyDescent="0.45">
      <c r="A40" t="s">
        <v>670</v>
      </c>
      <c r="B40" s="2">
        <v>38625</v>
      </c>
      <c r="C40" s="3">
        <v>7.2646134478028861</v>
      </c>
      <c r="D40" s="3">
        <v>4.2149405924209118</v>
      </c>
      <c r="E40" s="3">
        <v>0.28252552227608912</v>
      </c>
      <c r="F40" s="3">
        <v>0.16626810539489797</v>
      </c>
      <c r="G40" s="3">
        <v>2.226277309294852E-2</v>
      </c>
      <c r="H40" s="3">
        <v>3.4355070788981056E-2</v>
      </c>
      <c r="I40" s="3">
        <v>1.2916904477139319E-2</v>
      </c>
      <c r="J40" s="3">
        <v>-1.2241544375681949E-3</v>
      </c>
      <c r="K40" s="3">
        <v>-1.3357939005948193E-3</v>
      </c>
      <c r="L40" s="3">
        <v>3.089385545360317E-2</v>
      </c>
      <c r="M40" s="3">
        <v>7.5753272386622272E-2</v>
      </c>
      <c r="N40" s="3">
        <v>3.6713751396475413E-4</v>
      </c>
      <c r="O40" s="3">
        <v>0.12741492384300349</v>
      </c>
      <c r="P40" s="3">
        <v>4.9318898621804365E-2</v>
      </c>
      <c r="Q40" s="3">
        <v>7.87240338849447E-2</v>
      </c>
      <c r="R40" s="3">
        <v>2.0138720236945815</v>
      </c>
      <c r="S40" s="3">
        <v>9.421469975527412E-2</v>
      </c>
      <c r="T40" s="3">
        <v>0.23660443986576263</v>
      </c>
      <c r="U40" s="3">
        <v>0.47267281253758558</v>
      </c>
      <c r="V40" s="3">
        <v>0.10669062466416893</v>
      </c>
      <c r="W40" s="3">
        <v>0.38554601485578011</v>
      </c>
      <c r="X40" s="3">
        <v>8.1306360816883901E-4</v>
      </c>
      <c r="Y40" s="3">
        <v>5.6840310591479794E-2</v>
      </c>
    </row>
    <row r="41" spans="1:25" x14ac:dyDescent="0.45">
      <c r="A41" t="s">
        <v>671</v>
      </c>
      <c r="B41" s="2">
        <v>38717</v>
      </c>
      <c r="C41" s="3">
        <v>6.4696648623344117</v>
      </c>
      <c r="D41" s="3">
        <v>2.4879017482056787</v>
      </c>
      <c r="E41" s="3">
        <v>0.22167119235054544</v>
      </c>
      <c r="F41" s="3">
        <v>0.29374345583963191</v>
      </c>
      <c r="G41" s="3">
        <v>2.961397042006118E-2</v>
      </c>
      <c r="H41" s="3">
        <v>3.3513663568871678E-2</v>
      </c>
      <c r="I41" s="3">
        <v>2.4666006403023168E-2</v>
      </c>
      <c r="J41" s="3">
        <v>2.9523264507522323E-3</v>
      </c>
      <c r="K41" s="3">
        <v>-2.9543708920336532E-5</v>
      </c>
      <c r="L41" s="3">
        <v>0.10887663379512187</v>
      </c>
      <c r="M41" s="3">
        <v>3.423171409744533E-3</v>
      </c>
      <c r="N41" s="3">
        <v>1.323407687277244E-2</v>
      </c>
      <c r="O41" s="3">
        <v>0.22438061863626232</v>
      </c>
      <c r="P41" s="3">
        <v>9.6120327955383833E-2</v>
      </c>
      <c r="Q41" s="3">
        <v>-1.3565077507386704E-2</v>
      </c>
      <c r="R41" s="3">
        <v>0.10804015937384785</v>
      </c>
      <c r="S41" s="3">
        <v>5.0693111501748704E-2</v>
      </c>
      <c r="T41" s="3">
        <v>0.14004243786472048</v>
      </c>
      <c r="U41" s="3">
        <v>0.15050876957160875</v>
      </c>
      <c r="V41" s="3">
        <v>0.10257923246894447</v>
      </c>
      <c r="W41" s="3">
        <v>0.82352870809801582</v>
      </c>
      <c r="X41" s="3">
        <v>2.0334396693177654E-3</v>
      </c>
      <c r="Y41" s="3">
        <v>5.9395428256093966E-2</v>
      </c>
    </row>
    <row r="42" spans="1:25" x14ac:dyDescent="0.45">
      <c r="A42" t="s">
        <v>672</v>
      </c>
      <c r="B42" s="2">
        <v>38807</v>
      </c>
      <c r="C42" s="3">
        <v>6.6978076900397268</v>
      </c>
      <c r="D42" s="3">
        <v>3.2438010793653462</v>
      </c>
      <c r="E42" s="3">
        <v>0.12318905125436089</v>
      </c>
      <c r="F42" s="3">
        <v>0.1899169726432007</v>
      </c>
      <c r="G42" s="3">
        <v>2.4780896983007551E-2</v>
      </c>
      <c r="H42" s="3">
        <v>7.0130995464107768E-2</v>
      </c>
      <c r="I42" s="3">
        <v>1.9789976726841917E-2</v>
      </c>
      <c r="J42" s="3">
        <v>3.2344659434710358E-3</v>
      </c>
      <c r="K42" s="3">
        <v>1.7181077558231102E-3</v>
      </c>
      <c r="L42" s="3">
        <v>1.6662650893482765E-2</v>
      </c>
      <c r="M42" s="3">
        <v>2.9577856292256283E-3</v>
      </c>
      <c r="N42" s="3">
        <v>1.8214243387930221E-2</v>
      </c>
      <c r="O42" s="3">
        <v>1.1690036402838948</v>
      </c>
      <c r="P42" s="3">
        <v>0.16058908578328884</v>
      </c>
      <c r="Q42" s="3">
        <v>4.4367950705935869E-2</v>
      </c>
      <c r="R42" s="3">
        <v>0.21684568047642092</v>
      </c>
      <c r="S42" s="3">
        <v>2.7341289023578193E-2</v>
      </c>
      <c r="T42" s="3">
        <v>0.28805272816477556</v>
      </c>
      <c r="U42" s="3">
        <v>0.23651394971314896</v>
      </c>
      <c r="V42" s="3">
        <v>0.12987439933164374</v>
      </c>
      <c r="W42" s="3">
        <v>0.34759468992539677</v>
      </c>
      <c r="X42" s="3">
        <v>1.0309641219044807E-3</v>
      </c>
      <c r="Y42" s="3">
        <v>5.3476485042463696E-2</v>
      </c>
    </row>
    <row r="43" spans="1:25" x14ac:dyDescent="0.45">
      <c r="A43" t="s">
        <v>673</v>
      </c>
      <c r="B43" s="2">
        <v>38898</v>
      </c>
      <c r="C43" s="3">
        <v>5.7264027902491605</v>
      </c>
      <c r="D43" s="3">
        <v>3.8520182778931762</v>
      </c>
      <c r="E43" s="3">
        <v>0.93611519853191572</v>
      </c>
      <c r="F43" s="3">
        <v>0.13710316990276913</v>
      </c>
      <c r="G43" s="3">
        <v>1.2775367615118863E-2</v>
      </c>
      <c r="H43" s="3">
        <v>9.3740446169172692E-4</v>
      </c>
      <c r="I43" s="3">
        <v>2.5151279723527212E-2</v>
      </c>
      <c r="J43" s="3">
        <v>8.6968479928823603E-3</v>
      </c>
      <c r="K43" s="3">
        <v>1.9670861139934794E-3</v>
      </c>
      <c r="L43" s="3">
        <v>4.8813333491532968E-2</v>
      </c>
      <c r="M43" s="3">
        <v>1.0339833014056921E-4</v>
      </c>
      <c r="N43" s="3">
        <v>2.2014371476591851E-2</v>
      </c>
      <c r="O43" s="3">
        <v>0.57049537838510245</v>
      </c>
      <c r="P43" s="3">
        <v>0.22605679987932825</v>
      </c>
      <c r="Q43" s="3">
        <v>0.1224198972764084</v>
      </c>
      <c r="R43" s="3">
        <v>0.12532644270843604</v>
      </c>
      <c r="S43" s="3">
        <v>2.8156277011566902E-3</v>
      </c>
      <c r="T43" s="3">
        <v>0.17778248786301271</v>
      </c>
      <c r="U43" s="3">
        <v>0.51979823779930279</v>
      </c>
      <c r="V43" s="3">
        <v>0.11160205261806053</v>
      </c>
      <c r="W43" s="3">
        <v>0.84480612932278221</v>
      </c>
      <c r="X43" s="3">
        <v>1.4756199098412423E-3</v>
      </c>
      <c r="Y43" s="3">
        <v>2.9167739884203913E-2</v>
      </c>
    </row>
    <row r="44" spans="1:25" x14ac:dyDescent="0.45">
      <c r="A44" t="s">
        <v>674</v>
      </c>
      <c r="B44" s="2">
        <v>38990</v>
      </c>
      <c r="C44" s="3">
        <v>4.2345704331249312</v>
      </c>
      <c r="D44" s="3">
        <v>1.7421101126724452</v>
      </c>
      <c r="E44" s="3">
        <v>0.12754109127934082</v>
      </c>
      <c r="F44" s="3">
        <v>0.30808616400437455</v>
      </c>
      <c r="G44" s="3">
        <v>2.36886518387063E-2</v>
      </c>
      <c r="H44" s="3">
        <v>1.5688034526757648E-2</v>
      </c>
      <c r="I44" s="3">
        <v>3.1764215472937923E-2</v>
      </c>
      <c r="J44" s="3">
        <v>8.7395564696001703E-3</v>
      </c>
      <c r="K44" s="3">
        <v>8.2959591627691223E-4</v>
      </c>
      <c r="L44" s="3">
        <v>5.444243853539809E-2</v>
      </c>
      <c r="M44" s="3">
        <v>-4.4225744650788715E-3</v>
      </c>
      <c r="N44" s="3">
        <v>1.9463950471972948E-2</v>
      </c>
      <c r="O44" s="3">
        <v>0.33549126543801022</v>
      </c>
      <c r="P44" s="3">
        <v>-1.1997220715447864E-2</v>
      </c>
      <c r="Q44" s="3">
        <v>7.8464340856723949E-2</v>
      </c>
      <c r="R44" s="3">
        <v>-0.22847003730961496</v>
      </c>
      <c r="S44" s="3">
        <v>1.6866550666849681E-2</v>
      </c>
      <c r="T44" s="3">
        <v>0.14637181479274505</v>
      </c>
      <c r="U44" s="3">
        <v>0.34769107025439</v>
      </c>
      <c r="V44" s="3">
        <v>6.0338220363279745E-2</v>
      </c>
      <c r="W44" s="3">
        <v>0.48991739005732393</v>
      </c>
      <c r="X44" s="3">
        <v>2.4355002067852119E-3</v>
      </c>
      <c r="Y44" s="3">
        <v>7.7075181509338064E-2</v>
      </c>
    </row>
    <row r="45" spans="1:25" x14ac:dyDescent="0.45">
      <c r="A45" t="s">
        <v>675</v>
      </c>
      <c r="B45" s="2">
        <v>39082</v>
      </c>
      <c r="C45" s="3">
        <v>4.833811641053753</v>
      </c>
      <c r="D45" s="3">
        <v>2.5339931101822577</v>
      </c>
      <c r="E45" s="3">
        <v>-3.2716192873059172E-2</v>
      </c>
      <c r="F45" s="3">
        <v>0.33523705768652873</v>
      </c>
      <c r="G45" s="3">
        <v>4.9555179540566744E-3</v>
      </c>
      <c r="H45" s="3">
        <v>1.7676259891365276E-2</v>
      </c>
      <c r="I45" s="3">
        <v>2.0075388731272546E-2</v>
      </c>
      <c r="J45" s="3">
        <v>6.8955559765900001E-3</v>
      </c>
      <c r="K45" s="3">
        <v>2.2731454546282598E-3</v>
      </c>
      <c r="L45" s="3">
        <v>-2.4186327906317577E-2</v>
      </c>
      <c r="M45" s="3">
        <v>2.3838135671366563E-2</v>
      </c>
      <c r="N45" s="3">
        <v>1.7498821028881999E-2</v>
      </c>
      <c r="O45" s="3">
        <v>0.60503985789637427</v>
      </c>
      <c r="P45" s="3">
        <v>0.15182557296119714</v>
      </c>
      <c r="Q45" s="3">
        <v>7.0055992516855542E-2</v>
      </c>
      <c r="R45" s="3">
        <v>0.27976759903547338</v>
      </c>
      <c r="S45" s="3">
        <v>2.7573974492910467E-2</v>
      </c>
      <c r="T45" s="3">
        <v>0.12154452620142683</v>
      </c>
      <c r="U45" s="3">
        <v>0.2630644760112722</v>
      </c>
      <c r="V45" s="3">
        <v>0.10777134794164873</v>
      </c>
      <c r="W45" s="3">
        <v>0.49491733764449963</v>
      </c>
      <c r="X45" s="3">
        <v>1.2817405806773352E-3</v>
      </c>
      <c r="Y45" s="3">
        <v>-3.6107016014887694E-2</v>
      </c>
    </row>
    <row r="46" spans="1:25" x14ac:dyDescent="0.45">
      <c r="A46" t="s">
        <v>676</v>
      </c>
      <c r="B46" s="2">
        <v>39172</v>
      </c>
      <c r="C46" s="3">
        <v>9.8268788548805155</v>
      </c>
      <c r="D46" s="3">
        <v>2.9023944910979238</v>
      </c>
      <c r="E46" s="3">
        <v>0.10998272198976793</v>
      </c>
      <c r="F46" s="3">
        <v>0.30967542038666102</v>
      </c>
      <c r="G46" s="3">
        <v>4.4758769052818228E-3</v>
      </c>
      <c r="H46" s="3">
        <v>1.706059927568401E-2</v>
      </c>
      <c r="I46" s="3">
        <v>1.5286108085292419E-2</v>
      </c>
      <c r="J46" s="3">
        <v>6.3649777350418988E-3</v>
      </c>
      <c r="K46" s="3">
        <v>2.1024882618883335E-3</v>
      </c>
      <c r="L46" s="3">
        <v>2.8599997562796596E-2</v>
      </c>
      <c r="M46" s="3">
        <v>6.579715122647968E-3</v>
      </c>
      <c r="N46" s="3">
        <v>1.3451358034825609E-2</v>
      </c>
      <c r="O46" s="3">
        <v>0.19619688267552188</v>
      </c>
      <c r="P46" s="3">
        <v>0.12264024883677553</v>
      </c>
      <c r="Q46" s="3">
        <v>0.10207194146703176</v>
      </c>
      <c r="R46" s="3">
        <v>0.81005649017488945</v>
      </c>
      <c r="S46" s="3">
        <v>3.2596231130733636E-2</v>
      </c>
      <c r="T46" s="3">
        <v>0.13978388122751673</v>
      </c>
      <c r="U46" s="3">
        <v>0.23025044573971901</v>
      </c>
      <c r="V46" s="3">
        <v>0.1477421260189605</v>
      </c>
      <c r="W46" s="3">
        <v>0.43590169935399031</v>
      </c>
      <c r="X46" s="3">
        <v>2.1974841844367302E-3</v>
      </c>
      <c r="Y46" s="3">
        <v>1.6458763635908702E-2</v>
      </c>
    </row>
    <row r="47" spans="1:25" x14ac:dyDescent="0.45">
      <c r="A47" t="s">
        <v>677</v>
      </c>
      <c r="B47" s="2">
        <v>39263</v>
      </c>
      <c r="C47" s="3">
        <v>5.0559596568468006</v>
      </c>
      <c r="D47" s="3">
        <v>3.5122887193708747</v>
      </c>
      <c r="E47" s="3">
        <v>0.31519602616892384</v>
      </c>
      <c r="F47" s="3">
        <v>0.23239425625587559</v>
      </c>
      <c r="G47" s="3">
        <v>1.0192631836125397E-2</v>
      </c>
      <c r="H47" s="3">
        <v>1.2208397789127003E-2</v>
      </c>
      <c r="I47" s="3">
        <v>1.2964128489844884E-3</v>
      </c>
      <c r="J47" s="3">
        <v>5.0349100007397373E-3</v>
      </c>
      <c r="K47" s="3">
        <v>1.499743127063475E-3</v>
      </c>
      <c r="L47" s="3">
        <v>3.0933130852716404E-2</v>
      </c>
      <c r="M47" s="3">
        <v>9.0401299722254937E-3</v>
      </c>
      <c r="N47" s="3">
        <v>8.4624499929927457E-3</v>
      </c>
      <c r="O47" s="3">
        <v>0.25531226428703802</v>
      </c>
      <c r="P47" s="3">
        <v>0.17927648531255244</v>
      </c>
      <c r="Q47" s="3">
        <v>4.9248745770875048E-2</v>
      </c>
      <c r="R47" s="3">
        <v>1.4446832568030177</v>
      </c>
      <c r="S47" s="3">
        <v>2.847190097376007E-2</v>
      </c>
      <c r="T47" s="3">
        <v>0.17036542998440601</v>
      </c>
      <c r="U47" s="3">
        <v>-2.0021956358845062E-2</v>
      </c>
      <c r="V47" s="3">
        <v>0.11125466697232517</v>
      </c>
      <c r="W47" s="3">
        <v>0.75263408871821136</v>
      </c>
      <c r="X47" s="3">
        <v>5.6143078697817438E-3</v>
      </c>
      <c r="Y47" s="3">
        <v>5.5203290769169883E-2</v>
      </c>
    </row>
    <row r="48" spans="1:25" x14ac:dyDescent="0.45">
      <c r="A48" t="s">
        <v>678</v>
      </c>
      <c r="B48" s="2">
        <v>39355</v>
      </c>
      <c r="C48" s="3">
        <v>9.5896691482105982</v>
      </c>
      <c r="D48" s="3">
        <v>4.8811351688730351</v>
      </c>
      <c r="E48" s="3">
        <v>0.14672604615921933</v>
      </c>
      <c r="F48" s="3">
        <v>-0.10433170251961807</v>
      </c>
      <c r="G48" s="3">
        <v>-5.9448819688135545E-3</v>
      </c>
      <c r="H48" s="3">
        <v>5.8190924287728329E-3</v>
      </c>
      <c r="I48" s="3">
        <v>8.3320615315535546E-3</v>
      </c>
      <c r="J48" s="3">
        <v>7.5823956733610132E-3</v>
      </c>
      <c r="K48" s="3">
        <v>1.397077172450059E-3</v>
      </c>
      <c r="L48" s="3">
        <v>1.5544083381230565E-2</v>
      </c>
      <c r="M48" s="3">
        <v>2.7974437350692327E-2</v>
      </c>
      <c r="N48" s="3">
        <v>5.544251238275746E-4</v>
      </c>
      <c r="O48" s="3">
        <v>1.7373116183739372</v>
      </c>
      <c r="P48" s="3">
        <v>0.25949128147857242</v>
      </c>
      <c r="Q48" s="3">
        <v>2.2393632294436723E-3</v>
      </c>
      <c r="R48" s="3">
        <v>1.3784223360845447</v>
      </c>
      <c r="S48" s="3">
        <v>4.0889848703393197E-2</v>
      </c>
      <c r="T48" s="3">
        <v>7.5419853229263062E-2</v>
      </c>
      <c r="U48" s="3">
        <v>0.28468802628703938</v>
      </c>
      <c r="V48" s="3">
        <v>0.5195445827564299</v>
      </c>
      <c r="W48" s="3">
        <v>0.54157947688321728</v>
      </c>
      <c r="X48" s="3">
        <v>8.9079800185473991E-3</v>
      </c>
      <c r="Y48" s="3">
        <v>2.072836593729167E-2</v>
      </c>
    </row>
    <row r="49" spans="1:25" x14ac:dyDescent="0.45">
      <c r="A49" t="s">
        <v>679</v>
      </c>
      <c r="B49" s="2">
        <v>39447</v>
      </c>
      <c r="C49" s="3">
        <v>8.1410662295049505</v>
      </c>
      <c r="D49" s="3">
        <v>3.7871941216634997</v>
      </c>
      <c r="E49" s="3">
        <v>0.16567799322285207</v>
      </c>
      <c r="F49" s="3">
        <v>0.97982523694678436</v>
      </c>
      <c r="G49" s="3">
        <v>-2.2151156685139013E-2</v>
      </c>
      <c r="H49" s="3">
        <v>3.1573857635342952E-3</v>
      </c>
      <c r="I49" s="3">
        <v>3.5587261448478904E-5</v>
      </c>
      <c r="J49" s="3">
        <v>2.0141901472156328E-2</v>
      </c>
      <c r="K49" s="3">
        <v>9.5159232133892413E-4</v>
      </c>
      <c r="L49" s="3">
        <v>3.8720388822881972E-2</v>
      </c>
      <c r="M49" s="3">
        <v>-8.9331106435867075E-3</v>
      </c>
      <c r="N49" s="3">
        <v>-1.6247877131106156E-3</v>
      </c>
      <c r="O49" s="3">
        <v>0.6352025186411272</v>
      </c>
      <c r="P49" s="3">
        <v>0.20828445691349251</v>
      </c>
      <c r="Q49" s="3">
        <v>2.5122073976063721E-2</v>
      </c>
      <c r="R49" s="3">
        <v>0.28673426687357551</v>
      </c>
      <c r="S49" s="3">
        <v>0.10778072444265126</v>
      </c>
      <c r="T49" s="3">
        <v>0.10435811723618772</v>
      </c>
      <c r="U49" s="3">
        <v>0.25044694582864824</v>
      </c>
      <c r="V49" s="3">
        <v>0.26701958348284</v>
      </c>
      <c r="W49" s="3">
        <v>0.67701079833612943</v>
      </c>
      <c r="X49" s="3">
        <v>4.1923058582289605E-3</v>
      </c>
      <c r="Y49" s="3">
        <v>-3.2934726047488233E-2</v>
      </c>
    </row>
    <row r="50" spans="1:25" x14ac:dyDescent="0.45">
      <c r="A50" t="s">
        <v>680</v>
      </c>
      <c r="B50" s="2">
        <v>39538</v>
      </c>
      <c r="C50" s="3">
        <v>7.3649929467637687</v>
      </c>
      <c r="D50" s="3">
        <v>2.8948260128536716</v>
      </c>
      <c r="E50" s="3">
        <v>0.11768401928400696</v>
      </c>
      <c r="F50" s="3">
        <v>0.22398638013249231</v>
      </c>
      <c r="G50" s="3">
        <v>6.755742456315517E-3</v>
      </c>
      <c r="H50" s="3">
        <v>9.4717882346238586E-3</v>
      </c>
      <c r="I50" s="3">
        <v>2.1046736290438708E-2</v>
      </c>
      <c r="J50" s="3">
        <v>4.775658602166344E-3</v>
      </c>
      <c r="K50" s="3">
        <v>1.2488777307484229E-3</v>
      </c>
      <c r="L50" s="3">
        <v>3.5686794433321366E-2</v>
      </c>
      <c r="M50" s="3">
        <v>9.3119381110486291E-3</v>
      </c>
      <c r="N50" s="3">
        <v>-1.4247941534538584E-4</v>
      </c>
      <c r="O50" s="3">
        <v>0.88726633530959131</v>
      </c>
      <c r="P50" s="3">
        <v>0.14466144133346331</v>
      </c>
      <c r="Q50" s="3">
        <v>1.2761213084175688E-2</v>
      </c>
      <c r="R50" s="3">
        <v>0.30497212611298324</v>
      </c>
      <c r="S50" s="3">
        <v>4.2922224109483507E-2</v>
      </c>
      <c r="T50" s="3">
        <v>0.15010777853744489</v>
      </c>
      <c r="U50" s="3">
        <v>5.2816848072370227E-2</v>
      </c>
      <c r="V50" s="3">
        <v>0.10096836041274039</v>
      </c>
      <c r="W50" s="3">
        <v>0.59481532708212981</v>
      </c>
      <c r="X50" s="3">
        <v>2.1308880195806453E-3</v>
      </c>
      <c r="Y50" s="3">
        <v>3.8737859406820618E-2</v>
      </c>
    </row>
    <row r="51" spans="1:25" x14ac:dyDescent="0.45">
      <c r="A51" t="s">
        <v>681</v>
      </c>
      <c r="B51" s="2">
        <v>39629</v>
      </c>
      <c r="C51" s="3">
        <v>7.1298880203707045</v>
      </c>
      <c r="D51" s="3">
        <v>1.9917264057952693</v>
      </c>
      <c r="E51" s="3">
        <v>0.34519022712783909</v>
      </c>
      <c r="F51" s="3">
        <v>0.13458963558097753</v>
      </c>
      <c r="G51" s="3">
        <v>-9.2613666841171987E-3</v>
      </c>
      <c r="H51" s="3">
        <v>4.6336131829195848E-3</v>
      </c>
      <c r="I51" s="3">
        <v>1.7499578812195032E-2</v>
      </c>
      <c r="J51" s="3">
        <v>8.9839998645795029E-3</v>
      </c>
      <c r="K51" s="3">
        <v>1.0521176165498175E-3</v>
      </c>
      <c r="L51" s="3">
        <v>3.819947858785485E-2</v>
      </c>
      <c r="M51" s="3">
        <v>8.967410847308413E-3</v>
      </c>
      <c r="N51" s="3">
        <v>6.1502697335851658E-4</v>
      </c>
      <c r="O51" s="3">
        <v>0.46217420298457396</v>
      </c>
      <c r="P51" s="3">
        <v>0.14459325640583884</v>
      </c>
      <c r="Q51" s="3">
        <v>8.2439404957073519E-3</v>
      </c>
      <c r="R51" s="3">
        <v>-4.1238295120792204E-2</v>
      </c>
      <c r="S51" s="3">
        <v>2.8792980545912353E-2</v>
      </c>
      <c r="T51" s="3">
        <v>0.16435914570982385</v>
      </c>
      <c r="U51" s="3">
        <v>3.7809958083351504E-2</v>
      </c>
      <c r="V51" s="3">
        <v>0.36316123490547292</v>
      </c>
      <c r="W51" s="3">
        <v>0.36221145820281792</v>
      </c>
      <c r="X51" s="3">
        <v>1.2247203458567599E-2</v>
      </c>
      <c r="Y51" s="3">
        <v>2.9540932618679704E-2</v>
      </c>
    </row>
    <row r="52" spans="1:25" x14ac:dyDescent="0.45">
      <c r="A52" t="s">
        <v>682</v>
      </c>
      <c r="B52" s="2">
        <v>39721</v>
      </c>
      <c r="C52" s="3">
        <v>7.6606742419563538</v>
      </c>
      <c r="D52" s="3">
        <v>2.1692240276013206</v>
      </c>
      <c r="E52" s="3">
        <v>0.14083428810782794</v>
      </c>
      <c r="F52" s="3">
        <v>0.15962166327421207</v>
      </c>
      <c r="G52" s="3">
        <v>3.7740164264293913E-2</v>
      </c>
      <c r="H52" s="3">
        <v>7.6105833801970914E-3</v>
      </c>
      <c r="I52" s="3">
        <v>1.1656471832888659E-2</v>
      </c>
      <c r="J52" s="3">
        <v>1.0631208518167725E-2</v>
      </c>
      <c r="K52" s="3">
        <v>2.2589490887230824E-3</v>
      </c>
      <c r="L52" s="3">
        <v>3.8372706573534594E-2</v>
      </c>
      <c r="M52" s="3">
        <v>1.1739709543221826E-2</v>
      </c>
      <c r="N52" s="3">
        <v>8.8627356258871176E-4</v>
      </c>
      <c r="O52" s="3">
        <v>0.2705310434110314</v>
      </c>
      <c r="P52" s="3">
        <v>0.17030445493180935</v>
      </c>
      <c r="Q52" s="3">
        <v>0.16050479261365258</v>
      </c>
      <c r="R52" s="3">
        <v>0.19995096168123916</v>
      </c>
      <c r="S52" s="3">
        <v>4.4645942743983855E-2</v>
      </c>
      <c r="T52" s="3">
        <v>0.1423623776280703</v>
      </c>
      <c r="U52" s="3">
        <v>9.2809114037324517E-2</v>
      </c>
      <c r="V52" s="3">
        <v>0.13907650329940055</v>
      </c>
      <c r="W52" s="3">
        <v>0.59474811522567717</v>
      </c>
      <c r="X52" s="3">
        <v>-1.5042266196950847E-2</v>
      </c>
      <c r="Y52" s="3">
        <v>-3.7542873713242594E-2</v>
      </c>
    </row>
    <row r="53" spans="1:25" x14ac:dyDescent="0.45">
      <c r="A53" t="s">
        <v>683</v>
      </c>
      <c r="B53" s="2">
        <v>39813</v>
      </c>
      <c r="C53" s="3">
        <v>7.5457190034943302</v>
      </c>
      <c r="D53" s="3">
        <v>1.90917062454613</v>
      </c>
      <c r="E53" s="3">
        <v>0.23317100041686559</v>
      </c>
      <c r="F53" s="3">
        <v>4.1872414245046688E-2</v>
      </c>
      <c r="G53" s="3">
        <v>2.9825996767977578E-2</v>
      </c>
      <c r="H53" s="3">
        <v>1.6175403502490193E-2</v>
      </c>
      <c r="I53" s="3">
        <v>2.4856098004539168E-2</v>
      </c>
      <c r="J53" s="3">
        <v>7.8025718598050686E-3</v>
      </c>
      <c r="K53" s="3">
        <v>-1.2094228430838414E-3</v>
      </c>
      <c r="L53" s="3">
        <v>-9.0084669190544104E-3</v>
      </c>
      <c r="M53" s="3">
        <v>1.2666681751925505E-2</v>
      </c>
      <c r="N53" s="3">
        <v>-1.0747728917456238E-3</v>
      </c>
      <c r="O53" s="3">
        <v>0.12960452991369772</v>
      </c>
      <c r="P53" s="3">
        <v>0.13985713151115134</v>
      </c>
      <c r="Q53" s="3">
        <v>1.0741787423989419E-2</v>
      </c>
      <c r="R53" s="3">
        <v>0.23946174581599491</v>
      </c>
      <c r="S53" s="3">
        <v>4.5811680254361192E-2</v>
      </c>
      <c r="T53" s="3">
        <v>9.9991422746028666E-2</v>
      </c>
      <c r="U53" s="3">
        <v>0.35305009399595233</v>
      </c>
      <c r="V53" s="3">
        <v>0.14280867658308055</v>
      </c>
      <c r="W53" s="3">
        <v>0.4124302405506387</v>
      </c>
      <c r="X53" s="3">
        <v>3.5991556522359624E-3</v>
      </c>
      <c r="Y53" s="3">
        <v>-2.4526978424009173E-2</v>
      </c>
    </row>
    <row r="54" spans="1:25" x14ac:dyDescent="0.45">
      <c r="A54" t="s">
        <v>684</v>
      </c>
      <c r="B54" s="2">
        <v>39903</v>
      </c>
      <c r="C54" s="3">
        <v>4.6895014377827122</v>
      </c>
      <c r="D54" s="3">
        <v>2.6892365521514758</v>
      </c>
      <c r="E54" s="3">
        <v>0.26293573906097317</v>
      </c>
      <c r="F54" s="3">
        <v>0.17499390237878021</v>
      </c>
      <c r="G54" s="3">
        <v>1.4638916869553157E-3</v>
      </c>
      <c r="H54" s="3">
        <v>4.5697845346635421E-3</v>
      </c>
      <c r="I54" s="3">
        <v>4.5031934730802555E-3</v>
      </c>
      <c r="J54" s="3">
        <v>2.6511683595661171E-3</v>
      </c>
      <c r="K54" s="3">
        <v>1.0498953549520121E-3</v>
      </c>
      <c r="L54" s="3">
        <v>7.1030237212813499E-2</v>
      </c>
      <c r="M54" s="3">
        <v>9.82198584238036E-3</v>
      </c>
      <c r="N54" s="3">
        <v>-2.2470329379119559E-4</v>
      </c>
      <c r="O54" s="3">
        <v>0.18361936003574453</v>
      </c>
      <c r="P54" s="3">
        <v>6.0885400830555707E-2</v>
      </c>
      <c r="Q54" s="3">
        <v>2.2086131799937184E-2</v>
      </c>
      <c r="R54" s="3">
        <v>4.3065520798749632E-2</v>
      </c>
      <c r="S54" s="3">
        <v>6.9412345262775746E-2</v>
      </c>
      <c r="T54" s="3">
        <v>0.12226741197479171</v>
      </c>
      <c r="U54" s="3">
        <v>0.42383031342103189</v>
      </c>
      <c r="V54" s="3">
        <v>0.15907368722705997</v>
      </c>
      <c r="W54" s="3">
        <v>0.8526848812051846</v>
      </c>
      <c r="X54" s="3">
        <v>1.0040570353009955E-2</v>
      </c>
      <c r="Y54" s="3">
        <v>7.2022975917541338E-2</v>
      </c>
    </row>
    <row r="55" spans="1:25" x14ac:dyDescent="0.45">
      <c r="A55" t="s">
        <v>685</v>
      </c>
      <c r="B55" s="2">
        <v>39994</v>
      </c>
      <c r="C55" s="3">
        <v>4.8295875073511647</v>
      </c>
      <c r="D55" s="3">
        <v>2.242571069846913</v>
      </c>
      <c r="E55" s="3">
        <v>4.1484474104674811E-2</v>
      </c>
      <c r="F55" s="3">
        <v>-3.68158413681395E-2</v>
      </c>
      <c r="G55" s="3">
        <v>4.6704000151182685E-3</v>
      </c>
      <c r="H55" s="3">
        <v>5.9434037867993729E-3</v>
      </c>
      <c r="I55" s="3">
        <v>7.0174078432179545E-3</v>
      </c>
      <c r="J55" s="3">
        <v>4.144977538916076E-3</v>
      </c>
      <c r="K55" s="3">
        <v>7.6089647672204341E-4</v>
      </c>
      <c r="L55" s="3">
        <v>1.6217422055341872E-2</v>
      </c>
      <c r="M55" s="3">
        <v>2.7261076870199117E-4</v>
      </c>
      <c r="N55" s="3">
        <v>4.0663872660640213E-4</v>
      </c>
      <c r="O55" s="3">
        <v>1.0432011010038611</v>
      </c>
      <c r="P55" s="3">
        <v>0.15554363217814979</v>
      </c>
      <c r="Q55" s="3">
        <v>1.7520841975071099E-2</v>
      </c>
      <c r="R55" s="3">
        <v>4.831711515942979E-2</v>
      </c>
      <c r="S55" s="3">
        <v>9.424324970960362E-3</v>
      </c>
      <c r="T55" s="3">
        <v>-3.9347525939775037E-2</v>
      </c>
      <c r="U55" s="3">
        <v>0.4966137013691706</v>
      </c>
      <c r="V55" s="3">
        <v>0.10192900695114079</v>
      </c>
      <c r="W55" s="3">
        <v>0.40918936362729674</v>
      </c>
      <c r="X55" s="3">
        <v>7.3017434250071227E-3</v>
      </c>
      <c r="Y55" s="3">
        <v>5.6070519102447036E-2</v>
      </c>
    </row>
    <row r="56" spans="1:25" x14ac:dyDescent="0.45">
      <c r="A56" t="s">
        <v>686</v>
      </c>
      <c r="B56" s="2">
        <v>40086</v>
      </c>
      <c r="C56" s="3">
        <v>4.3892918357705426</v>
      </c>
      <c r="D56" s="3">
        <v>1.5454375955121846</v>
      </c>
      <c r="E56" s="3">
        <v>0.20176225132265779</v>
      </c>
      <c r="F56" s="3">
        <v>8.2043962920153812E-2</v>
      </c>
      <c r="G56" s="3">
        <v>-6.4751740565414627E-3</v>
      </c>
      <c r="H56" s="3">
        <v>2.9075251268564769E-3</v>
      </c>
      <c r="I56" s="3">
        <v>1.0919578573821649E-2</v>
      </c>
      <c r="J56" s="3">
        <v>1.2463831797220552E-3</v>
      </c>
      <c r="K56" s="3">
        <v>2.3635412535264484E-3</v>
      </c>
      <c r="L56" s="3">
        <v>4.7834327879024861E-3</v>
      </c>
      <c r="M56" s="3">
        <v>-4.1862086089838614E-4</v>
      </c>
      <c r="N56" s="3">
        <v>5.7342835461432723E-4</v>
      </c>
      <c r="O56" s="3">
        <v>7.4214813617300771E-2</v>
      </c>
      <c r="P56" s="3">
        <v>0.15849745081669236</v>
      </c>
      <c r="Q56" s="3">
        <v>1.3841345688161999E-2</v>
      </c>
      <c r="R56" s="3">
        <v>-7.73225290844827E-2</v>
      </c>
      <c r="S56" s="3">
        <v>3.2747491479533865E-3</v>
      </c>
      <c r="T56" s="3">
        <v>6.171883910753187E-2</v>
      </c>
      <c r="U56" s="3">
        <v>0.42891870946288713</v>
      </c>
      <c r="V56" s="3">
        <v>0.11138920565847563</v>
      </c>
      <c r="W56" s="3">
        <v>0.34255911311061371</v>
      </c>
      <c r="X56" s="3">
        <v>4.3398824201796964E-3</v>
      </c>
      <c r="Y56" s="3">
        <v>4.3928750860667672E-2</v>
      </c>
    </row>
    <row r="57" spans="1:25" x14ac:dyDescent="0.45">
      <c r="A57" t="s">
        <v>687</v>
      </c>
      <c r="B57" s="2">
        <v>40178</v>
      </c>
      <c r="C57" s="3">
        <v>4.1015256021521314</v>
      </c>
      <c r="D57" s="3">
        <v>1.6396510502011696</v>
      </c>
      <c r="E57" s="3">
        <v>-0.12645360958408194</v>
      </c>
      <c r="F57" s="3">
        <v>0.50208200018343807</v>
      </c>
      <c r="G57" s="3">
        <v>-1.0415078537562752E-3</v>
      </c>
      <c r="H57" s="3">
        <v>-3.0089696694410592E-3</v>
      </c>
      <c r="I57" s="3">
        <v>1.7714336242958026E-2</v>
      </c>
      <c r="J57" s="3">
        <v>1.5144152116983861E-3</v>
      </c>
      <c r="K57" s="3">
        <v>1.1160240102353648E-3</v>
      </c>
      <c r="L57" s="3">
        <v>0.21425599906363973</v>
      </c>
      <c r="M57" s="3">
        <v>1.2550199152942565E-2</v>
      </c>
      <c r="N57" s="3">
        <v>-6.4412158717703756E-4</v>
      </c>
      <c r="O57" s="3">
        <v>0.19688908122604995</v>
      </c>
      <c r="P57" s="3">
        <v>0.12708799070388652</v>
      </c>
      <c r="Q57" s="3">
        <v>-7.2041752282780286E-3</v>
      </c>
      <c r="R57" s="3">
        <v>0.12715179281929492</v>
      </c>
      <c r="S57" s="3">
        <v>2.6395910773152915E-2</v>
      </c>
      <c r="T57" s="3">
        <v>0.46591497344526372</v>
      </c>
      <c r="U57" s="3">
        <v>-0.22544871448622655</v>
      </c>
      <c r="V57" s="3">
        <v>7.8237384335024321E-2</v>
      </c>
      <c r="W57" s="3">
        <v>0.30585750341314893</v>
      </c>
      <c r="X57" s="3">
        <v>6.5543362166225663E-3</v>
      </c>
      <c r="Y57" s="3">
        <v>6.2569802856059523E-2</v>
      </c>
    </row>
    <row r="58" spans="1:25" x14ac:dyDescent="0.45">
      <c r="A58" t="s">
        <v>688</v>
      </c>
      <c r="B58" s="2">
        <v>40268</v>
      </c>
      <c r="C58" s="3">
        <v>7.0718759597353973</v>
      </c>
      <c r="D58" s="3">
        <v>2.0831107907900899</v>
      </c>
      <c r="E58" s="3">
        <v>9.9572336696503408E-2</v>
      </c>
      <c r="F58" s="3">
        <v>0.15738574034852468</v>
      </c>
      <c r="G58" s="3">
        <v>3.4013288635851638E-3</v>
      </c>
      <c r="H58" s="3">
        <v>-3.4946036703606409E-3</v>
      </c>
      <c r="I58" s="3">
        <v>2.0563768741780519E-2</v>
      </c>
      <c r="J58" s="3">
        <v>1.868831463491838E-4</v>
      </c>
      <c r="K58" s="3">
        <v>9.8705670342365509E-4</v>
      </c>
      <c r="L58" s="3">
        <v>-2.2587564273680912E-2</v>
      </c>
      <c r="M58" s="3">
        <v>1.4113590763093337E-2</v>
      </c>
      <c r="N58" s="3">
        <v>-2.762061299160447E-4</v>
      </c>
      <c r="O58" s="3">
        <v>-0.15058244861929607</v>
      </c>
      <c r="P58" s="3">
        <v>0.54358000873795786</v>
      </c>
      <c r="Q58" s="3">
        <v>-1.6397013763554727E-3</v>
      </c>
      <c r="R58" s="3">
        <v>0.148613710712512</v>
      </c>
      <c r="S58" s="3">
        <v>2.6918246593736869E-2</v>
      </c>
      <c r="T58" s="3">
        <v>0.10189540206365445</v>
      </c>
      <c r="U58" s="3">
        <v>0.39810821794616363</v>
      </c>
      <c r="V58" s="3">
        <v>2.7880742964456053E-2</v>
      </c>
      <c r="W58" s="3">
        <v>0.56959233865800385</v>
      </c>
      <c r="X58" s="3">
        <v>9.045579667419654E-3</v>
      </c>
      <c r="Y58" s="3">
        <v>-1.6398473139882599E-2</v>
      </c>
    </row>
    <row r="59" spans="1:25" x14ac:dyDescent="0.45">
      <c r="A59" t="s">
        <v>689</v>
      </c>
      <c r="B59" s="2">
        <v>40359</v>
      </c>
      <c r="C59" s="3">
        <v>8.1311266274532947</v>
      </c>
      <c r="D59" s="3">
        <v>5.7245039292679598</v>
      </c>
      <c r="E59" s="3">
        <v>0.28228021519957935</v>
      </c>
      <c r="F59" s="3">
        <v>4.5319428434164726</v>
      </c>
      <c r="G59" s="3">
        <v>7.712974989056977E-3</v>
      </c>
      <c r="H59" s="3">
        <v>4.4295858565306509E-3</v>
      </c>
      <c r="I59" s="3">
        <v>2.242198515252496E-2</v>
      </c>
      <c r="J59" s="3">
        <v>5.8966372474513456E-3</v>
      </c>
      <c r="K59" s="3">
        <v>4.1547320713853363E-5</v>
      </c>
      <c r="L59" s="3">
        <v>1.5270600214982751E-2</v>
      </c>
      <c r="M59" s="3">
        <v>1.6409592291269089E-2</v>
      </c>
      <c r="N59" s="3">
        <v>3.7947303932898388E-4</v>
      </c>
      <c r="O59" s="3">
        <v>-0.18706384270891421</v>
      </c>
      <c r="P59" s="3">
        <v>0.13907265757914877</v>
      </c>
      <c r="Q59" s="3">
        <v>4.120193377827741E-4</v>
      </c>
      <c r="R59" s="3">
        <v>-1.9165512955264176E-3</v>
      </c>
      <c r="S59" s="3">
        <v>5.6502389967908366E-3</v>
      </c>
      <c r="T59" s="3">
        <v>0.12637753793149401</v>
      </c>
      <c r="U59" s="3">
        <v>0.39225450521935767</v>
      </c>
      <c r="V59" s="3">
        <v>7.5081958643109584E-2</v>
      </c>
      <c r="W59" s="3">
        <v>0.26120408203712353</v>
      </c>
      <c r="X59" s="3">
        <v>7.3297439005791621E-3</v>
      </c>
      <c r="Y59" s="3">
        <v>2.7390094988998758E-2</v>
      </c>
    </row>
    <row r="60" spans="1:25" x14ac:dyDescent="0.45">
      <c r="A60" t="s">
        <v>690</v>
      </c>
      <c r="B60" s="2">
        <v>40451</v>
      </c>
      <c r="C60" s="3">
        <v>5.8334233503289372</v>
      </c>
      <c r="D60" s="3">
        <v>2.1646104876151377</v>
      </c>
      <c r="E60" s="3">
        <v>0.19927188670098775</v>
      </c>
      <c r="F60" s="3">
        <v>-6.0726661126174426E-2</v>
      </c>
      <c r="G60" s="3">
        <v>-1.4550178121743196E-3</v>
      </c>
      <c r="H60" s="3">
        <v>3.681781140397104E-3</v>
      </c>
      <c r="I60" s="3">
        <v>1.5667615663801183E-2</v>
      </c>
      <c r="J60" s="3">
        <v>4.7935676899599393E-3</v>
      </c>
      <c r="K60" s="3">
        <v>3.9270562983822086E-3</v>
      </c>
      <c r="L60" s="3">
        <v>6.8952703419601131E-5</v>
      </c>
      <c r="M60" s="3">
        <v>4.0936809967907868E-3</v>
      </c>
      <c r="N60" s="3">
        <v>5.3683975836270933E-4</v>
      </c>
      <c r="O60" s="3">
        <v>0.46307142006068769</v>
      </c>
      <c r="P60" s="3">
        <v>-0.12094154254069668</v>
      </c>
      <c r="Q60" s="3">
        <v>-2.3822324768809373E-2</v>
      </c>
      <c r="R60" s="3">
        <v>4.7421653909241232E-2</v>
      </c>
      <c r="S60" s="3">
        <v>1.6355364430645187E-2</v>
      </c>
      <c r="T60" s="3">
        <v>0.27306153962340135</v>
      </c>
      <c r="U60" s="3">
        <v>0.64511425420670643</v>
      </c>
      <c r="V60" s="3">
        <v>1.0416331640448398E-2</v>
      </c>
      <c r="W60" s="3">
        <v>0.62615784433370592</v>
      </c>
      <c r="X60" s="3">
        <v>1.0758026961758566E-2</v>
      </c>
      <c r="Y60" s="3">
        <v>5.3450442919506562E-2</v>
      </c>
    </row>
    <row r="61" spans="1:25" x14ac:dyDescent="0.45">
      <c r="A61" t="s">
        <v>691</v>
      </c>
      <c r="B61" s="2">
        <v>40543</v>
      </c>
      <c r="C61" s="3">
        <v>6.328223187989777</v>
      </c>
      <c r="D61" s="3">
        <v>4.0633858431086072</v>
      </c>
      <c r="E61" s="3">
        <v>1.2412042811680004</v>
      </c>
      <c r="F61" s="3">
        <v>0.77978617731808231</v>
      </c>
      <c r="G61" s="3">
        <v>5.8353333766222783E-3</v>
      </c>
      <c r="H61" s="3">
        <v>2.1929749164096234E-3</v>
      </c>
      <c r="I61" s="3">
        <v>3.5757558315413227E-3</v>
      </c>
      <c r="J61" s="3">
        <v>2.8296637529946216E-3</v>
      </c>
      <c r="K61" s="3">
        <v>1.1888201729490289E-2</v>
      </c>
      <c r="L61" s="3">
        <v>1.402355839713859E-2</v>
      </c>
      <c r="M61" s="3">
        <v>-3.9811635315754108E-2</v>
      </c>
      <c r="N61" s="3">
        <v>-7.0555556951491002E-4</v>
      </c>
      <c r="O61" s="3">
        <v>0.21975175425053162</v>
      </c>
      <c r="P61" s="3">
        <v>0.12219554964439534</v>
      </c>
      <c r="Q61" s="3">
        <v>8.0624936410118766E-4</v>
      </c>
      <c r="R61" s="3">
        <v>4.5793962237925145E-2</v>
      </c>
      <c r="S61" s="3">
        <v>-6.4758487865820655E-2</v>
      </c>
      <c r="T61" s="3">
        <v>0.38051902078915173</v>
      </c>
      <c r="U61" s="3">
        <v>0.62520661985418591</v>
      </c>
      <c r="V61" s="3">
        <v>-4.8167074436153284E-3</v>
      </c>
      <c r="W61" s="3">
        <v>0.79960204084950048</v>
      </c>
      <c r="X61" s="3">
        <v>1.1960517951534157E-2</v>
      </c>
      <c r="Y61" s="3">
        <v>0.18383231556697063</v>
      </c>
    </row>
    <row r="62" spans="1:25" x14ac:dyDescent="0.45">
      <c r="A62" t="s">
        <v>692</v>
      </c>
      <c r="B62" s="2">
        <v>40633</v>
      </c>
      <c r="C62" s="3">
        <v>6.4063521144505531</v>
      </c>
      <c r="D62" s="3">
        <v>3.9820185253116658</v>
      </c>
      <c r="E62" s="3">
        <v>0.27122397876896814</v>
      </c>
      <c r="F62" s="3">
        <v>0.19109573457897064</v>
      </c>
      <c r="G62" s="3">
        <v>5.3148179861171483E-4</v>
      </c>
      <c r="H62" s="3">
        <v>-1.9035733060993938E-2</v>
      </c>
      <c r="I62" s="3">
        <v>2.0427212740046979E-2</v>
      </c>
      <c r="J62" s="3">
        <v>9.0777322317058592E-3</v>
      </c>
      <c r="K62" s="3">
        <v>6.9730970166487086E-4</v>
      </c>
      <c r="L62" s="3">
        <v>2.4071231373743614E-2</v>
      </c>
      <c r="M62" s="3">
        <v>3.0184352744393782E-3</v>
      </c>
      <c r="N62" s="3">
        <v>-2.5696828088086056E-4</v>
      </c>
      <c r="O62" s="3">
        <v>2.3621884853764157</v>
      </c>
      <c r="P62" s="3">
        <v>0.13543225922380342</v>
      </c>
      <c r="Q62" s="3">
        <v>4.4743517439207986E-2</v>
      </c>
      <c r="R62" s="3">
        <v>0.12367685980606527</v>
      </c>
      <c r="S62" s="3">
        <v>2.4981455874799122E-2</v>
      </c>
      <c r="T62" s="3">
        <v>-6.9063189170592579E-2</v>
      </c>
      <c r="U62" s="3">
        <v>6.6031125375180466E-2</v>
      </c>
      <c r="V62" s="3">
        <v>0.11169528284081963</v>
      </c>
      <c r="W62" s="3">
        <v>0.39454396814655568</v>
      </c>
      <c r="X62" s="3">
        <v>1.6274298126067429E-3</v>
      </c>
      <c r="Y62" s="3">
        <v>-5.464494320741968E-2</v>
      </c>
    </row>
    <row r="63" spans="1:25" x14ac:dyDescent="0.45">
      <c r="A63" t="s">
        <v>693</v>
      </c>
      <c r="B63" s="2">
        <v>40724</v>
      </c>
      <c r="C63" s="3">
        <v>5.7863341654564904</v>
      </c>
      <c r="D63" s="3">
        <v>1.6116746451641728</v>
      </c>
      <c r="E63" s="3">
        <v>0.19590250920542268</v>
      </c>
      <c r="F63" s="3">
        <v>-0.61541469188001519</v>
      </c>
      <c r="G63" s="3">
        <v>-1.7888712227355077E-2</v>
      </c>
      <c r="H63" s="3">
        <v>-7.0622497168409447E-3</v>
      </c>
      <c r="I63" s="3">
        <v>3.5171455512884059E-2</v>
      </c>
      <c r="J63" s="3">
        <v>7.4127877129243095E-3</v>
      </c>
      <c r="K63" s="3">
        <v>4.2266412319046645E-3</v>
      </c>
      <c r="L63" s="3">
        <v>3.8512589001795982E-3</v>
      </c>
      <c r="M63" s="3">
        <v>-2.4857909758745321E-3</v>
      </c>
      <c r="N63" s="3">
        <v>5.1612827016151483E-4</v>
      </c>
      <c r="O63" s="3">
        <v>0.25880988569109065</v>
      </c>
      <c r="P63" s="3">
        <v>0.14821935641735678</v>
      </c>
      <c r="Q63" s="3">
        <v>-2.4624200504706605E-2</v>
      </c>
      <c r="R63" s="3">
        <v>6.7137081864694609E-2</v>
      </c>
      <c r="S63" s="3">
        <v>9.489645225349469E-2</v>
      </c>
      <c r="T63" s="3">
        <v>0.15923090584051466</v>
      </c>
      <c r="U63" s="3">
        <v>0.21261771653533856</v>
      </c>
      <c r="V63" s="3">
        <v>0.18185262089235826</v>
      </c>
      <c r="W63" s="3">
        <v>0.83912219326026649</v>
      </c>
      <c r="X63" s="3">
        <v>3.0361896685581488E-3</v>
      </c>
      <c r="Y63" s="3">
        <v>4.060561363699719E-2</v>
      </c>
    </row>
    <row r="64" spans="1:25" x14ac:dyDescent="0.45">
      <c r="A64" t="s">
        <v>694</v>
      </c>
      <c r="B64" s="2">
        <v>40816</v>
      </c>
      <c r="C64" s="3">
        <v>6.2313954782770047</v>
      </c>
      <c r="D64" s="3">
        <v>3.0977676580895106</v>
      </c>
      <c r="E64" s="3">
        <v>0.26106892236221113</v>
      </c>
      <c r="F64" s="3">
        <v>0.87622646639515567</v>
      </c>
      <c r="G64" s="3">
        <v>2.6900380558645197E-3</v>
      </c>
      <c r="H64" s="3">
        <v>-2.4876596269757592E-3</v>
      </c>
      <c r="I64" s="3">
        <v>2.7091345568909368E-3</v>
      </c>
      <c r="J64" s="3">
        <v>1.1635084119556058E-2</v>
      </c>
      <c r="K64" s="3">
        <v>5.0847871447550052E-3</v>
      </c>
      <c r="L64" s="3">
        <v>3.0247747093416672E-2</v>
      </c>
      <c r="M64" s="3">
        <v>-4.7062582109498396E-4</v>
      </c>
      <c r="N64" s="3">
        <v>5.2380705298773035E-4</v>
      </c>
      <c r="O64" s="3">
        <v>0.536938991270828</v>
      </c>
      <c r="P64" s="3">
        <v>0.34668537455209841</v>
      </c>
      <c r="Q64" s="3">
        <v>3.9683104265960126E-2</v>
      </c>
      <c r="R64" s="3">
        <v>9.3562383950055589E-2</v>
      </c>
      <c r="S64" s="3">
        <v>9.0800760039082801E-2</v>
      </c>
      <c r="T64" s="3">
        <v>5.9771090409496339E-2</v>
      </c>
      <c r="U64" s="3">
        <v>-8.5461926260819261E-4</v>
      </c>
      <c r="V64" s="3">
        <v>0.10914678481894467</v>
      </c>
      <c r="W64" s="3">
        <v>0.60919504531031055</v>
      </c>
      <c r="X64" s="3">
        <v>5.4472135111854137E-3</v>
      </c>
      <c r="Y64" s="3">
        <v>7.5784443370642343E-2</v>
      </c>
    </row>
    <row r="65" spans="1:25" x14ac:dyDescent="0.45">
      <c r="A65" t="s">
        <v>695</v>
      </c>
      <c r="B65" s="2">
        <v>40908</v>
      </c>
      <c r="C65" s="3">
        <v>7.3356169408716632</v>
      </c>
      <c r="D65" s="3">
        <v>3.3492670564150577</v>
      </c>
      <c r="E65" s="3">
        <v>0.63837928974431601</v>
      </c>
      <c r="F65" s="3">
        <v>1.1973524437251175</v>
      </c>
      <c r="G65" s="3">
        <v>4.7439885647661091E-3</v>
      </c>
      <c r="H65" s="3">
        <v>-2.1423187835179574E-3</v>
      </c>
      <c r="I65" s="3">
        <v>6.9251131463011985E-4</v>
      </c>
      <c r="J65" s="3">
        <v>1.3686569744134489E-2</v>
      </c>
      <c r="K65" s="3">
        <v>-1.0340601223067538E-3</v>
      </c>
      <c r="L65" s="3">
        <v>-2.6141214433645752E-3</v>
      </c>
      <c r="M65" s="3">
        <v>2.0762223747323697E-3</v>
      </c>
      <c r="N65" s="3">
        <v>2.3195001796659782E-3</v>
      </c>
      <c r="O65" s="3">
        <v>0.50896313640897328</v>
      </c>
      <c r="P65" s="3">
        <v>5.9025423791180705E-2</v>
      </c>
      <c r="Q65" s="3">
        <v>-1.7204278688344454E-2</v>
      </c>
      <c r="R65" s="3">
        <v>0.19333893809770422</v>
      </c>
      <c r="S65" s="3">
        <v>3.9060666174687966E-2</v>
      </c>
      <c r="T65" s="3">
        <v>1.6100607433243617E-2</v>
      </c>
      <c r="U65" s="3">
        <v>0.21667069013469298</v>
      </c>
      <c r="V65" s="3">
        <v>0.15008381926072761</v>
      </c>
      <c r="W65" s="3">
        <v>0.75045249242252154</v>
      </c>
      <c r="X65" s="3">
        <v>5.953919341847907E-3</v>
      </c>
      <c r="Y65" s="3">
        <v>6.7177236014242761E-2</v>
      </c>
    </row>
    <row r="66" spans="1:25" x14ac:dyDescent="0.45">
      <c r="A66" t="s">
        <v>696</v>
      </c>
      <c r="B66" s="2">
        <v>40999</v>
      </c>
      <c r="C66" s="3">
        <v>5.4166949524090473</v>
      </c>
      <c r="D66" s="3">
        <v>3.7875730963280101</v>
      </c>
      <c r="E66" s="3">
        <v>0.32035182278150154</v>
      </c>
      <c r="F66" s="3">
        <v>0.20535097143837289</v>
      </c>
      <c r="G66" s="3">
        <v>-1.7107034967005417E-2</v>
      </c>
      <c r="H66" s="3">
        <v>-4.5433125707484779E-3</v>
      </c>
      <c r="I66" s="3">
        <v>-1.7092962778042368E-3</v>
      </c>
      <c r="J66" s="3">
        <v>8.727916210703509E-3</v>
      </c>
      <c r="K66" s="3">
        <v>3.7768771572308895E-4</v>
      </c>
      <c r="L66" s="3">
        <v>3.2269979705416459E-2</v>
      </c>
      <c r="M66" s="3">
        <v>-1.9139969371858201E-4</v>
      </c>
      <c r="N66" s="3">
        <v>6.1805587792934632E-3</v>
      </c>
      <c r="O66" s="3">
        <v>0.77097565450738548</v>
      </c>
      <c r="P66" s="3">
        <v>0.30422599348909929</v>
      </c>
      <c r="Q66" s="3">
        <v>4.584009925398496E-2</v>
      </c>
      <c r="R66" s="3">
        <v>0.16473128898318964</v>
      </c>
      <c r="S66" s="3">
        <v>1.4410820515285706E-2</v>
      </c>
      <c r="T66" s="3">
        <v>0.21275001433384924</v>
      </c>
      <c r="U66" s="3">
        <v>0.44861921686657885</v>
      </c>
      <c r="V66" s="3">
        <v>0.10720508432260512</v>
      </c>
      <c r="W66" s="3">
        <v>0.59099203953843515</v>
      </c>
      <c r="X66" s="3">
        <v>3.0333071965616644E-3</v>
      </c>
      <c r="Y66" s="3">
        <v>6.7358979137919273E-2</v>
      </c>
    </row>
    <row r="67" spans="1:25" x14ac:dyDescent="0.45">
      <c r="A67" t="s">
        <v>697</v>
      </c>
      <c r="B67" s="2">
        <v>41090</v>
      </c>
      <c r="C67" s="3">
        <v>5.1921013961383942</v>
      </c>
      <c r="D67" s="3">
        <v>1.8620795475544285</v>
      </c>
      <c r="E67" s="3">
        <v>5.8158172131333702E-2</v>
      </c>
      <c r="F67" s="3">
        <v>-0.99646706629058479</v>
      </c>
      <c r="G67" s="3">
        <v>1.9252426570409827E-2</v>
      </c>
      <c r="H67" s="3">
        <v>-6.6080474695328099E-4</v>
      </c>
      <c r="I67" s="3">
        <v>1.2490136493714278E-2</v>
      </c>
      <c r="J67" s="3">
        <v>6.4974583709257634E-3</v>
      </c>
      <c r="K67" s="3">
        <v>5.250794664776277E-3</v>
      </c>
      <c r="L67" s="3">
        <v>4.4576211713457707E-2</v>
      </c>
      <c r="M67" s="3">
        <v>2.8046513374839306E-3</v>
      </c>
      <c r="N67" s="3">
        <v>1.0212331372028821E-2</v>
      </c>
      <c r="O67" s="3">
        <v>0.82833615449981846</v>
      </c>
      <c r="P67" s="3">
        <v>0.18422477512276497</v>
      </c>
      <c r="Q67" s="3">
        <v>-3.1877051911495806E-2</v>
      </c>
      <c r="R67" s="3">
        <v>0.16085850750855307</v>
      </c>
      <c r="S67" s="3">
        <v>2.9595199652424853E-2</v>
      </c>
      <c r="T67" s="3">
        <v>-8.1919071877941424E-2</v>
      </c>
      <c r="U67" s="3">
        <v>0.18117222311381392</v>
      </c>
      <c r="V67" s="3">
        <v>0.15327584768495131</v>
      </c>
      <c r="W67" s="3">
        <v>0.93635253584717504</v>
      </c>
      <c r="X67" s="3">
        <v>4.7642265947894563E-3</v>
      </c>
      <c r="Y67" s="3">
        <v>7.9836165780886981E-2</v>
      </c>
    </row>
    <row r="68" spans="1:25" x14ac:dyDescent="0.45">
      <c r="A68" t="s">
        <v>698</v>
      </c>
      <c r="B68" s="2">
        <v>41182</v>
      </c>
      <c r="C68" s="3">
        <v>7.567166571705882</v>
      </c>
      <c r="D68" s="3">
        <v>2.8915323892226734</v>
      </c>
      <c r="E68" s="3">
        <v>6.394170684945602E-2</v>
      </c>
      <c r="F68" s="3">
        <v>0.16723962496424985</v>
      </c>
      <c r="G68" s="3">
        <v>-4.9690999543876215E-4</v>
      </c>
      <c r="H68" s="3">
        <v>3.2408183174035682E-3</v>
      </c>
      <c r="I68" s="3">
        <v>4.9263302673603314E-2</v>
      </c>
      <c r="J68" s="3">
        <v>6.7019278207616157E-3</v>
      </c>
      <c r="K68" s="3">
        <v>4.170742860871198E-3</v>
      </c>
      <c r="L68" s="3">
        <v>5.477582446801077E-2</v>
      </c>
      <c r="M68" s="3">
        <v>8.8728764992329916E-4</v>
      </c>
      <c r="N68" s="3">
        <v>1.3342313451440317E-2</v>
      </c>
      <c r="O68" s="3">
        <v>0.82337877811723348</v>
      </c>
      <c r="P68" s="3">
        <v>0.20001475163786703</v>
      </c>
      <c r="Q68" s="3">
        <v>1.9286696976900289E-2</v>
      </c>
      <c r="R68" s="3">
        <v>0.16182298275579224</v>
      </c>
      <c r="S68" s="3">
        <v>1.8375080709124844E-2</v>
      </c>
      <c r="T68" s="3">
        <v>0.22120034798762059</v>
      </c>
      <c r="U68" s="3">
        <v>0.18838938151935242</v>
      </c>
      <c r="V68" s="3">
        <v>0.16052547833845154</v>
      </c>
      <c r="W68" s="3">
        <v>1.0261185302923324</v>
      </c>
      <c r="X68" s="3">
        <v>1.3771074088321411E-3</v>
      </c>
      <c r="Y68" s="3">
        <v>9.1309376404381554E-2</v>
      </c>
    </row>
    <row r="69" spans="1:25" x14ac:dyDescent="0.45">
      <c r="A69" t="s">
        <v>699</v>
      </c>
      <c r="B69" s="2">
        <v>41274</v>
      </c>
      <c r="C69" s="3">
        <v>3.6894509209680888</v>
      </c>
      <c r="D69" s="3">
        <v>1.9281794075319381</v>
      </c>
      <c r="E69" s="3">
        <v>-0.48850709464986414</v>
      </c>
      <c r="F69" s="3">
        <v>1.1076499401268578</v>
      </c>
      <c r="G69" s="3">
        <v>9.2252364968894435E-6</v>
      </c>
      <c r="H69" s="3">
        <v>-6.0029616019855771E-4</v>
      </c>
      <c r="I69" s="3">
        <v>6.0542209380438992E-2</v>
      </c>
      <c r="J69" s="3">
        <v>5.0284550006731051E-3</v>
      </c>
      <c r="K69" s="3">
        <v>-1.4335953369371368E-3</v>
      </c>
      <c r="L69" s="3">
        <v>-2.0630665000485982E-2</v>
      </c>
      <c r="M69" s="3">
        <v>8.2735882659651736E-3</v>
      </c>
      <c r="N69" s="3">
        <v>1.5048849667605609E-2</v>
      </c>
      <c r="O69" s="3">
        <v>5.64899217313816E-2</v>
      </c>
      <c r="P69" s="3">
        <v>0.11597761615392706</v>
      </c>
      <c r="Q69" s="3">
        <v>4.4644578287430604E-2</v>
      </c>
      <c r="R69" s="3">
        <v>0.22844835402687289</v>
      </c>
      <c r="S69" s="3">
        <v>5.737329922199904E-2</v>
      </c>
      <c r="T69" s="3">
        <v>0.23439626263906707</v>
      </c>
      <c r="U69" s="3">
        <v>0.25146328747686836</v>
      </c>
      <c r="V69" s="3">
        <v>-5.4093025270419863E-2</v>
      </c>
      <c r="W69" s="3">
        <v>0.87716036899515715</v>
      </c>
      <c r="X69" s="3">
        <v>-5.3396254139929814E-4</v>
      </c>
      <c r="Y69" s="3">
        <v>-4.2191125919448028E-2</v>
      </c>
    </row>
    <row r="70" spans="1:25" x14ac:dyDescent="0.45">
      <c r="A70" t="s">
        <v>700</v>
      </c>
      <c r="B70" s="2">
        <v>41364</v>
      </c>
      <c r="C70" s="3">
        <v>7.5778191841414477</v>
      </c>
      <c r="D70" s="3">
        <v>3.9874037750524423</v>
      </c>
      <c r="E70" s="3">
        <v>0.21546472216120735</v>
      </c>
      <c r="F70" s="3">
        <v>0.44141438467748129</v>
      </c>
      <c r="G70" s="3">
        <v>5.4938433872655556E-3</v>
      </c>
      <c r="H70" s="3">
        <v>2.4457514710404544E-3</v>
      </c>
      <c r="I70" s="3">
        <v>1.1979476793470707E-2</v>
      </c>
      <c r="J70" s="3">
        <v>5.3624730426000211E-3</v>
      </c>
      <c r="K70" s="3">
        <v>8.1811599608630617E-2</v>
      </c>
      <c r="L70" s="3">
        <v>3.0985469460485398E-2</v>
      </c>
      <c r="M70" s="3">
        <v>1.0306958063784242E-3</v>
      </c>
      <c r="N70" s="3">
        <v>1.2092861953528516E-2</v>
      </c>
      <c r="O70" s="3">
        <v>0.36239374059916502</v>
      </c>
      <c r="P70" s="3">
        <v>6.8124928818737371E-2</v>
      </c>
      <c r="Q70" s="3">
        <v>7.9025089845471547E-2</v>
      </c>
      <c r="R70" s="3">
        <v>0.16195181767412226</v>
      </c>
      <c r="S70" s="3">
        <v>2.0932484184970287E-2</v>
      </c>
      <c r="T70" s="3">
        <v>-3.7401833169304607E-2</v>
      </c>
      <c r="U70" s="3">
        <v>0.20633625724152194</v>
      </c>
      <c r="V70" s="3">
        <v>-6.5292393912293814E-2</v>
      </c>
      <c r="W70" s="3">
        <v>1.6892883077183916</v>
      </c>
      <c r="X70" s="3">
        <v>6.2782599103730812E-3</v>
      </c>
      <c r="Y70" s="3">
        <v>5.2560554794948505E-2</v>
      </c>
    </row>
    <row r="71" spans="1:25" x14ac:dyDescent="0.45">
      <c r="A71" t="s">
        <v>701</v>
      </c>
      <c r="B71" s="2">
        <v>41455</v>
      </c>
      <c r="C71" s="3">
        <v>21.190653878104275</v>
      </c>
      <c r="D71" s="3">
        <v>17.383780950880382</v>
      </c>
      <c r="E71" s="3">
        <v>7.2493234710114374E-2</v>
      </c>
      <c r="F71" s="3">
        <v>13.279886118703759</v>
      </c>
      <c r="G71" s="3">
        <v>9.017036617267887E-3</v>
      </c>
      <c r="H71" s="3">
        <v>9.9583874199379134E-3</v>
      </c>
      <c r="I71" s="3">
        <v>1.3068135372439166E-2</v>
      </c>
      <c r="J71" s="3">
        <v>8.4790464930851565E-3</v>
      </c>
      <c r="K71" s="3">
        <v>-1.562736118632804E-3</v>
      </c>
      <c r="L71" s="3">
        <v>6.3372997356070673E-2</v>
      </c>
      <c r="M71" s="3">
        <v>-3.7898537247860919E-4</v>
      </c>
      <c r="N71" s="3">
        <v>-4.9910562544870363E-3</v>
      </c>
      <c r="O71" s="3">
        <v>1.0652710110540513</v>
      </c>
      <c r="P71" s="3">
        <v>0.3697362327554819</v>
      </c>
      <c r="Q71" s="3">
        <v>4.5302563265971652E-2</v>
      </c>
      <c r="R71" s="3">
        <v>0.282030267691534</v>
      </c>
      <c r="S71" s="3">
        <v>9.4090821234012689E-2</v>
      </c>
      <c r="T71" s="3">
        <v>0.12420396599372725</v>
      </c>
      <c r="U71" s="3">
        <v>0.4651274199571625</v>
      </c>
      <c r="V71" s="3">
        <v>0.18843080962455583</v>
      </c>
      <c r="W71" s="3">
        <v>0.76215549117833881</v>
      </c>
      <c r="X71" s="3">
        <v>8.1398377019460764E-3</v>
      </c>
      <c r="Y71" s="3">
        <v>0.11280774036142696</v>
      </c>
    </row>
    <row r="72" spans="1:25" x14ac:dyDescent="0.45">
      <c r="A72" t="s">
        <v>702</v>
      </c>
      <c r="B72" s="2">
        <v>41547</v>
      </c>
      <c r="C72" s="3">
        <v>6.0036494545593015</v>
      </c>
      <c r="D72" s="3">
        <v>2.9117792091488259</v>
      </c>
      <c r="E72" s="3">
        <v>0.10461561026724163</v>
      </c>
      <c r="F72" s="3">
        <v>1.1382532654414868</v>
      </c>
      <c r="G72" s="3">
        <v>6.7702223965907438E-4</v>
      </c>
      <c r="H72" s="3">
        <v>1.7669344066805607E-3</v>
      </c>
      <c r="I72" s="3">
        <v>3.5680446076941978E-2</v>
      </c>
      <c r="J72" s="3">
        <v>9.382692816455521E-3</v>
      </c>
      <c r="K72" s="3">
        <v>1.183549931836299E-3</v>
      </c>
      <c r="L72" s="3">
        <v>6.7851306074223627E-2</v>
      </c>
      <c r="M72" s="3">
        <v>2.933440078385809E-3</v>
      </c>
      <c r="N72" s="3">
        <v>-1.9116263560684654E-4</v>
      </c>
      <c r="O72" s="3">
        <v>0.46141196484017644</v>
      </c>
      <c r="P72" s="3">
        <v>7.7944728724195445E-2</v>
      </c>
      <c r="Q72" s="3">
        <v>-0.10333407509299337</v>
      </c>
      <c r="R72" s="3">
        <v>-5.9595115099819115E-2</v>
      </c>
      <c r="S72" s="3">
        <v>6.3383742526548437E-2</v>
      </c>
      <c r="T72" s="3">
        <v>-0.13625387805891467</v>
      </c>
      <c r="U72" s="3">
        <v>0.4126183548823944</v>
      </c>
      <c r="V72" s="3">
        <v>0.33611623604463065</v>
      </c>
      <c r="W72" s="3">
        <v>0.99676633236764411</v>
      </c>
      <c r="X72" s="3">
        <v>1.4741060317096184E-3</v>
      </c>
      <c r="Y72" s="3">
        <v>9.6522619853242231E-2</v>
      </c>
    </row>
    <row r="73" spans="1:25" x14ac:dyDescent="0.45">
      <c r="A73" t="s">
        <v>703</v>
      </c>
      <c r="B73" s="2">
        <v>41639</v>
      </c>
      <c r="C73" s="3">
        <v>13.668586855579754</v>
      </c>
      <c r="D73" s="3">
        <v>7.8604756665958808</v>
      </c>
      <c r="E73" s="3">
        <v>0.18088455105163453</v>
      </c>
      <c r="F73" s="3">
        <v>1.5029190814419975</v>
      </c>
      <c r="G73" s="3">
        <v>-1.19295204201342E-4</v>
      </c>
      <c r="H73" s="3">
        <v>1.7653358304953531E-3</v>
      </c>
      <c r="I73" s="3">
        <v>4.9528648852686798E-2</v>
      </c>
      <c r="J73" s="3">
        <v>1.9202895258353201E-2</v>
      </c>
      <c r="K73" s="3">
        <v>5.9679186737522805E-3</v>
      </c>
      <c r="L73" s="3">
        <v>5.2425581229153716E-2</v>
      </c>
      <c r="M73" s="3">
        <v>-2.6420386181884308E-3</v>
      </c>
      <c r="N73" s="3">
        <v>-1.4163606280038223E-3</v>
      </c>
      <c r="O73" s="3">
        <v>0.8600308853905666</v>
      </c>
      <c r="P73" s="3">
        <v>0.32071706311848475</v>
      </c>
      <c r="Q73" s="3">
        <v>0.25496468676137141</v>
      </c>
      <c r="R73" s="3">
        <v>1.1387382200398319</v>
      </c>
      <c r="S73" s="3">
        <v>4.3464285829742856E-2</v>
      </c>
      <c r="T73" s="3">
        <v>2.5646627429698306E-2</v>
      </c>
      <c r="U73" s="3">
        <v>0.1799032301436661</v>
      </c>
      <c r="V73" s="3">
        <v>2.3041257413316285</v>
      </c>
      <c r="W73" s="3">
        <v>1.1514151199603269</v>
      </c>
      <c r="X73" s="3">
        <v>2.2165792328508196E-2</v>
      </c>
      <c r="Y73" s="3">
        <v>0.1397940512754223</v>
      </c>
    </row>
    <row r="74" spans="1:25" x14ac:dyDescent="0.45">
      <c r="A74" t="s">
        <v>704</v>
      </c>
      <c r="B74" s="2">
        <v>41729</v>
      </c>
      <c r="C74" s="3">
        <v>10.333864189208638</v>
      </c>
      <c r="D74" s="3">
        <v>4.3311991803280492</v>
      </c>
      <c r="E74" s="3">
        <v>0.15914828619128973</v>
      </c>
      <c r="F74" s="3">
        <v>0.4373706011103029</v>
      </c>
      <c r="G74" s="3">
        <v>1.2366924314308813E-2</v>
      </c>
      <c r="H74" s="3">
        <v>3.4650113711966997E-3</v>
      </c>
      <c r="I74" s="3">
        <v>5.3518437142129525E-2</v>
      </c>
      <c r="J74" s="3">
        <v>1.0649869979709086E-2</v>
      </c>
      <c r="K74" s="3">
        <v>2.3688171867174541E-3</v>
      </c>
      <c r="L74" s="3">
        <v>4.3450513529886714E-2</v>
      </c>
      <c r="M74" s="3">
        <v>1.3635964154004433E-3</v>
      </c>
      <c r="N74" s="3">
        <v>-5.5665178168241836E-4</v>
      </c>
      <c r="O74" s="3">
        <v>0.2257202302775658</v>
      </c>
      <c r="P74" s="3">
        <v>0.22979550754551897</v>
      </c>
      <c r="Q74" s="3">
        <v>0.12103962923945699</v>
      </c>
      <c r="R74" s="3">
        <v>0.22037535142956807</v>
      </c>
      <c r="S74" s="3">
        <v>6.9909932030154207E-2</v>
      </c>
      <c r="T74" s="3">
        <v>0.52024652677987038</v>
      </c>
      <c r="U74" s="3">
        <v>0.17062979401693032</v>
      </c>
      <c r="V74" s="3">
        <v>4.8071279503207734E-2</v>
      </c>
      <c r="W74" s="3">
        <v>1.3392747597910053</v>
      </c>
      <c r="X74" s="3">
        <v>8.8137728440611691E-3</v>
      </c>
      <c r="Y74" s="3">
        <v>-4.0506383333268588E-3</v>
      </c>
    </row>
    <row r="75" spans="1:25" x14ac:dyDescent="0.45">
      <c r="A75" t="s">
        <v>705</v>
      </c>
      <c r="B75" s="2">
        <v>41820</v>
      </c>
      <c r="C75" s="3">
        <v>6.1781784488672349</v>
      </c>
      <c r="D75" s="3">
        <v>6.1382642763778064</v>
      </c>
      <c r="E75" s="3">
        <v>1.9454808404342633E-2</v>
      </c>
      <c r="F75" s="3">
        <v>1.8095095463471156</v>
      </c>
      <c r="G75" s="3">
        <v>-1.270839926063267E-3</v>
      </c>
      <c r="H75" s="3">
        <v>-1.3020200634492058E-3</v>
      </c>
      <c r="I75" s="3">
        <v>4.5200202733425961E-2</v>
      </c>
      <c r="J75" s="3">
        <v>6.4099834816923737E-3</v>
      </c>
      <c r="K75" s="3">
        <v>5.8366875881096254E-3</v>
      </c>
      <c r="L75" s="3">
        <v>0.10769499303577813</v>
      </c>
      <c r="M75" s="3">
        <v>-5.3325079931261065E-4</v>
      </c>
      <c r="N75" s="3">
        <v>2.6382337591722692E-4</v>
      </c>
      <c r="O75" s="3">
        <v>0.39781198116965866</v>
      </c>
      <c r="P75" s="3">
        <v>0.20658762318274695</v>
      </c>
      <c r="Q75" s="3">
        <v>0.12339157934914166</v>
      </c>
      <c r="R75" s="3">
        <v>0.39248597521208989</v>
      </c>
      <c r="S75" s="3">
        <v>6.6796099905460093E-3</v>
      </c>
      <c r="T75" s="3">
        <v>0.61213109752826145</v>
      </c>
      <c r="U75" s="3">
        <v>-7.2812002580969939E-2</v>
      </c>
      <c r="V75" s="3">
        <v>0.25201763882803885</v>
      </c>
      <c r="W75" s="3">
        <v>1.6963598246854978</v>
      </c>
      <c r="X75" s="3">
        <v>2.8829094793039064E-3</v>
      </c>
      <c r="Y75" s="3">
        <v>1.5781630270124115E-2</v>
      </c>
    </row>
    <row r="76" spans="1:25" x14ac:dyDescent="0.45">
      <c r="A76" t="s">
        <v>706</v>
      </c>
      <c r="B76" s="2">
        <v>41912</v>
      </c>
      <c r="C76" s="3">
        <v>5.1113898724973295</v>
      </c>
      <c r="D76" s="3">
        <v>2.5154510908324457</v>
      </c>
      <c r="E76" s="3">
        <v>9.2936464786639472E-2</v>
      </c>
      <c r="F76" s="3">
        <v>0.30492690967864461</v>
      </c>
      <c r="G76" s="3">
        <v>4.3848452364228475E-3</v>
      </c>
      <c r="H76" s="3">
        <v>-7.412796209923707E-3</v>
      </c>
      <c r="I76" s="3">
        <v>3.3732376347511077E-2</v>
      </c>
      <c r="J76" s="3">
        <v>8.4534161219351096E-3</v>
      </c>
      <c r="K76" s="3">
        <v>1.5710652951620736E-2</v>
      </c>
      <c r="L76" s="3">
        <v>8.0157351007894728E-2</v>
      </c>
      <c r="M76" s="3">
        <v>-2.8237463588716249E-3</v>
      </c>
      <c r="N76" s="3">
        <v>2.9478587341657251E-4</v>
      </c>
      <c r="O76" s="3">
        <v>0.47153446637063717</v>
      </c>
      <c r="P76" s="3">
        <v>0.45547968603245831</v>
      </c>
      <c r="Q76" s="3">
        <v>-1.8938179109134302E-2</v>
      </c>
      <c r="R76" s="3">
        <v>-1.98484092018835E-2</v>
      </c>
      <c r="S76" s="3">
        <v>4.4818183291237761E-2</v>
      </c>
      <c r="T76" s="3">
        <v>0.22299815008873503</v>
      </c>
      <c r="U76" s="3">
        <v>0.18605828174331465</v>
      </c>
      <c r="V76" s="3">
        <v>9.3380682235896253E-2</v>
      </c>
      <c r="W76" s="3">
        <v>1.2468561733446739</v>
      </c>
      <c r="X76" s="3">
        <v>5.2656008301979456E-3</v>
      </c>
      <c r="Y76" s="3">
        <v>0.10995433654609943</v>
      </c>
    </row>
    <row r="77" spans="1:25" x14ac:dyDescent="0.45">
      <c r="A77" t="s">
        <v>707</v>
      </c>
      <c r="B77" s="2">
        <v>42004</v>
      </c>
      <c r="C77" s="3">
        <v>8.9004106764801953</v>
      </c>
      <c r="D77" s="3">
        <v>5.9742744398649874</v>
      </c>
      <c r="E77" s="3">
        <v>7.6558239260826291E-2</v>
      </c>
      <c r="F77" s="3">
        <v>0.99663281426504824</v>
      </c>
      <c r="G77" s="3">
        <v>5.3024066104187728E-3</v>
      </c>
      <c r="H77" s="3">
        <v>6.3539142730857472E-3</v>
      </c>
      <c r="I77" s="3">
        <v>4.4883135905018308E-2</v>
      </c>
      <c r="J77" s="3">
        <v>9.4575031109208341E-3</v>
      </c>
      <c r="K77" s="3">
        <v>9.6076608340630136E-3</v>
      </c>
      <c r="L77" s="3">
        <v>0.2298371719338663</v>
      </c>
      <c r="M77" s="3">
        <v>-7.0537180119510472E-4</v>
      </c>
      <c r="N77" s="3">
        <v>-4.6645254261192735E-4</v>
      </c>
      <c r="O77" s="3">
        <v>2.840359862290204</v>
      </c>
      <c r="P77" s="3">
        <v>0.32800646765455749</v>
      </c>
      <c r="Q77" s="3">
        <v>-0.22234775056634887</v>
      </c>
      <c r="R77" s="3">
        <v>0.26480853938165688</v>
      </c>
      <c r="S77" s="3">
        <v>4.8095392429067234E-2</v>
      </c>
      <c r="T77" s="3">
        <v>-2.3763742099104604E-2</v>
      </c>
      <c r="U77" s="3">
        <v>0.36644991043354108</v>
      </c>
      <c r="V77" s="3">
        <v>4.5294436747259442E-2</v>
      </c>
      <c r="W77" s="3">
        <v>1.1342331895116156</v>
      </c>
      <c r="X77" s="3">
        <v>1.0530727174247035E-2</v>
      </c>
      <c r="Y77" s="3">
        <v>8.3973857235293395E-2</v>
      </c>
    </row>
    <row r="78" spans="1:25" x14ac:dyDescent="0.45">
      <c r="A78" t="s">
        <v>708</v>
      </c>
      <c r="B78" s="2">
        <v>42094</v>
      </c>
      <c r="C78" s="3">
        <v>8.0924916179450008</v>
      </c>
      <c r="D78" s="3">
        <v>4.4274192602553404</v>
      </c>
      <c r="E78" s="3">
        <v>0.137769019122679</v>
      </c>
      <c r="F78" s="3">
        <v>0.12629274436834925</v>
      </c>
      <c r="G78" s="3">
        <v>-2.2546300655015292E-3</v>
      </c>
      <c r="H78" s="3">
        <v>9.5758307956699904E-3</v>
      </c>
      <c r="I78" s="3">
        <v>3.4240521297607837E-2</v>
      </c>
      <c r="J78" s="3">
        <v>9.2830398085343643E-3</v>
      </c>
      <c r="K78" s="3">
        <v>2.044085218469447E-2</v>
      </c>
      <c r="L78" s="3">
        <v>1.0309071542964376E-2</v>
      </c>
      <c r="M78" s="3">
        <v>3.3980249916335529E-4</v>
      </c>
      <c r="N78" s="3">
        <v>1.2288368591743454E-4</v>
      </c>
      <c r="O78" s="3">
        <v>0.36129369071714407</v>
      </c>
      <c r="P78" s="3">
        <v>0.12986419917108413</v>
      </c>
      <c r="Q78" s="3">
        <v>0.1299042990784374</v>
      </c>
      <c r="R78" s="3">
        <v>0.24474062744932765</v>
      </c>
      <c r="S78" s="3">
        <v>5.2091721640571659E-2</v>
      </c>
      <c r="T78" s="3">
        <v>0.11524717903982998</v>
      </c>
      <c r="U78" s="3">
        <v>0.31306277518425057</v>
      </c>
      <c r="V78" s="3">
        <v>4.8778511656112468E-3</v>
      </c>
      <c r="W78" s="3">
        <v>1.9601999269748847</v>
      </c>
      <c r="X78" s="3">
        <v>6.3918968569629956E-3</v>
      </c>
      <c r="Y78" s="3">
        <v>0.19824691510899253</v>
      </c>
    </row>
    <row r="79" spans="1:25" x14ac:dyDescent="0.45">
      <c r="A79" t="s">
        <v>709</v>
      </c>
      <c r="B79" s="2">
        <v>42185</v>
      </c>
      <c r="C79" s="3">
        <v>7.6460624902782364</v>
      </c>
      <c r="D79" s="3">
        <v>3.6171675316088523</v>
      </c>
      <c r="E79" s="3">
        <v>0.32927010498280446</v>
      </c>
      <c r="F79" s="3">
        <v>0.55590037858715813</v>
      </c>
      <c r="G79" s="3">
        <v>6.3460052137856091E-3</v>
      </c>
      <c r="H79" s="3">
        <v>-1.0701542826495238E-3</v>
      </c>
      <c r="I79" s="3">
        <v>1.1482570807935554E-2</v>
      </c>
      <c r="J79" s="3">
        <v>7.9295916854055896E-3</v>
      </c>
      <c r="K79" s="3">
        <v>3.0119085666398201E-2</v>
      </c>
      <c r="L79" s="3">
        <v>1.06085552858287E-2</v>
      </c>
      <c r="M79" s="3">
        <v>-7.5864243830734666E-3</v>
      </c>
      <c r="N79" s="3">
        <v>5.8844615060054685E-4</v>
      </c>
      <c r="O79" s="3">
        <v>0.2859884124605408</v>
      </c>
      <c r="P79" s="3">
        <v>0.10260182731984319</v>
      </c>
      <c r="Q79" s="3">
        <v>-4.5011775864774096E-2</v>
      </c>
      <c r="R79" s="3">
        <v>0.2636048490097106</v>
      </c>
      <c r="S79" s="3">
        <v>1.6921137639791025E-2</v>
      </c>
      <c r="T79" s="3">
        <v>-3.2923623421296511E-2</v>
      </c>
      <c r="U79" s="3">
        <v>0.19540584959224844</v>
      </c>
      <c r="V79" s="3">
        <v>0.24331521595007638</v>
      </c>
      <c r="W79" s="3">
        <v>1.1352708283487674</v>
      </c>
      <c r="X79" s="3">
        <v>4.3335905174972647E-3</v>
      </c>
      <c r="Y79" s="3">
        <v>9.3431759014244858E-2</v>
      </c>
    </row>
    <row r="80" spans="1:25" x14ac:dyDescent="0.45">
      <c r="A80" t="s">
        <v>710</v>
      </c>
      <c r="B80" s="2">
        <v>42277</v>
      </c>
      <c r="C80" s="3">
        <v>11.859929909386183</v>
      </c>
      <c r="D80" s="3">
        <v>7.3448464225112646</v>
      </c>
      <c r="E80" s="3">
        <v>0.12821486609105345</v>
      </c>
      <c r="F80" s="3">
        <v>0.62583466422412271</v>
      </c>
      <c r="G80" s="3">
        <v>1.3510969513858736E-2</v>
      </c>
      <c r="H80" s="3">
        <v>9.8712679315745167E-3</v>
      </c>
      <c r="I80" s="3">
        <v>1.1444463387037621E-2</v>
      </c>
      <c r="J80" s="3">
        <v>5.7227698620559144E-3</v>
      </c>
      <c r="K80" s="3">
        <v>3.3277679288381344E-2</v>
      </c>
      <c r="L80" s="3">
        <v>5.7496749184642655E-2</v>
      </c>
      <c r="M80" s="3">
        <v>3.9949729921516953E-3</v>
      </c>
      <c r="N80" s="3">
        <v>2.7184030116282853E-4</v>
      </c>
      <c r="O80" s="3">
        <v>0.80358916745620923</v>
      </c>
      <c r="P80" s="3">
        <v>0.13994331939066462</v>
      </c>
      <c r="Q80" s="3">
        <v>2.2411769295815289</v>
      </c>
      <c r="R80" s="3">
        <v>0.39329416979560128</v>
      </c>
      <c r="S80" s="3">
        <v>3.1556961142864805E-2</v>
      </c>
      <c r="T80" s="3">
        <v>1.8211519306017621</v>
      </c>
      <c r="U80" s="3">
        <v>0.31649053526129078</v>
      </c>
      <c r="V80" s="3">
        <v>6.5634444731268171E-2</v>
      </c>
      <c r="W80" s="3">
        <v>1.3188292057706401</v>
      </c>
      <c r="X80" s="3">
        <v>2.7874019366326917E-3</v>
      </c>
      <c r="Y80" s="3">
        <v>7.4461598285791696E-3</v>
      </c>
    </row>
    <row r="81" spans="1:25" x14ac:dyDescent="0.45">
      <c r="A81" t="s">
        <v>711</v>
      </c>
      <c r="B81" s="2">
        <v>42369</v>
      </c>
      <c r="C81" s="3">
        <v>8.5974349775796028</v>
      </c>
      <c r="D81" s="3">
        <v>3.4259235388935303</v>
      </c>
      <c r="E81" s="3">
        <v>0.1614183490227373</v>
      </c>
      <c r="F81" s="3">
        <v>1.0634555380860897</v>
      </c>
      <c r="G81" s="3">
        <v>8.8593405825065068E-3</v>
      </c>
      <c r="H81" s="3">
        <v>6.6067877647481245E-3</v>
      </c>
      <c r="I81" s="3">
        <v>1.5029401201914969E-2</v>
      </c>
      <c r="J81" s="3">
        <v>4.4435142228889807E-3</v>
      </c>
      <c r="K81" s="3">
        <v>4.7313036368930245E-3</v>
      </c>
      <c r="L81" s="3">
        <v>1.3577002355527094E-3</v>
      </c>
      <c r="M81" s="3">
        <v>7.4461154147138766E-3</v>
      </c>
      <c r="N81" s="3">
        <v>-1.9577462921080115E-4</v>
      </c>
      <c r="O81" s="3">
        <v>-1.92207418039918E-2</v>
      </c>
      <c r="P81" s="3">
        <v>0.3063821033070161</v>
      </c>
      <c r="Q81" s="3">
        <v>9.5271114107842916E-3</v>
      </c>
      <c r="R81" s="3">
        <v>0.2390627422566767</v>
      </c>
      <c r="S81" s="3">
        <v>3.8141815986847635E-3</v>
      </c>
      <c r="T81" s="3">
        <v>0.21238474272514124</v>
      </c>
      <c r="U81" s="3">
        <v>0.20769951497131531</v>
      </c>
      <c r="V81" s="3">
        <v>-0.28213254424863293</v>
      </c>
      <c r="W81" s="3">
        <v>1.5514386792880999</v>
      </c>
      <c r="X81" s="3">
        <v>4.5521449916014513E-3</v>
      </c>
      <c r="Y81" s="3">
        <v>4.4253656094617518E-2</v>
      </c>
    </row>
    <row r="82" spans="1:25" x14ac:dyDescent="0.45">
      <c r="A82" t="s">
        <v>712</v>
      </c>
      <c r="B82" s="2">
        <v>42460</v>
      </c>
      <c r="C82" s="3">
        <v>8.1732378114525446</v>
      </c>
      <c r="D82" s="3">
        <v>7.1608817024998244</v>
      </c>
      <c r="E82" s="3">
        <v>3.0651249139325643E-2</v>
      </c>
      <c r="F82" s="3">
        <v>0.67822049707925713</v>
      </c>
      <c r="G82" s="3">
        <v>1.2368458441840906E-2</v>
      </c>
      <c r="H82" s="3">
        <v>1.3502818169862563E-3</v>
      </c>
      <c r="I82" s="3">
        <v>2.7632296757237641E-2</v>
      </c>
      <c r="J82" s="3">
        <v>3.5237591043508008E-2</v>
      </c>
      <c r="K82" s="3">
        <v>2.6363724368619577E-3</v>
      </c>
      <c r="L82" s="3">
        <v>0.62771710590182495</v>
      </c>
      <c r="M82" s="3">
        <v>-2.3584987531866828E-3</v>
      </c>
      <c r="N82" s="3">
        <v>-1.3649031302382826E-4</v>
      </c>
      <c r="O82" s="3">
        <v>2.9354423556118934</v>
      </c>
      <c r="P82" s="3">
        <v>0.26644009730098922</v>
      </c>
      <c r="Q82" s="3">
        <v>0.14387548992019678</v>
      </c>
      <c r="R82" s="3">
        <v>0.1176186613857054</v>
      </c>
      <c r="S82" s="3">
        <v>8.129630485794067E-3</v>
      </c>
      <c r="T82" s="3">
        <v>0.38955414530277588</v>
      </c>
      <c r="U82" s="3">
        <v>0.39542976800620439</v>
      </c>
      <c r="V82" s="3">
        <v>0.33358241099110975</v>
      </c>
      <c r="W82" s="3">
        <v>0.80833128078755123</v>
      </c>
      <c r="X82" s="3">
        <v>4.772261847519184E-3</v>
      </c>
      <c r="Y82" s="3">
        <v>5.088206495537758E-3</v>
      </c>
    </row>
    <row r="83" spans="1:25" x14ac:dyDescent="0.45">
      <c r="A83" t="s">
        <v>713</v>
      </c>
      <c r="B83" s="2">
        <v>42551</v>
      </c>
      <c r="C83" s="3">
        <v>7.3821489402653659</v>
      </c>
      <c r="D83" s="3">
        <v>3.2532938568803704</v>
      </c>
      <c r="E83" s="3">
        <v>0.29890370236210495</v>
      </c>
      <c r="F83" s="3">
        <v>-0.37180331709041359</v>
      </c>
      <c r="G83" s="3">
        <v>2.927237575457314E-2</v>
      </c>
      <c r="H83" s="3">
        <v>1.8272242463599788E-3</v>
      </c>
      <c r="I83" s="3">
        <v>4.9150257652162833E-2</v>
      </c>
      <c r="J83" s="3">
        <v>6.7967132381178894E-3</v>
      </c>
      <c r="K83" s="3">
        <v>6.2907200830718832E-4</v>
      </c>
      <c r="L83" s="3">
        <v>7.8562452687719938E-3</v>
      </c>
      <c r="M83" s="3">
        <v>1.4917289647717836E-2</v>
      </c>
      <c r="N83" s="3">
        <v>-8.5916012998569464E-6</v>
      </c>
      <c r="O83" s="3">
        <v>0.35439288201232216</v>
      </c>
      <c r="P83" s="3">
        <v>0.33000618198970427</v>
      </c>
      <c r="Q83" s="3">
        <v>-1.2268387272452727E-2</v>
      </c>
      <c r="R83" s="3">
        <v>-1.6102347033818108E-2</v>
      </c>
      <c r="S83" s="3">
        <v>1.6945296435656187E-3</v>
      </c>
      <c r="T83" s="3">
        <v>0.33552952972803501</v>
      </c>
      <c r="U83" s="3">
        <v>0.54764225407644174</v>
      </c>
      <c r="V83" s="3">
        <v>0.14282194584263921</v>
      </c>
      <c r="W83" s="3">
        <v>1.0645431768680236</v>
      </c>
      <c r="X83" s="3">
        <v>1.7279904157738155E-2</v>
      </c>
      <c r="Y83" s="3">
        <v>8.8184067936845967E-2</v>
      </c>
    </row>
    <row r="84" spans="1:25" x14ac:dyDescent="0.45">
      <c r="A84" t="s">
        <v>714</v>
      </c>
      <c r="B84" s="2">
        <v>42643</v>
      </c>
      <c r="C84" s="3">
        <v>6.8064715287272843</v>
      </c>
      <c r="D84" s="3">
        <v>3.4230553592523276</v>
      </c>
      <c r="E84" s="3">
        <v>0.17485673765892723</v>
      </c>
      <c r="F84" s="3">
        <v>0.6068551748090516</v>
      </c>
      <c r="G84" s="3">
        <v>-1.5986162715586203E-2</v>
      </c>
      <c r="H84" s="3">
        <v>2.8824735187957026E-3</v>
      </c>
      <c r="I84" s="3">
        <v>3.4080125282447145E-2</v>
      </c>
      <c r="J84" s="3">
        <v>8.4599323153817709E-3</v>
      </c>
      <c r="K84" s="3">
        <v>4.084334623235558E-3</v>
      </c>
      <c r="L84" s="3">
        <v>7.9681479181120632E-2</v>
      </c>
      <c r="M84" s="3">
        <v>-1.928522396098388E-2</v>
      </c>
      <c r="N84" s="3">
        <v>1.7392661450862503E-4</v>
      </c>
      <c r="O84" s="3">
        <v>0.53978733589637373</v>
      </c>
      <c r="P84" s="3">
        <v>0.29327726617764477</v>
      </c>
      <c r="Q84" s="3">
        <v>-0.15138149279508167</v>
      </c>
      <c r="R84" s="3">
        <v>0.25149683265096046</v>
      </c>
      <c r="S84" s="3">
        <v>5.1577571059697208E-2</v>
      </c>
      <c r="T84" s="3">
        <v>-4.7098697399902252E-2</v>
      </c>
      <c r="U84" s="3">
        <v>9.7794157110598495E-2</v>
      </c>
      <c r="V84" s="3">
        <v>-0.26775050078640122</v>
      </c>
      <c r="W84" s="3">
        <v>2.2637327968815604</v>
      </c>
      <c r="X84" s="3">
        <v>2.4615039485569822E-2</v>
      </c>
      <c r="Y84" s="3">
        <v>7.6557324188359449E-2</v>
      </c>
    </row>
    <row r="85" spans="1:25" x14ac:dyDescent="0.45">
      <c r="A85" t="s">
        <v>715</v>
      </c>
      <c r="B85" s="2">
        <v>42735</v>
      </c>
      <c r="C85" s="3">
        <v>9.2505172208326432</v>
      </c>
      <c r="D85" s="3">
        <v>4.7186421154003835</v>
      </c>
      <c r="E85" s="3">
        <v>5.8209342189542719E-2</v>
      </c>
      <c r="F85" s="3">
        <v>1.0072729089446191</v>
      </c>
      <c r="G85" s="3">
        <v>9.0094829200203213E-3</v>
      </c>
      <c r="H85" s="3">
        <v>2.0132579997378043E-3</v>
      </c>
      <c r="I85" s="3">
        <v>4.4613727869344803E-2</v>
      </c>
      <c r="J85" s="3">
        <v>5.8580544979307857E-3</v>
      </c>
      <c r="K85" s="3">
        <v>1.6544328577702272E-2</v>
      </c>
      <c r="L85" s="3">
        <v>-1.1792998748932096E-2</v>
      </c>
      <c r="M85" s="3">
        <v>6.8469672975821167E-3</v>
      </c>
      <c r="N85" s="3">
        <v>1.1739240480646666E-4</v>
      </c>
      <c r="O85" s="3">
        <v>0.15702441226435843</v>
      </c>
      <c r="P85" s="3">
        <v>0.13829996285430141</v>
      </c>
      <c r="Q85" s="3">
        <v>3.6203246244296071E-2</v>
      </c>
      <c r="R85" s="3">
        <v>6.4945947490454015E-2</v>
      </c>
      <c r="S85" s="3">
        <v>0.11152870164696504</v>
      </c>
      <c r="T85" s="3">
        <v>0.38374237212935991</v>
      </c>
      <c r="U85" s="3">
        <v>0.35013418829228776</v>
      </c>
      <c r="V85" s="3">
        <v>0.54094940906719835</v>
      </c>
      <c r="W85" s="3">
        <v>1.527766161138667</v>
      </c>
      <c r="X85" s="3">
        <v>2.0356043944696782E-3</v>
      </c>
      <c r="Y85" s="3">
        <v>0.13757314350832031</v>
      </c>
    </row>
    <row r="86" spans="1:25" x14ac:dyDescent="0.45">
      <c r="A86" t="s">
        <v>716</v>
      </c>
      <c r="B86" s="2">
        <v>42825</v>
      </c>
      <c r="C86" s="3">
        <v>8.4667939002236352</v>
      </c>
      <c r="D86" s="3">
        <v>5.0983313595048099</v>
      </c>
      <c r="E86" s="3">
        <v>0.12780720154987232</v>
      </c>
      <c r="F86" s="3">
        <v>0.67957575257745684</v>
      </c>
      <c r="G86" s="3">
        <v>8.0871918863523774E-3</v>
      </c>
      <c r="H86" s="3">
        <v>-2.1603185929186354E-4</v>
      </c>
      <c r="I86" s="3">
        <v>2.4321929980145412E-2</v>
      </c>
      <c r="J86" s="3">
        <v>3.8861423882963347E-2</v>
      </c>
      <c r="K86" s="3">
        <v>1.1030901842623423E-3</v>
      </c>
      <c r="L86" s="3">
        <v>1.0040573177328092E-2</v>
      </c>
      <c r="M86" s="3">
        <v>5.8824567006355308E-3</v>
      </c>
      <c r="N86" s="3">
        <v>-2.5692741670593603E-4</v>
      </c>
      <c r="O86" s="3">
        <v>1.813594836579847E-2</v>
      </c>
      <c r="P86" s="3">
        <v>0.28057778261284033</v>
      </c>
      <c r="Q86" s="3">
        <v>0.17125295374463712</v>
      </c>
      <c r="R86" s="3">
        <v>0.2585648024998432</v>
      </c>
      <c r="S86" s="3">
        <v>3.7680467736161717E-2</v>
      </c>
      <c r="T86" s="3">
        <v>0.34638344112223662</v>
      </c>
      <c r="U86" s="3">
        <v>0.11558874532129641</v>
      </c>
      <c r="V86" s="3">
        <v>0.50746756168697138</v>
      </c>
      <c r="W86" s="3">
        <v>2.302841734368589</v>
      </c>
      <c r="X86" s="3">
        <v>4.5743895474395268E-3</v>
      </c>
      <c r="Y86" s="3">
        <v>0.11252032281873867</v>
      </c>
    </row>
    <row r="87" spans="1:25" x14ac:dyDescent="0.45">
      <c r="A87" t="s">
        <v>717</v>
      </c>
      <c r="B87" s="2">
        <v>42916</v>
      </c>
      <c r="C87" s="3">
        <v>7.8955699272697943</v>
      </c>
      <c r="D87" s="3">
        <v>4.1192841990720011</v>
      </c>
      <c r="E87" s="3">
        <v>4.1735679711160073E-2</v>
      </c>
      <c r="F87" s="3">
        <v>0.15571825958288338</v>
      </c>
      <c r="G87" s="3">
        <v>5.2673561639633715E-3</v>
      </c>
      <c r="H87" s="3">
        <v>3.5703824829539055E-4</v>
      </c>
      <c r="I87" s="3">
        <v>0.14401470936191205</v>
      </c>
      <c r="J87" s="3">
        <v>6.4508207353241795E-3</v>
      </c>
      <c r="K87" s="3">
        <v>-2.746108833239125E-3</v>
      </c>
      <c r="L87" s="3">
        <v>-3.7357502969275903E-2</v>
      </c>
      <c r="M87" s="3">
        <v>5.4304762801183921E-3</v>
      </c>
      <c r="N87" s="3">
        <v>-8.0300937564252946E-5</v>
      </c>
      <c r="O87" s="3">
        <v>0.36515600823454608</v>
      </c>
      <c r="P87" s="3">
        <v>0.22751566985651414</v>
      </c>
      <c r="Q87" s="3">
        <v>-5.0390346154942783E-2</v>
      </c>
      <c r="R87" s="3">
        <v>0.22596443361974058</v>
      </c>
      <c r="S87" s="3">
        <v>0.11726003560418985</v>
      </c>
      <c r="T87" s="3">
        <v>-2.822995991222476E-2</v>
      </c>
      <c r="U87" s="3">
        <v>0.39008156237473318</v>
      </c>
      <c r="V87" s="3">
        <v>0.14633695751807074</v>
      </c>
      <c r="W87" s="3">
        <v>2.2067635214599099</v>
      </c>
      <c r="X87" s="3">
        <v>6.294112941536938E-3</v>
      </c>
      <c r="Y87" s="3">
        <v>8.1690274462114972E-3</v>
      </c>
    </row>
    <row r="88" spans="1:25" x14ac:dyDescent="0.45">
      <c r="A88" t="s">
        <v>718</v>
      </c>
      <c r="B88" s="2">
        <v>43008</v>
      </c>
      <c r="C88" s="3">
        <v>9.2841628524102511</v>
      </c>
      <c r="D88" s="3">
        <v>3.4768045254768087</v>
      </c>
      <c r="E88" s="3">
        <v>1.4213253761155073E-2</v>
      </c>
      <c r="F88" s="3">
        <v>0.24297409473365059</v>
      </c>
      <c r="G88" s="3">
        <v>5.0346499187980806E-3</v>
      </c>
      <c r="H88" s="3">
        <v>4.5871251068250775E-3</v>
      </c>
      <c r="I88" s="3">
        <v>2.0647065783282584E-2</v>
      </c>
      <c r="J88" s="3">
        <v>4.9108013244493019E-3</v>
      </c>
      <c r="K88" s="3">
        <v>-5.5563279725600895E-3</v>
      </c>
      <c r="L88" s="3">
        <v>8.5760871927250265E-2</v>
      </c>
      <c r="M88" s="3">
        <v>1.923630200636361E-3</v>
      </c>
      <c r="N88" s="3">
        <v>2.3242496162878312E-4</v>
      </c>
      <c r="O88" s="3">
        <v>0.32967219771479461</v>
      </c>
      <c r="P88" s="3">
        <v>0.23484950779428637</v>
      </c>
      <c r="Q88" s="3">
        <v>6.5507907583787842E-2</v>
      </c>
      <c r="R88" s="3">
        <v>4.5820257525553125E-2</v>
      </c>
      <c r="S88" s="3">
        <v>6.5260212249826713E-2</v>
      </c>
      <c r="T88" s="3">
        <v>0.39875881757768444</v>
      </c>
      <c r="U88" s="3">
        <v>0.30084396422358833</v>
      </c>
      <c r="V88" s="3">
        <v>0.62956438017809113</v>
      </c>
      <c r="W88" s="3">
        <v>1.2311259788574267</v>
      </c>
      <c r="X88" s="3">
        <v>4.2706448483821793E-3</v>
      </c>
      <c r="Y88" s="3">
        <v>1.2017649134324763E-2</v>
      </c>
    </row>
    <row r="89" spans="1:25" x14ac:dyDescent="0.45">
      <c r="A89" t="s">
        <v>719</v>
      </c>
      <c r="B89" s="2">
        <v>43100</v>
      </c>
      <c r="C89" s="3">
        <v>8.9436285278362462</v>
      </c>
      <c r="D89" s="3">
        <v>4.4710179335848039</v>
      </c>
      <c r="E89" s="3">
        <v>0.23411542740950619</v>
      </c>
      <c r="F89" s="3">
        <v>0.85997499039047531</v>
      </c>
      <c r="G89" s="3">
        <v>1.002144800028792E-2</v>
      </c>
      <c r="H89" s="3">
        <v>2.2810539246971751E-3</v>
      </c>
      <c r="I89" s="3">
        <v>3.6138261471547535E-2</v>
      </c>
      <c r="J89" s="3">
        <v>5.9369400989685737E-3</v>
      </c>
      <c r="K89" s="3">
        <v>2.2146331334912573E-3</v>
      </c>
      <c r="L89" s="3">
        <v>0.10934892200010217</v>
      </c>
      <c r="M89" s="3">
        <v>4.9510004884931093E-3</v>
      </c>
      <c r="N89" s="3">
        <v>1.088301637255702E-4</v>
      </c>
      <c r="O89" s="3">
        <v>-0.20624496160779568</v>
      </c>
      <c r="P89" s="3">
        <v>0.21053265080527217</v>
      </c>
      <c r="Q89" s="3">
        <v>6.5149319285037255E-2</v>
      </c>
      <c r="R89" s="3">
        <v>-1.1027480742711973E-2</v>
      </c>
      <c r="S89" s="3">
        <v>7.8831020674264785E-2</v>
      </c>
      <c r="T89" s="3">
        <v>0.34385781155461892</v>
      </c>
      <c r="U89" s="3">
        <v>0.31604334449844063</v>
      </c>
      <c r="V89" s="3">
        <v>0.15356208736098284</v>
      </c>
      <c r="W89" s="3">
        <v>2.0945361972379528</v>
      </c>
      <c r="X89" s="3">
        <v>1.0340332167913076E-2</v>
      </c>
      <c r="Y89" s="3">
        <v>6.6935843603912457E-2</v>
      </c>
    </row>
    <row r="90" spans="1:25" x14ac:dyDescent="0.45">
      <c r="A90" t="s">
        <v>720</v>
      </c>
      <c r="B90" s="2">
        <v>43190</v>
      </c>
      <c r="C90" s="3">
        <v>7.913519887885391</v>
      </c>
      <c r="D90" s="3">
        <v>4.086478505618456</v>
      </c>
      <c r="E90" s="3">
        <v>-5.999202146472743E-2</v>
      </c>
      <c r="F90" s="3">
        <v>1.1123044633412955</v>
      </c>
      <c r="G90" s="3">
        <v>6.0200329348089844E-3</v>
      </c>
      <c r="H90" s="3">
        <v>-5.0819716011068453E-4</v>
      </c>
      <c r="I90" s="3">
        <v>2.6977555989255792E-2</v>
      </c>
      <c r="J90" s="3">
        <v>-6.5472468579347498E-3</v>
      </c>
      <c r="K90" s="3">
        <v>3.2289896921983727E-3</v>
      </c>
      <c r="L90" s="3">
        <v>5.418763820567403E-2</v>
      </c>
      <c r="M90" s="3">
        <v>1.168989862347484E-2</v>
      </c>
      <c r="N90" s="3">
        <v>4.8883463787535745E-3</v>
      </c>
      <c r="O90" s="3">
        <v>0.30642437310568488</v>
      </c>
      <c r="P90" s="3">
        <v>0.26770928579553904</v>
      </c>
      <c r="Q90" s="3">
        <v>0.12852802232841867</v>
      </c>
      <c r="R90" s="3">
        <v>0.22579718503901172</v>
      </c>
      <c r="S90" s="3">
        <v>4.0290773842493278E-2</v>
      </c>
      <c r="T90" s="3">
        <v>0.26326415663335467</v>
      </c>
      <c r="U90" s="3">
        <v>0.30809989461984522</v>
      </c>
      <c r="V90" s="3">
        <v>8.3440406211426538E-2</v>
      </c>
      <c r="W90" s="3">
        <v>1.3110423492524061</v>
      </c>
      <c r="X90" s="3">
        <v>1.3355814764707853E-2</v>
      </c>
      <c r="Y90" s="3">
        <v>9.3787322122356326E-2</v>
      </c>
    </row>
    <row r="91" spans="1:25" x14ac:dyDescent="0.45">
      <c r="A91" t="s">
        <v>721</v>
      </c>
      <c r="B91" s="2">
        <v>43281</v>
      </c>
      <c r="C91" s="3">
        <v>10.562132238406319</v>
      </c>
      <c r="D91" s="3">
        <v>4.4913816861821401</v>
      </c>
      <c r="E91" s="3">
        <v>-6.1763790152469057E-2</v>
      </c>
      <c r="F91" s="3">
        <v>-2.7413503858987269E-2</v>
      </c>
      <c r="G91" s="3">
        <v>5.4394473120272973E-3</v>
      </c>
      <c r="H91" s="3">
        <v>6.8296544079766443E-4</v>
      </c>
      <c r="I91" s="3">
        <v>1.5012893047391054E-2</v>
      </c>
      <c r="J91" s="3">
        <v>1.3944410465303361E-2</v>
      </c>
      <c r="K91" s="3">
        <v>4.0625248115224227E-3</v>
      </c>
      <c r="L91" s="3">
        <v>8.8933305850555935E-2</v>
      </c>
      <c r="M91" s="3">
        <v>1.2321798687559636E-2</v>
      </c>
      <c r="N91" s="3">
        <v>1.0652054880931783E-2</v>
      </c>
      <c r="O91" s="3">
        <v>0.51562155686921785</v>
      </c>
      <c r="P91" s="3">
        <v>0.2160755523733118</v>
      </c>
      <c r="Q91" s="3">
        <v>0.11091524274947685</v>
      </c>
      <c r="R91" s="3">
        <v>0.53762702730635881</v>
      </c>
      <c r="S91" s="3">
        <v>8.4854014306808737E-2</v>
      </c>
      <c r="T91" s="3">
        <v>9.1501296407814972E-2</v>
      </c>
      <c r="U91" s="3">
        <v>0.28972813782094614</v>
      </c>
      <c r="V91" s="3">
        <v>0.25838717473745476</v>
      </c>
      <c r="W91" s="3">
        <v>2.1435737938693968</v>
      </c>
      <c r="X91" s="3">
        <v>9.7859298309532026E-3</v>
      </c>
      <c r="Y91" s="3">
        <v>6.5316093055530003E-2</v>
      </c>
    </row>
    <row r="92" spans="1:25" x14ac:dyDescent="0.45">
      <c r="A92" t="s">
        <v>722</v>
      </c>
      <c r="B92" s="2">
        <v>43373</v>
      </c>
      <c r="C92" s="3">
        <v>7.372866244211731</v>
      </c>
      <c r="D92" s="3">
        <v>3.7551992468524369</v>
      </c>
      <c r="E92" s="3">
        <v>5.7703636823741952E-2</v>
      </c>
      <c r="F92" s="3">
        <v>0.62582794693059451</v>
      </c>
      <c r="G92" s="3">
        <v>6.2390119735034324E-3</v>
      </c>
      <c r="H92" s="3">
        <v>5.1684385892852439E-3</v>
      </c>
      <c r="I92" s="3">
        <v>1.7015837144893731E-2</v>
      </c>
      <c r="J92" s="3">
        <v>5.7992236112597035E-3</v>
      </c>
      <c r="K92" s="3">
        <v>4.1358987627751077E-3</v>
      </c>
      <c r="L92" s="3">
        <v>2.2334782681696107E-2</v>
      </c>
      <c r="M92" s="3">
        <v>2.8022781528812381E-3</v>
      </c>
      <c r="N92" s="3">
        <v>7.0645017085123217E-3</v>
      </c>
      <c r="O92" s="3">
        <v>-0.11627798968759066</v>
      </c>
      <c r="P92" s="3">
        <v>0.1826289331607453</v>
      </c>
      <c r="Q92" s="3">
        <v>8.773931575388938E-2</v>
      </c>
      <c r="R92" s="3">
        <v>0.4369663785525213</v>
      </c>
      <c r="S92" s="3">
        <v>4.2243346322160785E-2</v>
      </c>
      <c r="T92" s="3">
        <v>0.27080130655644202</v>
      </c>
      <c r="U92" s="3">
        <v>0.32339999102047945</v>
      </c>
      <c r="V92" s="3">
        <v>0.2116577727913044</v>
      </c>
      <c r="W92" s="3">
        <v>1.452131548637289</v>
      </c>
      <c r="X92" s="3">
        <v>6.1729806416699357E-3</v>
      </c>
      <c r="Y92" s="3">
        <v>5.9950887101927627E-2</v>
      </c>
    </row>
    <row r="93" spans="1:25" x14ac:dyDescent="0.45">
      <c r="A93" t="s">
        <v>723</v>
      </c>
      <c r="B93" s="2">
        <v>43465</v>
      </c>
      <c r="C93" s="3">
        <v>9.0248343843424816</v>
      </c>
      <c r="D93" s="3">
        <v>4.1808692646616485</v>
      </c>
      <c r="E93" s="3">
        <v>3.8203626771490987E-2</v>
      </c>
      <c r="F93" s="3">
        <v>-0.5877923522287406</v>
      </c>
      <c r="G93" s="3">
        <v>1.489458154849993E-2</v>
      </c>
      <c r="H93" s="3">
        <v>5.1575978314001032E-3</v>
      </c>
      <c r="I93" s="3">
        <v>-1.6625591292442623E-3</v>
      </c>
      <c r="J93" s="3">
        <v>2.3100190618013054E-3</v>
      </c>
      <c r="K93" s="3">
        <v>5.3587899968746766E-3</v>
      </c>
      <c r="L93" s="3">
        <v>5.8487765029787767E-2</v>
      </c>
      <c r="M93" s="3">
        <v>3.7374781302591292E-3</v>
      </c>
      <c r="N93" s="3">
        <v>3.3898632463905294E-3</v>
      </c>
      <c r="O93" s="3">
        <v>0.51160234272520611</v>
      </c>
      <c r="P93" s="3">
        <v>0.50617509042456088</v>
      </c>
      <c r="Q93" s="3">
        <v>0.12275683347807581</v>
      </c>
      <c r="R93" s="3">
        <v>0.74389407719485356</v>
      </c>
      <c r="S93" s="3">
        <v>5.1893067053942532E-2</v>
      </c>
      <c r="T93" s="3">
        <v>0.30133001103324264</v>
      </c>
      <c r="U93" s="3">
        <v>0.39892517181796544</v>
      </c>
      <c r="V93" s="3">
        <v>-3.4126765411613179E-3</v>
      </c>
      <c r="W93" s="3">
        <v>2.0370306987015985</v>
      </c>
      <c r="X93" s="3">
        <v>-3.6492543709616509E-3</v>
      </c>
      <c r="Y93" s="3">
        <v>4.9602626919205611E-2</v>
      </c>
    </row>
    <row r="94" spans="1:25" x14ac:dyDescent="0.45">
      <c r="A94" t="s">
        <v>724</v>
      </c>
      <c r="B94" s="2">
        <v>43555</v>
      </c>
      <c r="C94" s="3">
        <v>7.9568468489843829</v>
      </c>
      <c r="D94" s="3">
        <v>4.4747160132124746</v>
      </c>
      <c r="E94" s="3">
        <v>0.33549280956351291</v>
      </c>
      <c r="F94" s="3">
        <v>1.5984284320820765</v>
      </c>
      <c r="G94" s="3">
        <v>-2.7713182431716196E-3</v>
      </c>
      <c r="H94" s="3">
        <v>1.0962442223825137E-2</v>
      </c>
      <c r="I94" s="3">
        <v>4.7053645633260276E-2</v>
      </c>
      <c r="J94" s="3">
        <v>-4.5030616250699637E-3</v>
      </c>
      <c r="K94" s="3">
        <v>-3.0913234768262396E-2</v>
      </c>
      <c r="L94" s="3">
        <v>7.1235554498004214E-2</v>
      </c>
      <c r="M94" s="3">
        <v>1.3234982273933495E-2</v>
      </c>
      <c r="N94" s="3">
        <v>-2.4825079716381542E-3</v>
      </c>
      <c r="O94" s="3">
        <v>0.17568621840189166</v>
      </c>
      <c r="P94" s="3">
        <v>-0.24599871146839361</v>
      </c>
      <c r="Q94" s="3">
        <v>0.14017349904847093</v>
      </c>
      <c r="R94" s="3">
        <v>0.13455145967095508</v>
      </c>
      <c r="S94" s="3">
        <v>0.11786172452178643</v>
      </c>
      <c r="T94" s="3">
        <v>-7.3706362780297616E-2</v>
      </c>
      <c r="U94" s="3">
        <v>0.34963467402866039</v>
      </c>
      <c r="V94" s="3">
        <v>4.1705565119249596E-2</v>
      </c>
      <c r="W94" s="3">
        <v>1.7617313750966168</v>
      </c>
      <c r="X94" s="3">
        <v>1.6085311213119336E-2</v>
      </c>
      <c r="Y94" s="3">
        <v>8.2203355331685088E-2</v>
      </c>
    </row>
    <row r="95" spans="1:25" x14ac:dyDescent="0.45">
      <c r="A95" t="s">
        <v>725</v>
      </c>
      <c r="B95" s="2">
        <v>43646</v>
      </c>
      <c r="C95" s="3">
        <v>7.3484397949017515</v>
      </c>
      <c r="D95" s="3">
        <v>3.6733135223128079</v>
      </c>
      <c r="E95" s="3">
        <v>6.3401189166085031E-2</v>
      </c>
      <c r="F95" s="3">
        <v>0.42481423367951288</v>
      </c>
      <c r="G95" s="3">
        <v>3.9483728439697191E-3</v>
      </c>
      <c r="H95" s="3">
        <v>6.5962747730469009E-3</v>
      </c>
      <c r="I95" s="3">
        <v>3.3955169510649962E-3</v>
      </c>
      <c r="J95" s="3">
        <v>5.3182069200746239E-3</v>
      </c>
      <c r="K95" s="3">
        <v>3.9775330792203648E-3</v>
      </c>
      <c r="L95" s="3">
        <v>3.5822167059612726E-2</v>
      </c>
      <c r="M95" s="3">
        <v>2.5108795948752195E-3</v>
      </c>
      <c r="N95" s="3">
        <v>-7.4895837128991834E-3</v>
      </c>
      <c r="O95" s="3">
        <v>0.34608843404082074</v>
      </c>
      <c r="P95" s="3">
        <v>0.3638270883871117</v>
      </c>
      <c r="Q95" s="3">
        <v>0.17617640552806499</v>
      </c>
      <c r="R95" s="3">
        <v>-0.22888216682282633</v>
      </c>
      <c r="S95" s="3">
        <v>1.8060840452690845E-2</v>
      </c>
      <c r="T95" s="3">
        <v>0.32663747496010259</v>
      </c>
      <c r="U95" s="3">
        <v>0.22483647065616755</v>
      </c>
      <c r="V95" s="3">
        <v>0.3728320629179897</v>
      </c>
      <c r="W95" s="3">
        <v>1.4538840546829068</v>
      </c>
      <c r="X95" s="3">
        <v>9.7574907466438235E-4</v>
      </c>
      <c r="Y95" s="3">
        <v>0.11401601126738288</v>
      </c>
    </row>
    <row r="96" spans="1:25" x14ac:dyDescent="0.45">
      <c r="A96" t="s">
        <v>726</v>
      </c>
      <c r="B96" s="2">
        <v>43738</v>
      </c>
      <c r="C96" s="3">
        <v>11.929931218058517</v>
      </c>
      <c r="D96" s="3">
        <v>5.0672123902399013</v>
      </c>
      <c r="E96" s="3">
        <v>8.8953464386775122E-2</v>
      </c>
      <c r="F96" s="3">
        <v>0.10122425262780189</v>
      </c>
      <c r="G96" s="3">
        <v>3.180846184838858E-3</v>
      </c>
      <c r="H96" s="3">
        <v>2.5930193944658296E-3</v>
      </c>
      <c r="I96" s="3">
        <v>7.1268572121093556E-3</v>
      </c>
      <c r="J96" s="3">
        <v>4.55515807806343E-3</v>
      </c>
      <c r="K96" s="3">
        <v>-2.7896829519544687E-3</v>
      </c>
      <c r="L96" s="3">
        <v>2.5624001295020026E-2</v>
      </c>
      <c r="M96" s="3">
        <v>8.2014856529203286E-3</v>
      </c>
      <c r="N96" s="3">
        <v>-2.8169140323307542E-3</v>
      </c>
      <c r="O96" s="3">
        <v>0.76774922676371515</v>
      </c>
      <c r="P96" s="3">
        <v>0.19348736320539694</v>
      </c>
      <c r="Q96" s="3">
        <v>1.8922331030890756E-2</v>
      </c>
      <c r="R96" s="3">
        <v>0.333242235169038</v>
      </c>
      <c r="S96" s="3">
        <v>4.2252737250576419E-2</v>
      </c>
      <c r="T96" s="3">
        <v>8.0550466901132836E-2</v>
      </c>
      <c r="U96" s="3">
        <v>0.16343683434760103</v>
      </c>
      <c r="V96" s="3">
        <v>4.8368144130832347E-2</v>
      </c>
      <c r="W96" s="3">
        <v>2.3692799109585372</v>
      </c>
      <c r="X96" s="3">
        <v>5.0992804862446802E-3</v>
      </c>
      <c r="Y96" s="3">
        <v>0.42775968505904222</v>
      </c>
    </row>
    <row r="97" spans="1:25" x14ac:dyDescent="0.45">
      <c r="A97" t="s">
        <v>727</v>
      </c>
      <c r="B97" s="2">
        <v>43830</v>
      </c>
      <c r="C97" s="3">
        <v>8.2586014988188197</v>
      </c>
      <c r="D97" s="3">
        <v>3.7360669120670114</v>
      </c>
      <c r="E97" s="3">
        <v>-7.8407478165444064E-2</v>
      </c>
      <c r="F97" s="3">
        <v>0.17797259907379423</v>
      </c>
      <c r="G97" s="3">
        <v>-1.190068421627802E-3</v>
      </c>
      <c r="H97" s="3">
        <v>5.5851397331683275E-3</v>
      </c>
      <c r="I97" s="3">
        <v>1.7239304022867677E-2</v>
      </c>
      <c r="J97" s="3">
        <v>3.8339751646818275E-3</v>
      </c>
      <c r="K97" s="3">
        <v>2.8101618807561896E-3</v>
      </c>
      <c r="L97" s="3">
        <v>7.4279844897670415E-3</v>
      </c>
      <c r="M97" s="3">
        <v>1.5551047353022174E-4</v>
      </c>
      <c r="N97" s="3">
        <v>1.8529560326402174E-3</v>
      </c>
      <c r="O97" s="3">
        <v>0.78006259297780678</v>
      </c>
      <c r="P97" s="3">
        <v>0.24542057384832552</v>
      </c>
      <c r="Q97" s="3">
        <v>-5.6112229579740353E-2</v>
      </c>
      <c r="R97" s="3">
        <v>0.23740355268075045</v>
      </c>
      <c r="S97" s="3">
        <v>4.1162875013736777E-2</v>
      </c>
      <c r="T97" s="3">
        <v>-8.256828395846566E-2</v>
      </c>
      <c r="U97" s="3">
        <v>0.129776873605672</v>
      </c>
      <c r="V97" s="3">
        <v>0.45461775574301844</v>
      </c>
      <c r="W97" s="3">
        <v>2.2604048091603093</v>
      </c>
      <c r="X97" s="3">
        <v>-8.1483850995154499E-4</v>
      </c>
      <c r="Y97" s="3">
        <v>-3.0291848374897772E-2</v>
      </c>
    </row>
    <row r="98" spans="1:25" x14ac:dyDescent="0.45">
      <c r="A98" t="s">
        <v>728</v>
      </c>
      <c r="B98" s="2">
        <v>43921</v>
      </c>
      <c r="C98" s="3">
        <v>8.2032493392934462</v>
      </c>
      <c r="D98" s="3">
        <v>2.6550999645542084</v>
      </c>
      <c r="E98" s="3">
        <v>0.30981504911505781</v>
      </c>
      <c r="F98" s="3">
        <v>-0.15437112458876881</v>
      </c>
      <c r="G98" s="3">
        <v>4.7878992237070464E-4</v>
      </c>
      <c r="H98" s="3">
        <v>4.5589869176732595E-3</v>
      </c>
      <c r="I98" s="3">
        <v>-4.3630950470360469E-3</v>
      </c>
      <c r="J98" s="3">
        <v>1.8086854855010408E-3</v>
      </c>
      <c r="K98" s="3">
        <v>1.3967459852666215E-2</v>
      </c>
      <c r="L98" s="3">
        <v>4.7342231022303373E-2</v>
      </c>
      <c r="M98" s="3">
        <v>4.9634478484760656E-3</v>
      </c>
      <c r="N98" s="3">
        <v>1.4812272979154127E-2</v>
      </c>
      <c r="O98" s="3">
        <v>0.64301479433682263</v>
      </c>
      <c r="P98" s="3">
        <v>0.30015565466170663</v>
      </c>
      <c r="Q98" s="3">
        <v>0.10885104738367153</v>
      </c>
      <c r="R98" s="3">
        <v>-0.46102987983130789</v>
      </c>
      <c r="S98" s="3">
        <v>3.0921799841929741E-2</v>
      </c>
      <c r="T98" s="3">
        <v>0.18827071782112922</v>
      </c>
      <c r="U98" s="3">
        <v>0.3839794256811101</v>
      </c>
      <c r="V98" s="3">
        <v>2.6105595713153278E-2</v>
      </c>
      <c r="W98" s="3">
        <v>0.9719169455108968</v>
      </c>
      <c r="X98" s="3">
        <v>1.1231054281677253E-2</v>
      </c>
      <c r="Y98" s="3">
        <v>0.183763490781536</v>
      </c>
    </row>
    <row r="99" spans="1:25" x14ac:dyDescent="0.45">
      <c r="A99" t="s">
        <v>729</v>
      </c>
      <c r="B99" s="2">
        <v>44012</v>
      </c>
      <c r="C99" s="3">
        <v>8.2577101376230715</v>
      </c>
      <c r="D99" s="3">
        <v>3.772481715104484</v>
      </c>
      <c r="E99" s="3">
        <v>7.5688818305526609E-2</v>
      </c>
      <c r="F99" s="3">
        <v>0.30426819795090132</v>
      </c>
      <c r="G99" s="3">
        <v>1.1496473373008296E-3</v>
      </c>
      <c r="H99" s="3">
        <v>-1.4089284422614892E-3</v>
      </c>
      <c r="I99" s="3">
        <v>4.5170373820697341E-3</v>
      </c>
      <c r="J99" s="3">
        <v>1.7737649926454716E-3</v>
      </c>
      <c r="K99" s="3">
        <v>2.9592844170076857E-3</v>
      </c>
      <c r="L99" s="3">
        <v>8.582621666509048E-2</v>
      </c>
      <c r="M99" s="3">
        <v>3.8760309532809595E-2</v>
      </c>
      <c r="N99" s="3">
        <v>-1.2863938159946593E-3</v>
      </c>
      <c r="O99" s="3">
        <v>0.36906789325519185</v>
      </c>
      <c r="P99" s="3">
        <v>0.21587850074490547</v>
      </c>
      <c r="Q99" s="3">
        <v>4.8236822200767764E-3</v>
      </c>
      <c r="R99" s="3">
        <v>0.22795527857774045</v>
      </c>
      <c r="S99" s="3">
        <v>3.1758287813289182E-2</v>
      </c>
      <c r="T99" s="3">
        <v>0.1169922980309375</v>
      </c>
      <c r="U99" s="3">
        <v>0.24296041353475403</v>
      </c>
      <c r="V99" s="3">
        <v>8.4383136538860759E-2</v>
      </c>
      <c r="W99" s="3">
        <v>1.913640730602469</v>
      </c>
      <c r="X99" s="3">
        <v>1.4270866053986003E-3</v>
      </c>
      <c r="Y99" s="3">
        <v>6.7536827981547032E-2</v>
      </c>
    </row>
    <row r="100" spans="1:25" x14ac:dyDescent="0.45">
      <c r="A100" t="s">
        <v>730</v>
      </c>
      <c r="B100" s="2">
        <v>44104</v>
      </c>
      <c r="C100" s="3">
        <v>5.3295386125250195</v>
      </c>
      <c r="D100" s="3">
        <v>1.4824181264418572</v>
      </c>
      <c r="E100" s="3">
        <v>0.12886621836858442</v>
      </c>
      <c r="F100" s="3">
        <v>0.5357071214545418</v>
      </c>
      <c r="G100" s="3">
        <v>-4.1425097854380622E-4</v>
      </c>
      <c r="H100" s="3">
        <v>1.8280063461888672E-2</v>
      </c>
      <c r="I100" s="3">
        <v>8.871354820438675E-3</v>
      </c>
      <c r="J100" s="3">
        <v>2.3950732975014421E-3</v>
      </c>
      <c r="K100" s="3">
        <v>-1.1948941569622899E-3</v>
      </c>
      <c r="L100" s="3">
        <v>3.8601616930856106E-2</v>
      </c>
      <c r="M100" s="3">
        <v>-1.1453346870757884E-3</v>
      </c>
      <c r="N100" s="3">
        <v>1.8893212169142082E-3</v>
      </c>
      <c r="O100" s="3">
        <v>0.10874519076481656</v>
      </c>
      <c r="P100" s="3">
        <v>2.9709884242942623E-2</v>
      </c>
      <c r="Q100" s="3">
        <v>0.57542287270875614</v>
      </c>
      <c r="R100" s="3">
        <v>0.26894312984285512</v>
      </c>
      <c r="S100" s="3">
        <v>4.8991121417681284E-2</v>
      </c>
      <c r="T100" s="3">
        <v>0.11155701596321026</v>
      </c>
      <c r="U100" s="3">
        <v>0.30094768019758961</v>
      </c>
      <c r="V100" s="3">
        <v>0.27392686070700689</v>
      </c>
      <c r="W100" s="3">
        <v>-1.440679814309215</v>
      </c>
      <c r="X100" s="3">
        <v>3.9302911635191937E-3</v>
      </c>
      <c r="Y100" s="3">
        <v>3.8979077523051887E-2</v>
      </c>
    </row>
    <row r="101" spans="1:25" x14ac:dyDescent="0.45">
      <c r="A101" t="s">
        <v>731</v>
      </c>
      <c r="B101" s="2">
        <v>44196</v>
      </c>
      <c r="C101" s="3">
        <v>7.3411275933383484</v>
      </c>
      <c r="D101" s="3">
        <v>4.2373702659901236</v>
      </c>
      <c r="E101" s="3">
        <v>-0.16649899177335609</v>
      </c>
      <c r="F101" s="3">
        <v>0.17702726242063918</v>
      </c>
      <c r="G101" s="3">
        <v>4.1010827341666162E-3</v>
      </c>
      <c r="H101" s="3">
        <v>-5.9593738093148716E-3</v>
      </c>
      <c r="I101" s="3">
        <v>1.2259685347631706E-2</v>
      </c>
      <c r="J101" s="3">
        <v>2.8849636418578784E-2</v>
      </c>
      <c r="K101" s="3">
        <v>-5.3702112267492406E-3</v>
      </c>
      <c r="L101" s="3">
        <v>-4.2150253561834335E-2</v>
      </c>
      <c r="M101" s="3">
        <v>3.0550917265559125E-3</v>
      </c>
      <c r="N101" s="3">
        <v>5.9512321319515832E-3</v>
      </c>
      <c r="O101" s="3">
        <v>0.42020886988180572</v>
      </c>
      <c r="P101" s="3">
        <v>0.18516362174420301</v>
      </c>
      <c r="Q101" s="3">
        <v>0.10843791047998241</v>
      </c>
      <c r="R101" s="3">
        <v>0.62890048254185993</v>
      </c>
      <c r="S101" s="3">
        <v>8.0214110336048212E-3</v>
      </c>
      <c r="T101" s="3">
        <v>0.42428071977280535</v>
      </c>
      <c r="U101" s="3">
        <v>4.7726718546741521E-2</v>
      </c>
      <c r="V101" s="3">
        <v>-6.0300364068711046E-2</v>
      </c>
      <c r="W101" s="3">
        <v>2.9313219225551013</v>
      </c>
      <c r="X101" s="3">
        <v>1.1610851774486262E-2</v>
      </c>
      <c r="Y101" s="3">
        <v>4.2043080762952371E-2</v>
      </c>
    </row>
    <row r="102" spans="1:25" x14ac:dyDescent="0.45">
      <c r="A102" t="s">
        <v>732</v>
      </c>
      <c r="B102" s="2">
        <v>44286</v>
      </c>
      <c r="C102" s="3">
        <v>6.4548235329559889</v>
      </c>
      <c r="D102" s="3">
        <v>3.2883546213570432</v>
      </c>
      <c r="E102" s="3">
        <v>-0.26388298010336936</v>
      </c>
      <c r="F102" s="3">
        <v>-0.41976475984002037</v>
      </c>
      <c r="G102" s="3">
        <v>2.0958744835538522E-2</v>
      </c>
      <c r="H102" s="3">
        <v>7.8054368778517139E-3</v>
      </c>
      <c r="I102" s="3">
        <v>-4.7844473236444947E-3</v>
      </c>
      <c r="J102" s="3">
        <v>1.8100795515438627E-3</v>
      </c>
      <c r="K102" s="3">
        <v>-2.1213131478493505E-3</v>
      </c>
      <c r="L102" s="3">
        <v>0.11955146520873705</v>
      </c>
      <c r="M102" s="3">
        <v>-5.523504394656013E-3</v>
      </c>
      <c r="N102" s="3">
        <v>8.8447278534093138E-3</v>
      </c>
      <c r="O102" s="3">
        <v>0.29990201446207948</v>
      </c>
      <c r="P102" s="3">
        <v>-8.840198124672214E-3</v>
      </c>
      <c r="Q102" s="3">
        <v>-4.9915824725378866E-2</v>
      </c>
      <c r="R102" s="3">
        <v>0.7979036693162842</v>
      </c>
      <c r="S102" s="3">
        <v>2.9674886165899361E-2</v>
      </c>
      <c r="T102" s="3">
        <v>0.85476583170452425</v>
      </c>
      <c r="U102" s="3">
        <v>0.11008727408141601</v>
      </c>
      <c r="V102" s="3">
        <v>0.10228172496066006</v>
      </c>
      <c r="W102" s="3">
        <v>1.5864775950194221</v>
      </c>
      <c r="X102" s="3">
        <v>-3.795240272507727E-3</v>
      </c>
      <c r="Y102" s="3">
        <v>-3.4348201265015761E-2</v>
      </c>
    </row>
    <row r="103" spans="1:25" x14ac:dyDescent="0.45">
      <c r="A103" t="s">
        <v>733</v>
      </c>
      <c r="B103" s="2">
        <v>44377</v>
      </c>
      <c r="C103" s="3">
        <v>6.9506606420548929</v>
      </c>
      <c r="D103" s="3">
        <v>1.8040026283989377</v>
      </c>
      <c r="E103" s="3">
        <v>0.12883328093380952</v>
      </c>
      <c r="F103" s="3">
        <v>0.50001512550598293</v>
      </c>
      <c r="G103" s="3">
        <v>7.5512228099322972E-3</v>
      </c>
      <c r="H103" s="3">
        <v>1.0325570168444121E-2</v>
      </c>
      <c r="I103" s="3">
        <v>1.1446561303576889E-2</v>
      </c>
      <c r="J103" s="3">
        <v>2.440475837649861E-3</v>
      </c>
      <c r="K103" s="3">
        <v>-2.9305575557074163E-4</v>
      </c>
      <c r="L103" s="3">
        <v>-1.1010229017938756E-4</v>
      </c>
      <c r="M103" s="3">
        <v>-2.8238712543463343E-3</v>
      </c>
      <c r="N103" s="3">
        <v>1.2154549799231341E-2</v>
      </c>
      <c r="O103" s="3">
        <v>3.3764522622948705E-2</v>
      </c>
      <c r="P103" s="3">
        <v>7.8168654685796216E-2</v>
      </c>
      <c r="Q103" s="3">
        <v>2.3960023659767186E-2</v>
      </c>
      <c r="R103" s="3">
        <v>0.11255271151027846</v>
      </c>
      <c r="S103" s="3">
        <v>2.307970373747004E-2</v>
      </c>
      <c r="T103" s="3">
        <v>6.2694684344649768E-2</v>
      </c>
      <c r="U103" s="3">
        <v>0.25192125044511254</v>
      </c>
      <c r="V103" s="3">
        <v>0.13618967935267137</v>
      </c>
      <c r="W103" s="3">
        <v>0.38372855907714509</v>
      </c>
      <c r="X103" s="3">
        <v>1.4762771487592525E-3</v>
      </c>
      <c r="Y103" s="3">
        <v>0.13220677876745371</v>
      </c>
    </row>
    <row r="104" spans="1:25" x14ac:dyDescent="0.45">
      <c r="A104" t="s">
        <v>734</v>
      </c>
      <c r="B104" s="2">
        <v>44469</v>
      </c>
      <c r="C104" s="3">
        <v>10.825603434512185</v>
      </c>
      <c r="D104" s="3">
        <v>5.4906820570476604</v>
      </c>
      <c r="E104" s="3">
        <v>5.7498697661499377E-2</v>
      </c>
      <c r="F104" s="3">
        <v>0.26109842483676937</v>
      </c>
      <c r="G104" s="3">
        <v>1.0423193540343175E-2</v>
      </c>
      <c r="H104" s="3">
        <v>1.8015930521367009E-4</v>
      </c>
      <c r="I104" s="3">
        <v>2.8854142689852262E-3</v>
      </c>
      <c r="J104" s="3">
        <v>6.9441904535330855E-3</v>
      </c>
      <c r="K104" s="3">
        <v>3.0893435668247096E-3</v>
      </c>
      <c r="L104" s="3">
        <v>5.7060330797281478E-3</v>
      </c>
      <c r="M104" s="3">
        <v>1.5764654464015002E-3</v>
      </c>
      <c r="N104" s="3">
        <v>1.3033469989775068E-2</v>
      </c>
      <c r="O104" s="3">
        <v>0.74006656245167912</v>
      </c>
      <c r="P104" s="3">
        <v>0.16854856366530163</v>
      </c>
      <c r="Q104" s="3">
        <v>-8.5713720526953106E-3</v>
      </c>
      <c r="R104" s="3">
        <v>0.31499613456914449</v>
      </c>
      <c r="S104" s="3">
        <v>1.2215143201226714E-2</v>
      </c>
      <c r="T104" s="3">
        <v>0.75324456152475205</v>
      </c>
      <c r="U104" s="3">
        <v>0.24575334497549686</v>
      </c>
      <c r="V104" s="3">
        <v>0.1673434689892547</v>
      </c>
      <c r="W104" s="3">
        <v>2.0641264477358958</v>
      </c>
      <c r="X104" s="3">
        <v>8.4690727351377287E-4</v>
      </c>
      <c r="Y104" s="3">
        <v>0.11084708070362763</v>
      </c>
    </row>
    <row r="105" spans="1:25" x14ac:dyDescent="0.45">
      <c r="A105" t="s">
        <v>735</v>
      </c>
      <c r="B105" s="2">
        <v>44561</v>
      </c>
      <c r="C105" s="3">
        <v>9.9919809078813788</v>
      </c>
      <c r="D105" s="3">
        <v>4.5277347264866732</v>
      </c>
      <c r="E105" s="3">
        <v>0.18907847505267333</v>
      </c>
      <c r="F105" s="3">
        <v>2.1760616292467083</v>
      </c>
      <c r="G105" s="3">
        <v>-9.4717951136847917E-4</v>
      </c>
      <c r="H105" s="3">
        <v>6.4351761811380203E-3</v>
      </c>
      <c r="I105" s="3">
        <v>-3.178311114178651E-3</v>
      </c>
      <c r="J105" s="3">
        <v>1.1277474714262226E-3</v>
      </c>
      <c r="K105" s="3">
        <v>3.8737357676892985E-3</v>
      </c>
      <c r="L105" s="3">
        <v>5.7747427298888883E-2</v>
      </c>
      <c r="M105" s="3">
        <v>9.2994061473720344E-3</v>
      </c>
      <c r="N105" s="3">
        <v>6.0356546861141738E-3</v>
      </c>
      <c r="O105" s="3">
        <v>8.4317074214137797E-2</v>
      </c>
      <c r="P105" s="3">
        <v>0.21154444153887966</v>
      </c>
      <c r="Q105" s="3">
        <v>0.16499081293419707</v>
      </c>
      <c r="R105" s="3">
        <v>-0.34818859393825768</v>
      </c>
      <c r="S105" s="3">
        <v>3.7502314763588826E-2</v>
      </c>
      <c r="T105" s="3">
        <v>5.3805471260388857E-2</v>
      </c>
      <c r="U105" s="3">
        <v>0.80033030842824138</v>
      </c>
      <c r="V105" s="3">
        <v>0.68098411052848062</v>
      </c>
      <c r="W105" s="3">
        <v>0.9604681549975933</v>
      </c>
      <c r="X105" s="3">
        <v>1.9710531787369086E-2</v>
      </c>
      <c r="Y105" s="3">
        <v>0.12672185644049155</v>
      </c>
    </row>
    <row r="106" spans="1:25" x14ac:dyDescent="0.45">
      <c r="A106" t="s">
        <v>736</v>
      </c>
      <c r="B106" s="2">
        <v>44651</v>
      </c>
      <c r="C106" s="3">
        <v>11.590671898761622</v>
      </c>
      <c r="D106" s="3">
        <v>2.6278774754283551</v>
      </c>
      <c r="E106" s="3">
        <v>-9.0638217479962584E-3</v>
      </c>
      <c r="F106" s="3">
        <v>-0.20422072025016155</v>
      </c>
      <c r="G106" s="3">
        <v>1.5985764832740432E-2</v>
      </c>
      <c r="H106" s="3">
        <v>2.1952616037506571E-3</v>
      </c>
      <c r="I106" s="3">
        <v>1.2521286733065245E-2</v>
      </c>
      <c r="J106" s="3">
        <v>1.5328433606093795E-3</v>
      </c>
      <c r="K106" s="3">
        <v>-2.6414014104297104E-3</v>
      </c>
      <c r="L106" s="3">
        <v>-2.38598139734762E-2</v>
      </c>
      <c r="M106" s="3">
        <v>-3.2186511024384422E-3</v>
      </c>
      <c r="N106" s="3">
        <v>8.5800115104814838E-5</v>
      </c>
      <c r="O106" s="3">
        <v>0.65623009933245646</v>
      </c>
      <c r="P106" s="3">
        <v>0.23877156772736627</v>
      </c>
      <c r="Q106" s="3">
        <v>7.929959680938907E-2</v>
      </c>
      <c r="R106" s="3">
        <v>0.23570519143628621</v>
      </c>
      <c r="S106" s="3">
        <v>3.1378336252652732E-2</v>
      </c>
      <c r="T106" s="3">
        <v>1.3866210276103118E-2</v>
      </c>
      <c r="U106" s="3">
        <v>0.29762006600638818</v>
      </c>
      <c r="V106" s="3">
        <v>0.27502699889018462</v>
      </c>
      <c r="W106" s="3">
        <v>0.66835164597888064</v>
      </c>
      <c r="X106" s="3">
        <v>-2.4200725110092858E-3</v>
      </c>
      <c r="Y106" s="3">
        <v>0.10215278997519608</v>
      </c>
    </row>
    <row r="107" spans="1:25" x14ac:dyDescent="0.45">
      <c r="A107" t="s">
        <v>737</v>
      </c>
      <c r="B107" s="2">
        <v>44742</v>
      </c>
      <c r="C107" s="3">
        <v>9.4828770184279083</v>
      </c>
      <c r="D107" s="3">
        <v>5.0017445680057353</v>
      </c>
      <c r="E107" s="3">
        <v>0.11315122060717962</v>
      </c>
      <c r="F107" s="3">
        <v>0.34045389131702708</v>
      </c>
      <c r="G107" s="3">
        <v>1.0802325229681236E-3</v>
      </c>
      <c r="H107" s="3">
        <v>7.5407409786936294E-3</v>
      </c>
      <c r="I107" s="3">
        <v>1.2006400630752314E-2</v>
      </c>
      <c r="J107" s="3">
        <v>3.4469488958815387E-3</v>
      </c>
      <c r="K107" s="3">
        <v>7.9027812913188395E-4</v>
      </c>
      <c r="L107" s="3">
        <v>0.55076131553569696</v>
      </c>
      <c r="M107" s="3">
        <v>-6.7937336036214425E-3</v>
      </c>
      <c r="N107" s="3">
        <v>2.3649257098707615E-3</v>
      </c>
      <c r="O107" s="3">
        <v>0.60977591423312361</v>
      </c>
      <c r="P107" s="3">
        <v>0.25501442805351326</v>
      </c>
      <c r="Q107" s="3">
        <v>-5.5953426377153039E-2</v>
      </c>
      <c r="R107" s="3">
        <v>1.1350060842755134</v>
      </c>
      <c r="S107" s="3">
        <v>4.9086572298956861E-3</v>
      </c>
      <c r="T107" s="3">
        <v>4.7908424390859697E-2</v>
      </c>
      <c r="U107" s="3">
        <v>0.45638423675023265</v>
      </c>
      <c r="V107" s="3">
        <v>0.20473789892470132</v>
      </c>
      <c r="W107" s="3">
        <v>1.2896615971580543</v>
      </c>
      <c r="X107" s="3">
        <v>2.1920675773238552E-3</v>
      </c>
      <c r="Y107" s="3">
        <v>0.11429531616111452</v>
      </c>
    </row>
    <row r="108" spans="1:25" x14ac:dyDescent="0.45">
      <c r="A108" t="s">
        <v>738</v>
      </c>
      <c r="B108" s="2">
        <v>44834</v>
      </c>
      <c r="C108" s="3">
        <v>8.1455456216808688</v>
      </c>
      <c r="D108" s="3">
        <v>3.6278726398550361</v>
      </c>
      <c r="E108" s="3">
        <v>0.10549129754627977</v>
      </c>
      <c r="F108" s="3">
        <v>0.36988550051185443</v>
      </c>
      <c r="G108" s="3">
        <v>8.7457245862479515E-4</v>
      </c>
      <c r="H108" s="3">
        <v>1.5993060022170779E-2</v>
      </c>
      <c r="I108" s="3">
        <v>1.185804057664068E-2</v>
      </c>
      <c r="J108" s="3">
        <v>-9.0172505536051958E-4</v>
      </c>
      <c r="K108" s="3">
        <v>1.6067833121880624E-3</v>
      </c>
      <c r="L108" s="3">
        <v>1.4110904276449013E-2</v>
      </c>
      <c r="M108" s="3">
        <v>1.0404450011356218E-3</v>
      </c>
      <c r="N108" s="3">
        <v>1.5631405885001232E-3</v>
      </c>
      <c r="O108" s="3">
        <v>0.28412609631106422</v>
      </c>
      <c r="P108" s="3">
        <v>0.3110809562940125</v>
      </c>
      <c r="Q108" s="3">
        <v>-1.0871582220188565E-2</v>
      </c>
      <c r="R108" s="3">
        <v>0.18215481264159103</v>
      </c>
      <c r="S108" s="3">
        <v>1.8058722769500875E-2</v>
      </c>
      <c r="T108" s="3">
        <v>4.5953783108707992E-2</v>
      </c>
      <c r="U108" s="3">
        <v>0.3617942588277408</v>
      </c>
      <c r="V108" s="3">
        <v>0.26310155017952691</v>
      </c>
      <c r="W108" s="3">
        <v>1.0056883636575076</v>
      </c>
      <c r="X108" s="3">
        <v>4.019458673980094E-3</v>
      </c>
      <c r="Y108" s="3">
        <v>6.3568554314492168E-2</v>
      </c>
    </row>
    <row r="109" spans="1:25" x14ac:dyDescent="0.45">
      <c r="A109" t="s">
        <v>739</v>
      </c>
      <c r="B109" s="2">
        <v>44926</v>
      </c>
      <c r="C109" s="3">
        <v>7.5793984343888914</v>
      </c>
      <c r="D109" s="3">
        <v>3.2410368475307094</v>
      </c>
      <c r="E109" s="3">
        <v>0.73736473191139573</v>
      </c>
      <c r="F109" s="3">
        <v>0.22988665408701309</v>
      </c>
      <c r="G109" s="3">
        <v>7.0534772125276195E-3</v>
      </c>
      <c r="H109" s="3">
        <v>5.5480756556402118E-3</v>
      </c>
      <c r="I109" s="3">
        <v>2.5802962599047446E-2</v>
      </c>
      <c r="J109" s="3">
        <v>-1.3250346146692102E-3</v>
      </c>
      <c r="K109" s="3">
        <v>1.0299105368892518E-3</v>
      </c>
      <c r="L109" s="3">
        <v>0.62713708190296269</v>
      </c>
      <c r="M109" s="3">
        <v>6.0628269428138447E-3</v>
      </c>
      <c r="N109" s="3">
        <v>3.0900550368876817E-3</v>
      </c>
      <c r="O109" s="3">
        <v>-0.18490527839374396</v>
      </c>
      <c r="P109" s="3">
        <v>-6.9113070947787736E-2</v>
      </c>
      <c r="Q109" s="3">
        <v>2.4249778062364762E-2</v>
      </c>
      <c r="R109" s="3">
        <v>1.1247514281358872</v>
      </c>
      <c r="S109" s="3">
        <v>-1.8030505848729917E-4</v>
      </c>
      <c r="T109" s="3">
        <v>0.1996064298183016</v>
      </c>
      <c r="U109" s="3">
        <v>-1.6311203028778011E-2</v>
      </c>
      <c r="V109" s="3">
        <v>-8.8579303207187543E-2</v>
      </c>
      <c r="W109" s="3">
        <v>1.5878291162638254</v>
      </c>
      <c r="X109" s="3">
        <v>-6.3923026810672199E-3</v>
      </c>
      <c r="Y109" s="3">
        <v>-0.17313684165379931</v>
      </c>
    </row>
    <row r="110" spans="1:25" x14ac:dyDescent="0.45">
      <c r="A110" t="s">
        <v>740</v>
      </c>
      <c r="B110" s="2">
        <v>45016</v>
      </c>
      <c r="C110" s="3">
        <v>11.543222084294023</v>
      </c>
      <c r="D110" s="3">
        <v>7.7550840263106204</v>
      </c>
      <c r="E110" s="3">
        <v>0.30909794122357481</v>
      </c>
      <c r="F110" s="3">
        <v>1.2543530390455484</v>
      </c>
      <c r="G110" s="3">
        <v>4.2310628751274183E-3</v>
      </c>
      <c r="H110" s="3">
        <v>1.0981168706133649E-2</v>
      </c>
      <c r="I110" s="3">
        <v>1.4111772342074377E-3</v>
      </c>
      <c r="J110" s="3">
        <v>-6.2992076256852283E-4</v>
      </c>
      <c r="K110" s="3">
        <v>4.3899606054349539E-2</v>
      </c>
      <c r="L110" s="3">
        <v>8.5850172617761789E-2</v>
      </c>
      <c r="M110" s="3">
        <v>8.6128383440909843E-3</v>
      </c>
      <c r="N110" s="3">
        <v>5.8166799456564264E-3</v>
      </c>
      <c r="O110" s="3">
        <v>0.25338546205920714</v>
      </c>
      <c r="P110" s="3">
        <v>0.25100922434802864</v>
      </c>
      <c r="Q110" s="3">
        <v>2.7016234857555149E-2</v>
      </c>
      <c r="R110" s="3">
        <v>1.2431188544754226</v>
      </c>
      <c r="S110" s="3">
        <v>1.7929579707020252E-2</v>
      </c>
      <c r="T110" s="3">
        <v>8.8405206369616858E-3</v>
      </c>
      <c r="U110" s="3">
        <v>0.81488717533048405</v>
      </c>
      <c r="V110" s="3">
        <v>0.49786607331219829</v>
      </c>
      <c r="W110" s="3">
        <v>2.3961162167889838</v>
      </c>
      <c r="X110" s="3">
        <v>1.2654744527761512E-2</v>
      </c>
      <c r="Y110" s="3">
        <v>0.14746955065267911</v>
      </c>
    </row>
    <row r="111" spans="1:25" x14ac:dyDescent="0.45">
      <c r="A111" t="s">
        <v>741</v>
      </c>
      <c r="B111" s="2">
        <v>45107</v>
      </c>
      <c r="C111" s="3">
        <v>10.044461192873056</v>
      </c>
      <c r="D111" s="3">
        <v>4.766094069657087</v>
      </c>
      <c r="E111" s="3">
        <v>0.13506033310047358</v>
      </c>
      <c r="F111" s="3">
        <v>0.47311725103180025</v>
      </c>
      <c r="G111" s="3">
        <v>7.2432986764222581E-3</v>
      </c>
      <c r="H111" s="3">
        <v>9.9269047123348147E-3</v>
      </c>
      <c r="I111" s="3">
        <v>7.0418799291994327E-3</v>
      </c>
      <c r="J111" s="3">
        <v>1.7667865664538194E-3</v>
      </c>
      <c r="K111" s="3">
        <v>-1.8452962472113598E-2</v>
      </c>
      <c r="L111" s="3">
        <v>7.9866871668775472E-2</v>
      </c>
      <c r="M111" s="3">
        <v>9.5715792751290395E-3</v>
      </c>
      <c r="N111" s="3">
        <v>-6.7269453787484118E-3</v>
      </c>
      <c r="O111" s="3">
        <v>0.11553321179496391</v>
      </c>
      <c r="P111" s="3">
        <v>0.1351482377324561</v>
      </c>
      <c r="Q111" s="3">
        <v>-1.3521904079288121E-2</v>
      </c>
      <c r="R111" s="3">
        <v>0.70477874041313804</v>
      </c>
      <c r="S111" s="3">
        <v>5.515995871559809E-2</v>
      </c>
      <c r="T111" s="3">
        <v>-4.8324028279351824E-2</v>
      </c>
      <c r="U111" s="3">
        <v>0.2049524637237061</v>
      </c>
      <c r="V111" s="3">
        <v>0.24519665260393017</v>
      </c>
      <c r="W111" s="3">
        <v>2.7472176543016484</v>
      </c>
      <c r="X111" s="3">
        <v>2.1840007132585555E-2</v>
      </c>
      <c r="Y111" s="3">
        <v>4.1330455408057638E-2</v>
      </c>
    </row>
    <row r="112" spans="1:25" x14ac:dyDescent="0.45">
      <c r="A112" t="s">
        <v>742</v>
      </c>
      <c r="B112" s="2">
        <v>45199</v>
      </c>
      <c r="C112" s="3">
        <v>7.8583820843402297</v>
      </c>
      <c r="D112" s="3">
        <v>2.7994140453013725</v>
      </c>
      <c r="E112" s="3">
        <v>0.14082797326683147</v>
      </c>
      <c r="F112" s="3">
        <v>0.50636240483694328</v>
      </c>
      <c r="G112" s="3">
        <v>3.6791295566628818E-3</v>
      </c>
      <c r="H112" s="3">
        <v>-1.7431488470533267E-2</v>
      </c>
      <c r="I112" s="3">
        <v>1.0687224412193039E-2</v>
      </c>
      <c r="J112" s="3">
        <v>2.3895821079091546E-3</v>
      </c>
      <c r="K112" s="3">
        <v>-8.6253947185565728E-5</v>
      </c>
      <c r="L112" s="3">
        <v>-3.4951498255314422E-3</v>
      </c>
      <c r="M112" s="3">
        <v>-6.9207084217535741E-3</v>
      </c>
      <c r="N112" s="3">
        <v>9.3028117642496438E-3</v>
      </c>
      <c r="O112" s="3">
        <v>0.29861928928402354</v>
      </c>
      <c r="P112" s="3">
        <v>7.9272063426246486E-2</v>
      </c>
      <c r="Q112" s="3">
        <v>-4.4381701185515401E-3</v>
      </c>
      <c r="R112" s="3">
        <v>-0.13833297573759701</v>
      </c>
      <c r="S112" s="3">
        <v>4.318373756700878E-2</v>
      </c>
      <c r="T112" s="3">
        <v>-0.34061069826964974</v>
      </c>
      <c r="U112" s="3">
        <v>0.4175085930605138</v>
      </c>
      <c r="V112" s="3">
        <v>9.5293584104143611E-2</v>
      </c>
      <c r="W112" s="3">
        <v>1.0738499345902077</v>
      </c>
      <c r="X112" s="3">
        <v>1.4876871490273332E-2</v>
      </c>
      <c r="Y112" s="3">
        <v>5.4989820359856695E-2</v>
      </c>
    </row>
    <row r="113" spans="1:25" x14ac:dyDescent="0.45">
      <c r="A113" t="s">
        <v>743</v>
      </c>
      <c r="B113" s="2">
        <v>45291</v>
      </c>
      <c r="C113" s="3">
        <v>7.0814528203604015</v>
      </c>
      <c r="D113" s="3">
        <v>2.9978345968898052</v>
      </c>
      <c r="E113" s="3">
        <v>-2.4191682784871191E-2</v>
      </c>
      <c r="F113" s="3">
        <v>0.41438391742636127</v>
      </c>
      <c r="G113" s="3">
        <v>-4.8543605909262995E-3</v>
      </c>
      <c r="H113" s="3">
        <v>1.3923877411118347E-2</v>
      </c>
      <c r="I113" s="3">
        <v>-2.3217627363244103E-2</v>
      </c>
      <c r="J113" s="3">
        <v>1.2469519923709296E-3</v>
      </c>
      <c r="K113" s="3">
        <v>4.257451187648446E-3</v>
      </c>
      <c r="L113" s="3">
        <v>8.2757158073656967E-2</v>
      </c>
      <c r="M113" s="3">
        <v>-1.91407539355678E-2</v>
      </c>
      <c r="N113" s="3">
        <v>7.1835246872880487E-3</v>
      </c>
      <c r="O113" s="3">
        <v>0.44851604983980331</v>
      </c>
      <c r="P113" s="3">
        <v>2.0518419463882963E-2</v>
      </c>
      <c r="Q113" s="3">
        <v>7.3351976331505432E-3</v>
      </c>
      <c r="R113" s="3">
        <v>0.52394774261291677</v>
      </c>
      <c r="S113" s="3">
        <v>5.3370614627658727E-2</v>
      </c>
      <c r="T113" s="3">
        <v>0.42377723033456483</v>
      </c>
      <c r="U113" s="3">
        <v>0.62551783434196062</v>
      </c>
      <c r="V113" s="3">
        <v>1.8152615341564336E-2</v>
      </c>
      <c r="W113" s="3">
        <v>1.1303472299261488</v>
      </c>
      <c r="X113" s="3">
        <v>1.1244520335314045E-2</v>
      </c>
      <c r="Y113" s="3">
        <v>9.4832012350346162E-2</v>
      </c>
    </row>
    <row r="114" spans="1:25" x14ac:dyDescent="0.45">
      <c r="A114" t="s">
        <v>744</v>
      </c>
      <c r="B114" s="2">
        <v>45382</v>
      </c>
      <c r="C114" s="3">
        <v>13.676107904514287</v>
      </c>
      <c r="D114" s="3">
        <v>7.4212107323875154</v>
      </c>
      <c r="E114" s="3">
        <v>0.77781176071816871</v>
      </c>
      <c r="F114" s="3">
        <v>1.6126644318068581</v>
      </c>
      <c r="G114" s="3">
        <v>-4.0353248175141561E-3</v>
      </c>
      <c r="H114" s="3">
        <v>1.5173073751699843E-2</v>
      </c>
      <c r="I114" s="3">
        <v>2.9810323472674882E-2</v>
      </c>
      <c r="J114" s="3">
        <v>2.5919266773754357E-3</v>
      </c>
      <c r="K114" s="3">
        <v>6.6672115391699822E-3</v>
      </c>
      <c r="L114" s="3">
        <v>0.27193466476420552</v>
      </c>
      <c r="M114" s="3">
        <v>8.8701944116785763E-3</v>
      </c>
      <c r="N114" s="3">
        <v>6.2921104773263981E-3</v>
      </c>
      <c r="O114" s="3">
        <v>0.22169261216009056</v>
      </c>
      <c r="P114" s="3">
        <v>0.22587503470834161</v>
      </c>
      <c r="Q114" s="3">
        <v>7.4547208606072418E-2</v>
      </c>
      <c r="R114" s="3">
        <v>0.56118729102891274</v>
      </c>
      <c r="S114" s="3">
        <v>4.6699306158178869E-2</v>
      </c>
      <c r="T114" s="3">
        <v>-1.321861563879279</v>
      </c>
      <c r="U114" s="3">
        <v>0.55199720712174749</v>
      </c>
      <c r="V114" s="3">
        <v>0.16776422784920539</v>
      </c>
      <c r="W114" s="3">
        <v>3.6087624025068297</v>
      </c>
      <c r="X114" s="3">
        <v>4.7860032757187476E-2</v>
      </c>
      <c r="Y114" s="3">
        <v>0.10269123661199719</v>
      </c>
    </row>
    <row r="115" spans="1:25" x14ac:dyDescent="0.45">
      <c r="A115" t="s">
        <v>745</v>
      </c>
      <c r="B115" s="2">
        <v>45473</v>
      </c>
      <c r="C115" s="3">
        <v>6.6370062139063766</v>
      </c>
      <c r="D115" s="3">
        <v>3.9333203665449665</v>
      </c>
      <c r="E115" s="3">
        <v>-3.0464025617842595E-2</v>
      </c>
      <c r="F115" s="3">
        <v>1.5909863135556075</v>
      </c>
      <c r="G115" s="3">
        <v>7.355796468613647E-4</v>
      </c>
      <c r="H115" s="3">
        <v>1.0653145216867501E-2</v>
      </c>
      <c r="I115" s="3">
        <v>-3.8774073724778617E-3</v>
      </c>
      <c r="J115" s="3">
        <v>2.0556817412492523E-3</v>
      </c>
      <c r="K115" s="3">
        <v>3.5122448274784265E-2</v>
      </c>
      <c r="L115" s="3">
        <v>3.5291325092219959E-2</v>
      </c>
      <c r="M115" s="3">
        <v>8.3764721664134432E-3</v>
      </c>
      <c r="O115" s="3">
        <v>0.3755865068616081</v>
      </c>
      <c r="P115" s="3">
        <v>0.14583914527273345</v>
      </c>
      <c r="Q115" s="3">
        <v>-9.5496272572248908E-2</v>
      </c>
      <c r="R115" s="3">
        <v>-0.5973944560840232</v>
      </c>
      <c r="S115" s="3">
        <v>2.4924506863594972E-2</v>
      </c>
      <c r="T115" s="3">
        <v>-0.16620052471878149</v>
      </c>
      <c r="U115" s="3">
        <v>0.19419310520340527</v>
      </c>
      <c r="V115" s="3">
        <v>0.205091525183941</v>
      </c>
      <c r="W115" s="3">
        <v>2.3277339310373675</v>
      </c>
      <c r="X115" s="3">
        <v>2.2043570952371271E-2</v>
      </c>
      <c r="Y115" s="3">
        <v>1.2856314505681539E-2</v>
      </c>
    </row>
    <row r="118" spans="1:25" x14ac:dyDescent="0.45">
      <c r="B118" t="s">
        <v>1151</v>
      </c>
      <c r="C118" s="36">
        <f>SUM(C106:C115)</f>
        <v>93.639125273547663</v>
      </c>
      <c r="D118" s="36">
        <f t="shared" ref="D118:Y118" si="0">SUM(D106:D115)</f>
        <v>44.1714893679112</v>
      </c>
      <c r="E118" s="36">
        <f t="shared" si="0"/>
        <v>2.2550857282231935</v>
      </c>
      <c r="F118" s="36">
        <f t="shared" si="0"/>
        <v>6.5878726833688521</v>
      </c>
      <c r="G118" s="36">
        <f t="shared" si="0"/>
        <v>3.1993432373494432E-2</v>
      </c>
      <c r="H118" s="36">
        <f t="shared" si="0"/>
        <v>7.4503819587876163E-2</v>
      </c>
      <c r="I118" s="36">
        <f t="shared" si="0"/>
        <v>8.4044260852058503E-2</v>
      </c>
      <c r="J118" s="36">
        <f t="shared" si="0"/>
        <v>1.2174040909251258E-2</v>
      </c>
      <c r="K118" s="36">
        <f t="shared" si="0"/>
        <v>7.2193071204432566E-2</v>
      </c>
      <c r="L118" s="36">
        <f t="shared" si="0"/>
        <v>1.720354530132721</v>
      </c>
      <c r="M118" s="36">
        <f t="shared" si="0"/>
        <v>6.4605090778802506E-3</v>
      </c>
      <c r="N118" s="36">
        <f t="shared" si="0"/>
        <v>2.8972102946135486E-2</v>
      </c>
      <c r="O118" s="36">
        <f t="shared" si="0"/>
        <v>3.0785599634825971</v>
      </c>
      <c r="P118" s="36">
        <f t="shared" si="0"/>
        <v>1.5934160060787936</v>
      </c>
      <c r="Q118" s="36">
        <f t="shared" si="0"/>
        <v>3.2166660601101765E-2</v>
      </c>
      <c r="R118" s="36">
        <f t="shared" si="0"/>
        <v>4.9749227131980476</v>
      </c>
      <c r="S118" s="36">
        <f t="shared" si="0"/>
        <v>0.29543311483262169</v>
      </c>
      <c r="T118" s="36">
        <f t="shared" si="0"/>
        <v>-1.1370442165815631</v>
      </c>
      <c r="U118" s="36">
        <f t="shared" si="0"/>
        <v>3.9085437373374008</v>
      </c>
      <c r="V118" s="36">
        <f t="shared" si="0"/>
        <v>1.8836518231822079</v>
      </c>
      <c r="W118" s="36">
        <f t="shared" si="0"/>
        <v>17.835558092209453</v>
      </c>
      <c r="X118" s="36">
        <f t="shared" si="0"/>
        <v>0.12791889825472064</v>
      </c>
      <c r="Y118" s="36">
        <f t="shared" si="0"/>
        <v>0.56104920868562191</v>
      </c>
    </row>
    <row r="119" spans="1:25" x14ac:dyDescent="0.45">
      <c r="B119" t="s">
        <v>1152</v>
      </c>
      <c r="D119" s="36"/>
      <c r="E119" s="7">
        <f>100*E118/$D118</f>
        <v>5.1052970150954931</v>
      </c>
      <c r="F119" s="7">
        <f t="shared" ref="F119:Y119" si="1">100*F118/$D118</f>
        <v>14.914309609298968</v>
      </c>
      <c r="G119" s="36">
        <f t="shared" si="1"/>
        <v>7.2430051219274399E-2</v>
      </c>
      <c r="H119" s="36">
        <f t="shared" si="1"/>
        <v>0.16866947584067693</v>
      </c>
      <c r="I119" s="36">
        <f t="shared" si="1"/>
        <v>0.19026811650393038</v>
      </c>
      <c r="J119" s="36">
        <f t="shared" si="1"/>
        <v>2.7560856750497541E-2</v>
      </c>
      <c r="K119" s="36">
        <f t="shared" si="1"/>
        <v>0.16343816393222618</v>
      </c>
      <c r="L119" s="36">
        <f t="shared" si="1"/>
        <v>3.8947170556184347</v>
      </c>
      <c r="M119" s="36">
        <f t="shared" si="1"/>
        <v>1.4625970666439763E-2</v>
      </c>
      <c r="N119" s="36">
        <f t="shared" si="1"/>
        <v>6.5590052227631118E-2</v>
      </c>
      <c r="O119" s="7">
        <f t="shared" si="1"/>
        <v>6.969563416439942</v>
      </c>
      <c r="P119" s="36">
        <f t="shared" si="1"/>
        <v>3.607340456209172</v>
      </c>
      <c r="Q119" s="36">
        <f t="shared" si="1"/>
        <v>7.2822223251701221E-2</v>
      </c>
      <c r="R119" s="7">
        <f t="shared" si="1"/>
        <v>11.262746138716636</v>
      </c>
      <c r="S119" s="36">
        <f t="shared" si="1"/>
        <v>0.6688321337139288</v>
      </c>
      <c r="T119" s="36">
        <f t="shared" si="1"/>
        <v>-2.5741586549435658</v>
      </c>
      <c r="U119" s="7">
        <f t="shared" si="1"/>
        <v>8.8485667865589335</v>
      </c>
      <c r="V119" s="7">
        <f t="shared" si="1"/>
        <v>4.2644064081538646</v>
      </c>
      <c r="W119" s="7">
        <f t="shared" si="1"/>
        <v>40.377986677456853</v>
      </c>
      <c r="X119" s="36">
        <f t="shared" si="1"/>
        <v>0.28959607222945155</v>
      </c>
      <c r="Y119" s="36">
        <f t="shared" si="1"/>
        <v>1.2701614021038681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57A1-2068-4662-80A2-AA9596A196B1}">
  <dimension ref="A1:FD119"/>
  <sheetViews>
    <sheetView workbookViewId="0">
      <pane xSplit="2" ySplit="13" topLeftCell="EK14" activePane="bottomRight" state="frozen"/>
      <selection pane="topRight" activeCell="G13" sqref="G13:G131"/>
      <selection pane="bottomLeft" activeCell="G13" sqref="G13:G131"/>
      <selection pane="bottomRight" activeCell="G13" sqref="G13:G131"/>
    </sheetView>
  </sheetViews>
  <sheetFormatPr defaultRowHeight="14.25" x14ac:dyDescent="0.45"/>
  <cols>
    <col min="3" max="3" width="9.1328125" style="26"/>
    <col min="8" max="8" width="9.1328125" style="53"/>
    <col min="28" max="28" width="9.1328125" style="53"/>
    <col min="33" max="33" width="9.1328125" style="54"/>
    <col min="55" max="55" width="9.1328125" style="53"/>
    <col min="76" max="76" width="9.1328125" style="53"/>
    <col min="133" max="133" width="9.1328125" style="53"/>
    <col min="150" max="150" width="9.1328125" style="4"/>
  </cols>
  <sheetData>
    <row r="1" spans="1:160" x14ac:dyDescent="0.45">
      <c r="A1" s="1" t="s">
        <v>1051</v>
      </c>
      <c r="B1" s="1" t="s">
        <v>1</v>
      </c>
      <c r="C1" s="52" t="s">
        <v>773</v>
      </c>
      <c r="D1" t="s">
        <v>1195</v>
      </c>
      <c r="E1" t="s">
        <v>1196</v>
      </c>
      <c r="F1" t="s">
        <v>1197</v>
      </c>
      <c r="G1" t="s">
        <v>1198</v>
      </c>
      <c r="H1" s="53" t="s">
        <v>1199</v>
      </c>
      <c r="I1" t="s">
        <v>1200</v>
      </c>
      <c r="J1" t="s">
        <v>1201</v>
      </c>
      <c r="K1" t="s">
        <v>1202</v>
      </c>
      <c r="L1" t="s">
        <v>1203</v>
      </c>
      <c r="M1" t="s">
        <v>1204</v>
      </c>
      <c r="N1" t="s">
        <v>1205</v>
      </c>
      <c r="O1" t="s">
        <v>1206</v>
      </c>
      <c r="P1" t="s">
        <v>1207</v>
      </c>
      <c r="Q1" t="s">
        <v>1208</v>
      </c>
      <c r="R1" t="s">
        <v>1209</v>
      </c>
      <c r="S1" t="s">
        <v>1210</v>
      </c>
      <c r="T1" t="s">
        <v>1211</v>
      </c>
      <c r="U1" t="s">
        <v>1212</v>
      </c>
      <c r="V1" t="s">
        <v>1213</v>
      </c>
      <c r="W1" t="s">
        <v>1214</v>
      </c>
      <c r="X1" t="s">
        <v>1215</v>
      </c>
      <c r="Y1" t="s">
        <v>1216</v>
      </c>
      <c r="Z1" t="s">
        <v>1217</v>
      </c>
      <c r="AA1" t="s">
        <v>1218</v>
      </c>
      <c r="AB1" s="53" t="s">
        <v>1219</v>
      </c>
      <c r="AC1" t="s">
        <v>1220</v>
      </c>
      <c r="AD1" t="s">
        <v>1221</v>
      </c>
      <c r="AE1" t="s">
        <v>1222</v>
      </c>
      <c r="AF1" t="s">
        <v>1223</v>
      </c>
      <c r="AG1" s="54" t="s">
        <v>1224</v>
      </c>
      <c r="AH1" t="s">
        <v>1225</v>
      </c>
      <c r="AI1" t="s">
        <v>1226</v>
      </c>
      <c r="AJ1" t="s">
        <v>1227</v>
      </c>
      <c r="AK1" t="s">
        <v>1228</v>
      </c>
      <c r="AL1" t="s">
        <v>1229</v>
      </c>
      <c r="AM1" t="s">
        <v>1230</v>
      </c>
      <c r="AN1" t="s">
        <v>1231</v>
      </c>
      <c r="AO1" t="s">
        <v>1232</v>
      </c>
      <c r="AP1" t="s">
        <v>1233</v>
      </c>
      <c r="AQ1" t="s">
        <v>1234</v>
      </c>
      <c r="AR1" t="s">
        <v>1235</v>
      </c>
      <c r="AS1" t="s">
        <v>1236</v>
      </c>
      <c r="AT1" t="s">
        <v>1237</v>
      </c>
      <c r="AU1" t="s">
        <v>1238</v>
      </c>
      <c r="AV1" t="s">
        <v>1239</v>
      </c>
      <c r="AW1" t="s">
        <v>1240</v>
      </c>
      <c r="AX1" t="s">
        <v>1241</v>
      </c>
      <c r="AY1" t="s">
        <v>1242</v>
      </c>
      <c r="AZ1" t="s">
        <v>1243</v>
      </c>
      <c r="BA1" t="s">
        <v>1244</v>
      </c>
      <c r="BB1" t="s">
        <v>1245</v>
      </c>
      <c r="BC1" s="53" t="s">
        <v>1246</v>
      </c>
      <c r="BD1" t="s">
        <v>1247</v>
      </c>
      <c r="BE1" t="s">
        <v>1248</v>
      </c>
      <c r="BF1" t="s">
        <v>1249</v>
      </c>
      <c r="BG1" t="s">
        <v>1250</v>
      </c>
      <c r="BH1" t="s">
        <v>1251</v>
      </c>
      <c r="BI1" t="s">
        <v>1252</v>
      </c>
      <c r="BJ1" t="s">
        <v>1253</v>
      </c>
      <c r="BK1" t="s">
        <v>1254</v>
      </c>
      <c r="BL1" t="s">
        <v>1255</v>
      </c>
      <c r="BM1" t="s">
        <v>1256</v>
      </c>
      <c r="BN1" t="s">
        <v>1257</v>
      </c>
      <c r="BO1" t="s">
        <v>1258</v>
      </c>
      <c r="BP1" t="s">
        <v>1259</v>
      </c>
      <c r="BQ1" t="s">
        <v>1260</v>
      </c>
      <c r="BR1" t="s">
        <v>1261</v>
      </c>
      <c r="BS1" t="s">
        <v>1262</v>
      </c>
      <c r="BT1" t="s">
        <v>1263</v>
      </c>
      <c r="BU1" t="s">
        <v>1264</v>
      </c>
      <c r="BV1" t="s">
        <v>1265</v>
      </c>
      <c r="BW1" t="s">
        <v>1266</v>
      </c>
      <c r="BX1" s="53" t="s">
        <v>1267</v>
      </c>
      <c r="BY1" t="s">
        <v>1268</v>
      </c>
      <c r="BZ1" t="s">
        <v>1269</v>
      </c>
      <c r="CA1" t="s">
        <v>1270</v>
      </c>
      <c r="CB1" t="s">
        <v>1271</v>
      </c>
      <c r="CC1" t="s">
        <v>1272</v>
      </c>
      <c r="CD1" t="s">
        <v>1273</v>
      </c>
      <c r="CE1" t="s">
        <v>1274</v>
      </c>
      <c r="CF1" t="s">
        <v>1275</v>
      </c>
      <c r="CG1" t="s">
        <v>1276</v>
      </c>
      <c r="CH1" t="s">
        <v>1277</v>
      </c>
      <c r="CI1" t="s">
        <v>1278</v>
      </c>
      <c r="CJ1" t="s">
        <v>1279</v>
      </c>
      <c r="CK1" t="s">
        <v>1280</v>
      </c>
      <c r="CL1" t="s">
        <v>1281</v>
      </c>
      <c r="CM1" t="s">
        <v>1282</v>
      </c>
      <c r="CN1" t="s">
        <v>1283</v>
      </c>
      <c r="CO1" t="s">
        <v>1284</v>
      </c>
      <c r="CP1" t="s">
        <v>1285</v>
      </c>
      <c r="CQ1" t="s">
        <v>1286</v>
      </c>
      <c r="CR1" t="s">
        <v>1287</v>
      </c>
      <c r="CS1" t="s">
        <v>1288</v>
      </c>
      <c r="CT1" t="s">
        <v>1289</v>
      </c>
      <c r="CU1" t="s">
        <v>1290</v>
      </c>
      <c r="CV1" t="s">
        <v>1291</v>
      </c>
      <c r="CW1" t="s">
        <v>1292</v>
      </c>
      <c r="CX1" t="s">
        <v>1293</v>
      </c>
      <c r="CY1" t="s">
        <v>1294</v>
      </c>
      <c r="CZ1" t="s">
        <v>1295</v>
      </c>
      <c r="DA1" t="s">
        <v>1296</v>
      </c>
      <c r="DB1" t="s">
        <v>1297</v>
      </c>
      <c r="DC1" t="s">
        <v>1298</v>
      </c>
      <c r="DD1" t="s">
        <v>1299</v>
      </c>
      <c r="DE1" t="s">
        <v>1300</v>
      </c>
      <c r="DF1" t="s">
        <v>1301</v>
      </c>
      <c r="DG1" t="s">
        <v>1302</v>
      </c>
      <c r="DH1" t="s">
        <v>1303</v>
      </c>
      <c r="DI1" t="s">
        <v>1304</v>
      </c>
      <c r="DJ1" t="s">
        <v>1305</v>
      </c>
      <c r="DK1" t="s">
        <v>1306</v>
      </c>
      <c r="DL1" t="s">
        <v>1307</v>
      </c>
      <c r="DM1" t="s">
        <v>1308</v>
      </c>
      <c r="DN1" t="s">
        <v>1309</v>
      </c>
      <c r="DO1" t="s">
        <v>1310</v>
      </c>
      <c r="DP1" t="s">
        <v>1311</v>
      </c>
      <c r="DQ1" t="s">
        <v>1312</v>
      </c>
      <c r="DR1" t="s">
        <v>1313</v>
      </c>
      <c r="DS1" t="s">
        <v>1314</v>
      </c>
      <c r="DT1" t="s">
        <v>1315</v>
      </c>
      <c r="DU1" t="s">
        <v>1316</v>
      </c>
      <c r="DV1" t="s">
        <v>1317</v>
      </c>
      <c r="DW1" t="s">
        <v>1318</v>
      </c>
      <c r="DX1" t="s">
        <v>1319</v>
      </c>
      <c r="DY1" t="s">
        <v>1320</v>
      </c>
      <c r="DZ1" t="s">
        <v>1321</v>
      </c>
      <c r="EA1" t="s">
        <v>1322</v>
      </c>
      <c r="EB1" t="s">
        <v>1323</v>
      </c>
      <c r="EC1" s="53" t="s">
        <v>1324</v>
      </c>
      <c r="ED1" t="s">
        <v>1325</v>
      </c>
      <c r="EE1" t="s">
        <v>1326</v>
      </c>
      <c r="EF1" t="s">
        <v>1327</v>
      </c>
      <c r="EG1" t="s">
        <v>1328</v>
      </c>
      <c r="EH1" t="s">
        <v>1329</v>
      </c>
      <c r="EI1" t="s">
        <v>1330</v>
      </c>
      <c r="EJ1" t="s">
        <v>1331</v>
      </c>
      <c r="EK1" t="s">
        <v>1332</v>
      </c>
      <c r="EL1" t="s">
        <v>1333</v>
      </c>
      <c r="EM1" t="s">
        <v>1334</v>
      </c>
      <c r="EN1" t="s">
        <v>1335</v>
      </c>
      <c r="EO1" t="s">
        <v>1336</v>
      </c>
      <c r="EP1" t="s">
        <v>1337</v>
      </c>
      <c r="EQ1" t="s">
        <v>1338</v>
      </c>
      <c r="ER1" t="s">
        <v>1339</v>
      </c>
      <c r="ES1" t="s">
        <v>1340</v>
      </c>
      <c r="ET1" s="4" t="s">
        <v>1341</v>
      </c>
      <c r="EU1" t="s">
        <v>1342</v>
      </c>
      <c r="EV1" t="s">
        <v>1343</v>
      </c>
      <c r="EW1" t="s">
        <v>1344</v>
      </c>
      <c r="EX1" t="s">
        <v>1345</v>
      </c>
      <c r="EY1" t="s">
        <v>1346</v>
      </c>
      <c r="EZ1" t="s">
        <v>1347</v>
      </c>
      <c r="FA1" t="s">
        <v>1348</v>
      </c>
      <c r="FB1" t="s">
        <v>1349</v>
      </c>
      <c r="FC1" t="s">
        <v>1350</v>
      </c>
      <c r="FD1" t="s">
        <v>1351</v>
      </c>
    </row>
    <row r="2" spans="1:160" x14ac:dyDescent="0.45">
      <c r="A2" t="s">
        <v>4</v>
      </c>
      <c r="C2" s="26" t="s">
        <v>1094</v>
      </c>
      <c r="D2" t="s">
        <v>1352</v>
      </c>
      <c r="E2" t="s">
        <v>1353</v>
      </c>
      <c r="F2" t="s">
        <v>1354</v>
      </c>
      <c r="G2" t="s">
        <v>1355</v>
      </c>
      <c r="H2" s="53" t="s">
        <v>1356</v>
      </c>
      <c r="I2" t="s">
        <v>1357</v>
      </c>
      <c r="J2" t="s">
        <v>1358</v>
      </c>
      <c r="K2" t="s">
        <v>1359</v>
      </c>
      <c r="L2" t="s">
        <v>1360</v>
      </c>
      <c r="M2" t="s">
        <v>1361</v>
      </c>
      <c r="N2" t="s">
        <v>1362</v>
      </c>
      <c r="O2" t="s">
        <v>1363</v>
      </c>
      <c r="P2" t="s">
        <v>1364</v>
      </c>
      <c r="Q2" t="s">
        <v>1365</v>
      </c>
      <c r="R2" t="s">
        <v>1366</v>
      </c>
      <c r="S2" t="s">
        <v>1367</v>
      </c>
      <c r="T2" t="s">
        <v>1368</v>
      </c>
      <c r="U2" t="s">
        <v>1369</v>
      </c>
      <c r="V2" t="s">
        <v>1370</v>
      </c>
      <c r="W2" t="s">
        <v>1371</v>
      </c>
      <c r="X2" t="s">
        <v>1372</v>
      </c>
      <c r="Y2" t="s">
        <v>1373</v>
      </c>
      <c r="Z2" t="s">
        <v>1374</v>
      </c>
      <c r="AA2" t="s">
        <v>1375</v>
      </c>
      <c r="AB2" s="53" t="s">
        <v>1376</v>
      </c>
      <c r="AC2" t="s">
        <v>1377</v>
      </c>
      <c r="AD2" t="s">
        <v>1378</v>
      </c>
      <c r="AE2" t="s">
        <v>1379</v>
      </c>
      <c r="AF2" t="s">
        <v>1380</v>
      </c>
      <c r="AG2" s="54" t="s">
        <v>1381</v>
      </c>
      <c r="AH2" t="s">
        <v>1382</v>
      </c>
      <c r="AI2" t="s">
        <v>1383</v>
      </c>
      <c r="AJ2" t="s">
        <v>1384</v>
      </c>
      <c r="AK2" t="s">
        <v>1385</v>
      </c>
      <c r="AL2" t="s">
        <v>1386</v>
      </c>
      <c r="AM2" t="s">
        <v>1387</v>
      </c>
      <c r="AN2" t="s">
        <v>1388</v>
      </c>
      <c r="AO2" t="s">
        <v>1389</v>
      </c>
      <c r="AP2" t="s">
        <v>1390</v>
      </c>
      <c r="AQ2" t="s">
        <v>1391</v>
      </c>
      <c r="AR2" t="s">
        <v>1392</v>
      </c>
      <c r="AS2" t="s">
        <v>1393</v>
      </c>
      <c r="AT2" t="s">
        <v>1394</v>
      </c>
      <c r="AU2" t="s">
        <v>1395</v>
      </c>
      <c r="AV2" t="s">
        <v>1396</v>
      </c>
      <c r="AW2" t="s">
        <v>1397</v>
      </c>
      <c r="AX2" t="s">
        <v>1398</v>
      </c>
      <c r="AY2" t="s">
        <v>1399</v>
      </c>
      <c r="AZ2" t="s">
        <v>1400</v>
      </c>
      <c r="BA2" t="s">
        <v>1401</v>
      </c>
      <c r="BB2" t="s">
        <v>1402</v>
      </c>
      <c r="BC2" s="53" t="s">
        <v>1403</v>
      </c>
      <c r="BD2" t="s">
        <v>1404</v>
      </c>
      <c r="BE2" t="s">
        <v>1405</v>
      </c>
      <c r="BF2" t="s">
        <v>1406</v>
      </c>
      <c r="BG2" t="s">
        <v>1407</v>
      </c>
      <c r="BH2" t="s">
        <v>1408</v>
      </c>
      <c r="BI2" t="s">
        <v>1409</v>
      </c>
      <c r="BJ2" t="s">
        <v>1410</v>
      </c>
      <c r="BK2" t="s">
        <v>1411</v>
      </c>
      <c r="BL2" t="s">
        <v>1412</v>
      </c>
      <c r="BM2" t="s">
        <v>1413</v>
      </c>
      <c r="BN2" t="s">
        <v>1414</v>
      </c>
      <c r="BO2" t="s">
        <v>1415</v>
      </c>
      <c r="BP2" t="s">
        <v>1416</v>
      </c>
      <c r="BQ2" t="s">
        <v>1417</v>
      </c>
      <c r="BR2" t="s">
        <v>1418</v>
      </c>
      <c r="BS2" t="s">
        <v>1419</v>
      </c>
      <c r="BT2" t="s">
        <v>1420</v>
      </c>
      <c r="BU2" t="s">
        <v>1421</v>
      </c>
      <c r="BV2" t="s">
        <v>1422</v>
      </c>
      <c r="BW2" t="s">
        <v>1423</v>
      </c>
      <c r="BX2" s="53" t="s">
        <v>1424</v>
      </c>
      <c r="BY2" t="s">
        <v>1425</v>
      </c>
      <c r="BZ2" t="s">
        <v>1426</v>
      </c>
      <c r="CA2" t="s">
        <v>1427</v>
      </c>
      <c r="CB2" t="s">
        <v>1428</v>
      </c>
      <c r="CC2" t="s">
        <v>1429</v>
      </c>
      <c r="CD2" t="s">
        <v>1430</v>
      </c>
      <c r="CE2" t="s">
        <v>1431</v>
      </c>
      <c r="CF2" t="s">
        <v>1432</v>
      </c>
      <c r="CG2" t="s">
        <v>1433</v>
      </c>
      <c r="CH2" t="s">
        <v>1434</v>
      </c>
      <c r="CI2" t="s">
        <v>1435</v>
      </c>
      <c r="CJ2" t="s">
        <v>1436</v>
      </c>
      <c r="CK2" t="s">
        <v>1437</v>
      </c>
      <c r="CL2" t="s">
        <v>1438</v>
      </c>
      <c r="CM2" t="s">
        <v>1439</v>
      </c>
      <c r="CN2" t="s">
        <v>1440</v>
      </c>
      <c r="CO2" t="s">
        <v>1441</v>
      </c>
      <c r="CP2" t="s">
        <v>1442</v>
      </c>
      <c r="CQ2" t="s">
        <v>1443</v>
      </c>
      <c r="CR2" t="s">
        <v>1444</v>
      </c>
      <c r="CS2" t="s">
        <v>1445</v>
      </c>
      <c r="CT2" t="s">
        <v>1446</v>
      </c>
      <c r="CU2" t="s">
        <v>1447</v>
      </c>
      <c r="CV2" t="s">
        <v>1448</v>
      </c>
      <c r="CW2" t="s">
        <v>1449</v>
      </c>
      <c r="CX2" t="s">
        <v>1450</v>
      </c>
      <c r="CY2" t="s">
        <v>1451</v>
      </c>
      <c r="CZ2" t="s">
        <v>1452</v>
      </c>
      <c r="DA2" t="s">
        <v>1453</v>
      </c>
      <c r="DB2" t="s">
        <v>1454</v>
      </c>
      <c r="DC2" t="s">
        <v>1455</v>
      </c>
      <c r="DD2" t="s">
        <v>1456</v>
      </c>
      <c r="DE2" t="s">
        <v>1457</v>
      </c>
      <c r="DF2" t="s">
        <v>1458</v>
      </c>
      <c r="DG2" t="s">
        <v>1459</v>
      </c>
      <c r="DH2" t="s">
        <v>1460</v>
      </c>
      <c r="DI2" t="s">
        <v>1461</v>
      </c>
      <c r="DJ2" t="s">
        <v>1462</v>
      </c>
      <c r="DK2" t="s">
        <v>1463</v>
      </c>
      <c r="DL2" t="s">
        <v>1464</v>
      </c>
      <c r="DM2" t="s">
        <v>1465</v>
      </c>
      <c r="DN2" t="s">
        <v>1466</v>
      </c>
      <c r="DO2" t="s">
        <v>1467</v>
      </c>
      <c r="DP2" t="s">
        <v>1468</v>
      </c>
      <c r="DQ2" t="s">
        <v>1469</v>
      </c>
      <c r="DR2" t="s">
        <v>1470</v>
      </c>
      <c r="DS2" t="s">
        <v>1471</v>
      </c>
      <c r="DT2" t="s">
        <v>1472</v>
      </c>
      <c r="DU2" t="s">
        <v>1473</v>
      </c>
      <c r="DV2" t="s">
        <v>1474</v>
      </c>
      <c r="DW2" t="s">
        <v>1475</v>
      </c>
      <c r="DX2" t="s">
        <v>1476</v>
      </c>
      <c r="DY2" t="s">
        <v>1477</v>
      </c>
      <c r="DZ2" t="s">
        <v>1478</v>
      </c>
      <c r="EA2" t="s">
        <v>1479</v>
      </c>
      <c r="EB2" t="s">
        <v>1480</v>
      </c>
      <c r="EC2" s="53" t="s">
        <v>1481</v>
      </c>
      <c r="ED2" t="s">
        <v>1482</v>
      </c>
      <c r="EE2" t="s">
        <v>1483</v>
      </c>
      <c r="EF2" t="s">
        <v>1484</v>
      </c>
      <c r="EG2" t="s">
        <v>1485</v>
      </c>
      <c r="EH2" t="s">
        <v>1486</v>
      </c>
      <c r="EI2" t="s">
        <v>1487</v>
      </c>
      <c r="EJ2" t="s">
        <v>1488</v>
      </c>
      <c r="EK2" t="s">
        <v>1489</v>
      </c>
      <c r="EL2" t="s">
        <v>1490</v>
      </c>
      <c r="EM2" t="s">
        <v>1491</v>
      </c>
      <c r="EN2" t="s">
        <v>1492</v>
      </c>
      <c r="EO2" t="s">
        <v>1493</v>
      </c>
      <c r="EP2" t="s">
        <v>1494</v>
      </c>
      <c r="EQ2" t="s">
        <v>1495</v>
      </c>
      <c r="ER2" t="s">
        <v>1496</v>
      </c>
      <c r="ES2" t="s">
        <v>1497</v>
      </c>
      <c r="ET2" s="4" t="s">
        <v>1498</v>
      </c>
      <c r="EU2" t="s">
        <v>1499</v>
      </c>
      <c r="EV2" t="s">
        <v>1500</v>
      </c>
      <c r="EW2" t="s">
        <v>1501</v>
      </c>
      <c r="EX2" t="s">
        <v>1502</v>
      </c>
      <c r="EY2" t="s">
        <v>1503</v>
      </c>
      <c r="EZ2" t="s">
        <v>1504</v>
      </c>
      <c r="FA2" t="s">
        <v>1505</v>
      </c>
      <c r="FB2" t="s">
        <v>1506</v>
      </c>
      <c r="FC2" t="s">
        <v>1507</v>
      </c>
      <c r="FD2" t="s">
        <v>1508</v>
      </c>
    </row>
    <row r="3" spans="1:160" x14ac:dyDescent="0.45">
      <c r="A3" t="s">
        <v>7</v>
      </c>
      <c r="C3" s="26" t="s">
        <v>781</v>
      </c>
      <c r="D3" t="s">
        <v>1137</v>
      </c>
      <c r="E3" t="s">
        <v>1137</v>
      </c>
      <c r="F3" t="s">
        <v>1137</v>
      </c>
      <c r="G3" t="s">
        <v>1137</v>
      </c>
      <c r="H3" s="53" t="s">
        <v>1137</v>
      </c>
      <c r="I3" t="s">
        <v>1137</v>
      </c>
      <c r="J3" t="s">
        <v>1137</v>
      </c>
      <c r="K3" t="s">
        <v>1137</v>
      </c>
      <c r="L3" t="s">
        <v>1137</v>
      </c>
      <c r="M3" t="s">
        <v>1137</v>
      </c>
      <c r="N3" t="s">
        <v>1137</v>
      </c>
      <c r="O3" t="s">
        <v>1137</v>
      </c>
      <c r="P3" t="s">
        <v>1137</v>
      </c>
      <c r="Q3" t="s">
        <v>1137</v>
      </c>
      <c r="R3" t="s">
        <v>1137</v>
      </c>
      <c r="S3" t="s">
        <v>1137</v>
      </c>
      <c r="T3" t="s">
        <v>1137</v>
      </c>
      <c r="U3" t="s">
        <v>1137</v>
      </c>
      <c r="V3" t="s">
        <v>1137</v>
      </c>
      <c r="W3" t="s">
        <v>1137</v>
      </c>
      <c r="X3" t="s">
        <v>1137</v>
      </c>
      <c r="Y3" t="s">
        <v>1137</v>
      </c>
      <c r="Z3" t="s">
        <v>1137</v>
      </c>
      <c r="AA3" t="s">
        <v>1137</v>
      </c>
      <c r="AB3" s="53" t="s">
        <v>1137</v>
      </c>
      <c r="AC3" t="s">
        <v>1137</v>
      </c>
      <c r="AD3" t="s">
        <v>1137</v>
      </c>
      <c r="AE3" t="s">
        <v>1137</v>
      </c>
      <c r="AF3" t="s">
        <v>1137</v>
      </c>
      <c r="AG3" s="54" t="s">
        <v>1137</v>
      </c>
      <c r="AH3" t="s">
        <v>1509</v>
      </c>
      <c r="AI3" t="s">
        <v>1137</v>
      </c>
      <c r="AJ3" t="s">
        <v>1137</v>
      </c>
      <c r="AK3" t="s">
        <v>1137</v>
      </c>
      <c r="AL3" t="s">
        <v>1137</v>
      </c>
      <c r="AM3" t="s">
        <v>1137</v>
      </c>
      <c r="AN3" t="s">
        <v>1137</v>
      </c>
      <c r="AO3" t="s">
        <v>1137</v>
      </c>
      <c r="AP3" t="s">
        <v>1137</v>
      </c>
      <c r="AQ3" t="s">
        <v>1137</v>
      </c>
      <c r="AR3" t="s">
        <v>1137</v>
      </c>
      <c r="AS3" t="s">
        <v>1137</v>
      </c>
      <c r="AT3" t="s">
        <v>1137</v>
      </c>
      <c r="AU3" t="s">
        <v>1138</v>
      </c>
      <c r="AV3" t="s">
        <v>1137</v>
      </c>
      <c r="AW3" t="s">
        <v>1137</v>
      </c>
      <c r="AX3" t="s">
        <v>1137</v>
      </c>
      <c r="AY3" t="s">
        <v>1137</v>
      </c>
      <c r="AZ3" t="s">
        <v>1137</v>
      </c>
      <c r="BA3" t="s">
        <v>1137</v>
      </c>
      <c r="BB3" t="s">
        <v>1137</v>
      </c>
      <c r="BC3" s="53" t="s">
        <v>1137</v>
      </c>
      <c r="BD3" t="s">
        <v>1137</v>
      </c>
      <c r="BE3" t="s">
        <v>1137</v>
      </c>
      <c r="BF3" t="s">
        <v>1137</v>
      </c>
      <c r="BG3" t="s">
        <v>1137</v>
      </c>
      <c r="BH3" t="s">
        <v>1137</v>
      </c>
      <c r="BI3" t="s">
        <v>1137</v>
      </c>
      <c r="BJ3" t="s">
        <v>1137</v>
      </c>
      <c r="BK3" t="s">
        <v>1137</v>
      </c>
      <c r="BL3" t="s">
        <v>1137</v>
      </c>
      <c r="BM3" t="s">
        <v>1137</v>
      </c>
      <c r="BN3" t="s">
        <v>1137</v>
      </c>
      <c r="BO3" t="s">
        <v>1137</v>
      </c>
      <c r="BP3" t="s">
        <v>1137</v>
      </c>
      <c r="BQ3" t="s">
        <v>1137</v>
      </c>
      <c r="BR3" t="s">
        <v>1137</v>
      </c>
      <c r="BS3" t="s">
        <v>1137</v>
      </c>
      <c r="BT3" t="s">
        <v>1137</v>
      </c>
      <c r="BU3" t="s">
        <v>1137</v>
      </c>
      <c r="BV3" t="s">
        <v>1137</v>
      </c>
      <c r="BW3" t="s">
        <v>1137</v>
      </c>
      <c r="BX3" s="53" t="s">
        <v>1137</v>
      </c>
      <c r="BY3" t="s">
        <v>1137</v>
      </c>
      <c r="BZ3" t="s">
        <v>1137</v>
      </c>
      <c r="CA3" t="s">
        <v>1137</v>
      </c>
      <c r="CB3" t="s">
        <v>1137</v>
      </c>
      <c r="CC3" t="s">
        <v>1137</v>
      </c>
      <c r="CD3" t="s">
        <v>1137</v>
      </c>
      <c r="CE3" t="s">
        <v>1137</v>
      </c>
      <c r="CF3" t="s">
        <v>1137</v>
      </c>
      <c r="CG3" t="s">
        <v>1137</v>
      </c>
      <c r="CH3" t="s">
        <v>1137</v>
      </c>
      <c r="CI3" t="s">
        <v>1137</v>
      </c>
      <c r="CJ3" t="s">
        <v>1137</v>
      </c>
      <c r="CK3" t="s">
        <v>1137</v>
      </c>
      <c r="CL3" t="s">
        <v>1510</v>
      </c>
      <c r="CM3" t="s">
        <v>1137</v>
      </c>
      <c r="CN3" t="s">
        <v>1137</v>
      </c>
      <c r="CO3" t="s">
        <v>1137</v>
      </c>
      <c r="CP3" t="s">
        <v>1137</v>
      </c>
      <c r="CQ3" t="s">
        <v>1137</v>
      </c>
      <c r="CR3" t="s">
        <v>1137</v>
      </c>
      <c r="CS3" t="s">
        <v>1137</v>
      </c>
      <c r="CT3" t="s">
        <v>1137</v>
      </c>
      <c r="CU3" t="s">
        <v>1137</v>
      </c>
      <c r="CV3" t="s">
        <v>1137</v>
      </c>
      <c r="CW3" t="s">
        <v>1137</v>
      </c>
      <c r="CX3" t="s">
        <v>1137</v>
      </c>
      <c r="CY3" t="s">
        <v>1137</v>
      </c>
      <c r="CZ3" t="s">
        <v>1137</v>
      </c>
      <c r="DA3" t="s">
        <v>1137</v>
      </c>
      <c r="DB3" t="s">
        <v>1137</v>
      </c>
      <c r="DC3" t="s">
        <v>1139</v>
      </c>
      <c r="DD3" t="s">
        <v>1137</v>
      </c>
      <c r="DE3" t="s">
        <v>1509</v>
      </c>
      <c r="DF3" t="s">
        <v>1137</v>
      </c>
      <c r="DG3" t="s">
        <v>1137</v>
      </c>
      <c r="DH3" t="s">
        <v>1137</v>
      </c>
      <c r="DI3" t="s">
        <v>1137</v>
      </c>
      <c r="DJ3" t="s">
        <v>1137</v>
      </c>
      <c r="DK3" t="s">
        <v>1137</v>
      </c>
      <c r="DL3" t="s">
        <v>1137</v>
      </c>
      <c r="DM3" t="s">
        <v>1137</v>
      </c>
      <c r="DN3" t="s">
        <v>1137</v>
      </c>
      <c r="DO3" t="s">
        <v>1137</v>
      </c>
      <c r="DP3" t="s">
        <v>1137</v>
      </c>
      <c r="DQ3" t="s">
        <v>1137</v>
      </c>
      <c r="DR3" t="s">
        <v>1137</v>
      </c>
      <c r="DS3" t="s">
        <v>1137</v>
      </c>
      <c r="DT3" t="s">
        <v>1137</v>
      </c>
      <c r="DU3" t="s">
        <v>1137</v>
      </c>
      <c r="DV3" t="s">
        <v>1137</v>
      </c>
      <c r="DW3" t="s">
        <v>1137</v>
      </c>
      <c r="DX3" t="s">
        <v>1137</v>
      </c>
      <c r="DY3" t="s">
        <v>1137</v>
      </c>
      <c r="DZ3" t="s">
        <v>1137</v>
      </c>
      <c r="EA3" t="s">
        <v>1137</v>
      </c>
      <c r="EB3" t="s">
        <v>1137</v>
      </c>
      <c r="EC3" s="53" t="s">
        <v>1137</v>
      </c>
      <c r="ED3" t="s">
        <v>1137</v>
      </c>
      <c r="EE3" t="s">
        <v>1137</v>
      </c>
      <c r="EF3" t="s">
        <v>1137</v>
      </c>
      <c r="EG3" t="s">
        <v>1137</v>
      </c>
      <c r="EH3" t="s">
        <v>1137</v>
      </c>
      <c r="EI3" t="s">
        <v>1137</v>
      </c>
      <c r="EJ3" t="s">
        <v>1137</v>
      </c>
      <c r="EK3" t="s">
        <v>1137</v>
      </c>
      <c r="EL3" t="s">
        <v>1137</v>
      </c>
      <c r="EM3" t="s">
        <v>1137</v>
      </c>
      <c r="EN3" t="s">
        <v>1137</v>
      </c>
      <c r="EO3" t="s">
        <v>1137</v>
      </c>
      <c r="EP3" t="s">
        <v>1137</v>
      </c>
      <c r="EQ3" t="s">
        <v>1137</v>
      </c>
      <c r="ER3" t="s">
        <v>1137</v>
      </c>
      <c r="ES3" t="s">
        <v>1137</v>
      </c>
      <c r="ET3" s="4" t="s">
        <v>1137</v>
      </c>
      <c r="EU3" t="s">
        <v>1137</v>
      </c>
      <c r="EV3" t="s">
        <v>1137</v>
      </c>
      <c r="EW3" t="s">
        <v>1137</v>
      </c>
      <c r="EX3" t="s">
        <v>1137</v>
      </c>
      <c r="EY3" t="s">
        <v>1137</v>
      </c>
      <c r="EZ3" t="s">
        <v>1137</v>
      </c>
      <c r="FA3" t="s">
        <v>1137</v>
      </c>
      <c r="FB3" t="s">
        <v>1137</v>
      </c>
      <c r="FC3" t="s">
        <v>1137</v>
      </c>
      <c r="FD3" t="s">
        <v>1137</v>
      </c>
    </row>
    <row r="4" spans="1:160" x14ac:dyDescent="0.45">
      <c r="A4" t="s">
        <v>9</v>
      </c>
      <c r="C4" s="26" t="s">
        <v>585</v>
      </c>
      <c r="D4" t="s">
        <v>1511</v>
      </c>
      <c r="E4" t="s">
        <v>1511</v>
      </c>
      <c r="F4" t="s">
        <v>1511</v>
      </c>
      <c r="G4" t="s">
        <v>1511</v>
      </c>
      <c r="H4" s="53" t="s">
        <v>585</v>
      </c>
      <c r="I4" t="s">
        <v>1511</v>
      </c>
      <c r="J4" t="s">
        <v>1511</v>
      </c>
      <c r="K4" t="s">
        <v>585</v>
      </c>
      <c r="L4" t="s">
        <v>585</v>
      </c>
      <c r="M4" t="s">
        <v>1511</v>
      </c>
      <c r="N4" t="s">
        <v>1511</v>
      </c>
      <c r="O4" t="s">
        <v>1511</v>
      </c>
      <c r="P4" t="s">
        <v>1511</v>
      </c>
      <c r="Q4" t="s">
        <v>1511</v>
      </c>
      <c r="R4" t="s">
        <v>1511</v>
      </c>
      <c r="S4" t="s">
        <v>585</v>
      </c>
      <c r="T4" t="s">
        <v>585</v>
      </c>
      <c r="U4" t="s">
        <v>1511</v>
      </c>
      <c r="V4" t="s">
        <v>1511</v>
      </c>
      <c r="W4" t="s">
        <v>585</v>
      </c>
      <c r="X4" t="s">
        <v>1511</v>
      </c>
      <c r="Y4" t="s">
        <v>1511</v>
      </c>
      <c r="Z4" t="s">
        <v>1511</v>
      </c>
      <c r="AA4" t="s">
        <v>1511</v>
      </c>
      <c r="AB4" s="53" t="s">
        <v>585</v>
      </c>
      <c r="AC4" t="s">
        <v>1511</v>
      </c>
      <c r="AD4" t="s">
        <v>1511</v>
      </c>
      <c r="AE4" t="s">
        <v>1511</v>
      </c>
      <c r="AF4" t="s">
        <v>585</v>
      </c>
      <c r="AG4" s="54" t="s">
        <v>585</v>
      </c>
      <c r="AH4" t="s">
        <v>585</v>
      </c>
      <c r="AI4" t="s">
        <v>585</v>
      </c>
      <c r="AJ4" t="s">
        <v>1511</v>
      </c>
      <c r="AK4" t="s">
        <v>1511</v>
      </c>
      <c r="AL4" t="s">
        <v>1511</v>
      </c>
      <c r="AM4" t="s">
        <v>585</v>
      </c>
      <c r="AN4" t="s">
        <v>1511</v>
      </c>
      <c r="AO4" t="s">
        <v>1511</v>
      </c>
      <c r="AP4" t="s">
        <v>1511</v>
      </c>
      <c r="AQ4" t="s">
        <v>1511</v>
      </c>
      <c r="AR4" t="s">
        <v>585</v>
      </c>
      <c r="AS4" t="s">
        <v>1511</v>
      </c>
      <c r="AT4" t="s">
        <v>1511</v>
      </c>
      <c r="AU4" t="s">
        <v>1141</v>
      </c>
      <c r="AV4" t="s">
        <v>1511</v>
      </c>
      <c r="AW4" t="s">
        <v>585</v>
      </c>
      <c r="AX4" t="s">
        <v>1511</v>
      </c>
      <c r="AY4" t="s">
        <v>1511</v>
      </c>
      <c r="AZ4" t="s">
        <v>1511</v>
      </c>
      <c r="BA4" t="s">
        <v>585</v>
      </c>
      <c r="BB4" t="s">
        <v>585</v>
      </c>
      <c r="BC4" s="53" t="s">
        <v>585</v>
      </c>
      <c r="BD4" t="s">
        <v>1511</v>
      </c>
      <c r="BE4" t="s">
        <v>1511</v>
      </c>
      <c r="BF4" t="s">
        <v>1511</v>
      </c>
      <c r="BG4" t="s">
        <v>1511</v>
      </c>
      <c r="BH4" t="s">
        <v>1511</v>
      </c>
      <c r="BI4" t="s">
        <v>1143</v>
      </c>
      <c r="BJ4" t="s">
        <v>1511</v>
      </c>
      <c r="BK4" t="s">
        <v>1511</v>
      </c>
      <c r="BL4" t="s">
        <v>585</v>
      </c>
      <c r="BM4" t="s">
        <v>1511</v>
      </c>
      <c r="BN4" t="s">
        <v>1511</v>
      </c>
      <c r="BO4" t="s">
        <v>585</v>
      </c>
      <c r="BP4" t="s">
        <v>1511</v>
      </c>
      <c r="BQ4" t="s">
        <v>585</v>
      </c>
      <c r="BR4" t="s">
        <v>1511</v>
      </c>
      <c r="BS4" t="s">
        <v>1511</v>
      </c>
      <c r="BT4" t="s">
        <v>585</v>
      </c>
      <c r="BU4" t="s">
        <v>585</v>
      </c>
      <c r="BV4" t="s">
        <v>585</v>
      </c>
      <c r="BW4" t="s">
        <v>1511</v>
      </c>
      <c r="BX4" s="53" t="s">
        <v>585</v>
      </c>
      <c r="BY4" t="s">
        <v>1511</v>
      </c>
      <c r="BZ4" t="s">
        <v>1511</v>
      </c>
      <c r="CA4" t="s">
        <v>1511</v>
      </c>
      <c r="CB4" t="s">
        <v>1511</v>
      </c>
      <c r="CC4" t="s">
        <v>1511</v>
      </c>
      <c r="CD4" t="s">
        <v>585</v>
      </c>
      <c r="CE4" t="s">
        <v>1511</v>
      </c>
      <c r="CF4" t="s">
        <v>1511</v>
      </c>
      <c r="CG4" t="s">
        <v>1511</v>
      </c>
      <c r="CH4" t="s">
        <v>1511</v>
      </c>
      <c r="CI4" t="s">
        <v>1511</v>
      </c>
      <c r="CJ4" t="s">
        <v>1511</v>
      </c>
      <c r="CK4" t="s">
        <v>1511</v>
      </c>
      <c r="CL4" t="s">
        <v>585</v>
      </c>
      <c r="CM4" t="s">
        <v>585</v>
      </c>
      <c r="CN4" t="s">
        <v>1511</v>
      </c>
      <c r="CO4" t="s">
        <v>1511</v>
      </c>
      <c r="CP4" t="s">
        <v>1511</v>
      </c>
      <c r="CQ4" t="s">
        <v>1511</v>
      </c>
      <c r="CR4" t="s">
        <v>1511</v>
      </c>
      <c r="CS4" t="s">
        <v>1511</v>
      </c>
      <c r="CT4" t="s">
        <v>1511</v>
      </c>
      <c r="CU4" t="s">
        <v>1511</v>
      </c>
      <c r="CV4" t="s">
        <v>1511</v>
      </c>
      <c r="CW4" t="s">
        <v>1511</v>
      </c>
      <c r="CX4" t="s">
        <v>1511</v>
      </c>
      <c r="CY4" t="s">
        <v>1511</v>
      </c>
      <c r="CZ4" t="s">
        <v>585</v>
      </c>
      <c r="DA4" t="s">
        <v>1511</v>
      </c>
      <c r="DB4" t="s">
        <v>585</v>
      </c>
      <c r="DC4" t="s">
        <v>585</v>
      </c>
      <c r="DD4" t="s">
        <v>1511</v>
      </c>
      <c r="DE4" t="s">
        <v>585</v>
      </c>
      <c r="DF4" t="s">
        <v>1511</v>
      </c>
      <c r="DG4" t="s">
        <v>1511</v>
      </c>
      <c r="DH4" t="s">
        <v>585</v>
      </c>
      <c r="DI4" t="s">
        <v>1511</v>
      </c>
      <c r="DJ4" t="s">
        <v>585</v>
      </c>
      <c r="DK4" t="s">
        <v>585</v>
      </c>
      <c r="DL4" t="s">
        <v>585</v>
      </c>
      <c r="DM4" t="s">
        <v>585</v>
      </c>
      <c r="DN4" t="s">
        <v>585</v>
      </c>
      <c r="DO4" t="s">
        <v>1511</v>
      </c>
      <c r="DP4" t="s">
        <v>1511</v>
      </c>
      <c r="DQ4" t="s">
        <v>585</v>
      </c>
      <c r="DR4" t="s">
        <v>1511</v>
      </c>
      <c r="DS4" t="s">
        <v>1511</v>
      </c>
      <c r="DT4" t="s">
        <v>1511</v>
      </c>
      <c r="DU4" t="s">
        <v>1511</v>
      </c>
      <c r="DV4" t="s">
        <v>1511</v>
      </c>
      <c r="DW4" t="s">
        <v>1511</v>
      </c>
      <c r="DX4" t="s">
        <v>1511</v>
      </c>
      <c r="DY4" t="s">
        <v>1511</v>
      </c>
      <c r="DZ4" t="s">
        <v>1511</v>
      </c>
      <c r="EA4" t="s">
        <v>585</v>
      </c>
      <c r="EB4" t="s">
        <v>1141</v>
      </c>
      <c r="EC4" s="53" t="s">
        <v>585</v>
      </c>
      <c r="ED4" t="s">
        <v>1511</v>
      </c>
      <c r="EE4" t="s">
        <v>1511</v>
      </c>
      <c r="EF4" t="s">
        <v>1511</v>
      </c>
      <c r="EG4" t="s">
        <v>1511</v>
      </c>
      <c r="EH4" t="s">
        <v>585</v>
      </c>
      <c r="EI4" t="s">
        <v>585</v>
      </c>
      <c r="EJ4" t="s">
        <v>1511</v>
      </c>
      <c r="EK4" t="s">
        <v>585</v>
      </c>
      <c r="EL4" t="s">
        <v>1511</v>
      </c>
      <c r="EM4" t="s">
        <v>1511</v>
      </c>
      <c r="EN4" t="s">
        <v>1511</v>
      </c>
      <c r="EO4" t="s">
        <v>1511</v>
      </c>
      <c r="EP4" t="s">
        <v>1511</v>
      </c>
      <c r="EQ4" t="s">
        <v>1511</v>
      </c>
      <c r="ER4" t="s">
        <v>1511</v>
      </c>
      <c r="ES4" t="s">
        <v>585</v>
      </c>
      <c r="ET4" s="4" t="s">
        <v>585</v>
      </c>
      <c r="EU4" t="s">
        <v>1511</v>
      </c>
      <c r="EV4" t="s">
        <v>585</v>
      </c>
      <c r="EW4" t="s">
        <v>585</v>
      </c>
      <c r="EX4" t="s">
        <v>1511</v>
      </c>
      <c r="EY4" t="s">
        <v>1511</v>
      </c>
      <c r="EZ4" t="s">
        <v>1511</v>
      </c>
      <c r="FA4" t="s">
        <v>1511</v>
      </c>
      <c r="FB4" t="s">
        <v>1511</v>
      </c>
      <c r="FC4" t="s">
        <v>1511</v>
      </c>
      <c r="FD4" t="s">
        <v>1511</v>
      </c>
    </row>
    <row r="5" spans="1:160" x14ac:dyDescent="0.45">
      <c r="A5" t="s">
        <v>11</v>
      </c>
      <c r="C5" s="26" t="s">
        <v>756</v>
      </c>
      <c r="D5" t="s">
        <v>1144</v>
      </c>
      <c r="E5" t="s">
        <v>1144</v>
      </c>
      <c r="F5" t="s">
        <v>1144</v>
      </c>
      <c r="G5" t="s">
        <v>1144</v>
      </c>
      <c r="H5" s="53" t="s">
        <v>1144</v>
      </c>
      <c r="I5" t="s">
        <v>1144</v>
      </c>
      <c r="J5" t="s">
        <v>1144</v>
      </c>
      <c r="K5" t="s">
        <v>1144</v>
      </c>
      <c r="L5" t="s">
        <v>1144</v>
      </c>
      <c r="M5" t="s">
        <v>1144</v>
      </c>
      <c r="N5" t="s">
        <v>1144</v>
      </c>
      <c r="O5" t="s">
        <v>1144</v>
      </c>
      <c r="P5" t="s">
        <v>1144</v>
      </c>
      <c r="Q5" t="s">
        <v>1144</v>
      </c>
      <c r="R5" t="s">
        <v>1144</v>
      </c>
      <c r="S5" t="s">
        <v>1144</v>
      </c>
      <c r="T5" t="s">
        <v>1144</v>
      </c>
      <c r="U5" t="s">
        <v>1144</v>
      </c>
      <c r="V5" t="s">
        <v>1144</v>
      </c>
      <c r="W5" t="s">
        <v>1144</v>
      </c>
      <c r="X5" t="s">
        <v>1144</v>
      </c>
      <c r="Y5" t="s">
        <v>1144</v>
      </c>
      <c r="Z5" t="s">
        <v>1144</v>
      </c>
      <c r="AA5" t="s">
        <v>1144</v>
      </c>
      <c r="AB5" s="53" t="s">
        <v>1144</v>
      </c>
      <c r="AC5" t="s">
        <v>1144</v>
      </c>
      <c r="AD5" t="s">
        <v>1144</v>
      </c>
      <c r="AE5" t="s">
        <v>1144</v>
      </c>
      <c r="AF5" t="s">
        <v>1144</v>
      </c>
      <c r="AG5" s="54" t="s">
        <v>1144</v>
      </c>
      <c r="AH5" t="s">
        <v>1144</v>
      </c>
      <c r="AI5" t="s">
        <v>1144</v>
      </c>
      <c r="AJ5" t="s">
        <v>1144</v>
      </c>
      <c r="AK5" t="s">
        <v>1144</v>
      </c>
      <c r="AL5" t="s">
        <v>1144</v>
      </c>
      <c r="AM5" t="s">
        <v>1144</v>
      </c>
      <c r="AN5" t="s">
        <v>1144</v>
      </c>
      <c r="AO5" t="s">
        <v>1144</v>
      </c>
      <c r="AP5" t="s">
        <v>1144</v>
      </c>
      <c r="AQ5" t="s">
        <v>1144</v>
      </c>
      <c r="AR5" t="s">
        <v>1144</v>
      </c>
      <c r="AS5" t="s">
        <v>1144</v>
      </c>
      <c r="AT5" t="s">
        <v>1144</v>
      </c>
      <c r="AU5" t="s">
        <v>1144</v>
      </c>
      <c r="AV5" t="s">
        <v>1144</v>
      </c>
      <c r="AW5" t="s">
        <v>1144</v>
      </c>
      <c r="AX5" t="s">
        <v>1144</v>
      </c>
      <c r="AY5" t="s">
        <v>1144</v>
      </c>
      <c r="AZ5" t="s">
        <v>1144</v>
      </c>
      <c r="BA5" t="s">
        <v>1144</v>
      </c>
      <c r="BB5" t="s">
        <v>1144</v>
      </c>
      <c r="BC5" s="53" t="s">
        <v>1144</v>
      </c>
      <c r="BD5" t="s">
        <v>1144</v>
      </c>
      <c r="BE5" t="s">
        <v>1144</v>
      </c>
      <c r="BF5" t="s">
        <v>1144</v>
      </c>
      <c r="BG5" t="s">
        <v>1144</v>
      </c>
      <c r="BH5" t="s">
        <v>1144</v>
      </c>
      <c r="BI5" t="s">
        <v>1144</v>
      </c>
      <c r="BJ5" t="s">
        <v>1144</v>
      </c>
      <c r="BK5" t="s">
        <v>1144</v>
      </c>
      <c r="BL5" t="s">
        <v>1144</v>
      </c>
      <c r="BM5" t="s">
        <v>1144</v>
      </c>
      <c r="BN5" t="s">
        <v>1144</v>
      </c>
      <c r="BO5" t="s">
        <v>1144</v>
      </c>
      <c r="BP5" t="s">
        <v>1144</v>
      </c>
      <c r="BQ5" t="s">
        <v>1144</v>
      </c>
      <c r="BR5" t="s">
        <v>1144</v>
      </c>
      <c r="BS5" t="s">
        <v>1144</v>
      </c>
      <c r="BT5" t="s">
        <v>1144</v>
      </c>
      <c r="BU5" t="s">
        <v>1144</v>
      </c>
      <c r="BV5" t="s">
        <v>1144</v>
      </c>
      <c r="BW5" t="s">
        <v>1144</v>
      </c>
      <c r="BX5" s="53" t="s">
        <v>1144</v>
      </c>
      <c r="BY5" t="s">
        <v>1144</v>
      </c>
      <c r="BZ5" t="s">
        <v>1144</v>
      </c>
      <c r="CA5" t="s">
        <v>1144</v>
      </c>
      <c r="CB5" t="s">
        <v>1144</v>
      </c>
      <c r="CC5" t="s">
        <v>1144</v>
      </c>
      <c r="CD5" t="s">
        <v>1144</v>
      </c>
      <c r="CE5" t="s">
        <v>1144</v>
      </c>
      <c r="CF5" t="s">
        <v>1144</v>
      </c>
      <c r="CG5" t="s">
        <v>1144</v>
      </c>
      <c r="CH5" t="s">
        <v>1144</v>
      </c>
      <c r="CI5" t="s">
        <v>1144</v>
      </c>
      <c r="CJ5" t="s">
        <v>1144</v>
      </c>
      <c r="CK5" t="s">
        <v>1144</v>
      </c>
      <c r="CL5" t="s">
        <v>1144</v>
      </c>
      <c r="CM5" t="s">
        <v>1144</v>
      </c>
      <c r="CN5" t="s">
        <v>1144</v>
      </c>
      <c r="CO5" t="s">
        <v>1144</v>
      </c>
      <c r="CP5" t="s">
        <v>1144</v>
      </c>
      <c r="CQ5" t="s">
        <v>1144</v>
      </c>
      <c r="CR5" t="s">
        <v>1144</v>
      </c>
      <c r="CS5" t="s">
        <v>1144</v>
      </c>
      <c r="CT5" t="s">
        <v>1144</v>
      </c>
      <c r="CU5" t="s">
        <v>1144</v>
      </c>
      <c r="CV5" t="s">
        <v>1144</v>
      </c>
      <c r="CW5" t="s">
        <v>1144</v>
      </c>
      <c r="CX5" t="s">
        <v>1144</v>
      </c>
      <c r="CY5" t="s">
        <v>1144</v>
      </c>
      <c r="CZ5" t="s">
        <v>1144</v>
      </c>
      <c r="DA5" t="s">
        <v>1144</v>
      </c>
      <c r="DB5" t="s">
        <v>1144</v>
      </c>
      <c r="DC5" t="s">
        <v>1144</v>
      </c>
      <c r="DD5" t="s">
        <v>1144</v>
      </c>
      <c r="DE5" t="s">
        <v>1144</v>
      </c>
      <c r="DF5" t="s">
        <v>1144</v>
      </c>
      <c r="DG5" t="s">
        <v>1144</v>
      </c>
      <c r="DH5" t="s">
        <v>1144</v>
      </c>
      <c r="DI5" t="s">
        <v>1144</v>
      </c>
      <c r="DJ5" t="s">
        <v>1144</v>
      </c>
      <c r="DK5" t="s">
        <v>1144</v>
      </c>
      <c r="DL5" t="s">
        <v>1144</v>
      </c>
      <c r="DM5" t="s">
        <v>1144</v>
      </c>
      <c r="DN5" t="s">
        <v>1144</v>
      </c>
      <c r="DO5" t="s">
        <v>1144</v>
      </c>
      <c r="DP5" t="s">
        <v>1144</v>
      </c>
      <c r="DQ5" t="s">
        <v>1144</v>
      </c>
      <c r="DR5" t="s">
        <v>1144</v>
      </c>
      <c r="DS5" t="s">
        <v>1144</v>
      </c>
      <c r="DT5" t="s">
        <v>1144</v>
      </c>
      <c r="DU5" t="s">
        <v>1144</v>
      </c>
      <c r="DV5" t="s">
        <v>1144</v>
      </c>
      <c r="DW5" t="s">
        <v>1144</v>
      </c>
      <c r="DX5" t="s">
        <v>1144</v>
      </c>
      <c r="DY5" t="s">
        <v>1144</v>
      </c>
      <c r="DZ5" t="s">
        <v>1144</v>
      </c>
      <c r="EA5" t="s">
        <v>1144</v>
      </c>
      <c r="EB5" t="s">
        <v>1144</v>
      </c>
      <c r="EC5" s="53" t="s">
        <v>1144</v>
      </c>
      <c r="ED5" t="s">
        <v>1144</v>
      </c>
      <c r="EE5" t="s">
        <v>1144</v>
      </c>
      <c r="EF5" t="s">
        <v>1144</v>
      </c>
      <c r="EG5" t="s">
        <v>1144</v>
      </c>
      <c r="EH5" t="s">
        <v>1144</v>
      </c>
      <c r="EI5" t="s">
        <v>1144</v>
      </c>
      <c r="EJ5" t="s">
        <v>1144</v>
      </c>
      <c r="EK5" t="s">
        <v>1144</v>
      </c>
      <c r="EL5" t="s">
        <v>1144</v>
      </c>
      <c r="EM5" t="s">
        <v>1144</v>
      </c>
      <c r="EN5" t="s">
        <v>1144</v>
      </c>
      <c r="EO5" t="s">
        <v>1144</v>
      </c>
      <c r="EP5" t="s">
        <v>1144</v>
      </c>
      <c r="EQ5" t="s">
        <v>1144</v>
      </c>
      <c r="ER5" t="s">
        <v>1144</v>
      </c>
      <c r="ES5" t="s">
        <v>1144</v>
      </c>
      <c r="ET5" s="4" t="s">
        <v>1144</v>
      </c>
      <c r="EU5" t="s">
        <v>1144</v>
      </c>
      <c r="EV5" t="s">
        <v>1144</v>
      </c>
      <c r="EW5" t="s">
        <v>1144</v>
      </c>
      <c r="EX5" t="s">
        <v>1144</v>
      </c>
      <c r="EY5" t="s">
        <v>1144</v>
      </c>
      <c r="EZ5" t="s">
        <v>1144</v>
      </c>
      <c r="FA5" t="s">
        <v>1144</v>
      </c>
      <c r="FB5" t="s">
        <v>1144</v>
      </c>
      <c r="FC5" t="s">
        <v>1144</v>
      </c>
      <c r="FD5" t="s">
        <v>1144</v>
      </c>
    </row>
    <row r="6" spans="1:160" x14ac:dyDescent="0.45">
      <c r="A6" t="s">
        <v>13</v>
      </c>
      <c r="C6" s="26" t="s">
        <v>757</v>
      </c>
      <c r="D6" t="s">
        <v>757</v>
      </c>
      <c r="E6" t="s">
        <v>757</v>
      </c>
      <c r="F6" t="s">
        <v>757</v>
      </c>
      <c r="G6" t="s">
        <v>757</v>
      </c>
      <c r="H6" s="53" t="s">
        <v>757</v>
      </c>
      <c r="I6" t="s">
        <v>757</v>
      </c>
      <c r="J6" t="s">
        <v>757</v>
      </c>
      <c r="K6" t="s">
        <v>757</v>
      </c>
      <c r="L6" t="s">
        <v>757</v>
      </c>
      <c r="M6" t="s">
        <v>757</v>
      </c>
      <c r="N6" t="s">
        <v>757</v>
      </c>
      <c r="O6" t="s">
        <v>757</v>
      </c>
      <c r="P6" t="s">
        <v>757</v>
      </c>
      <c r="Q6" t="s">
        <v>757</v>
      </c>
      <c r="R6" t="s">
        <v>757</v>
      </c>
      <c r="S6" t="s">
        <v>757</v>
      </c>
      <c r="T6" t="s">
        <v>757</v>
      </c>
      <c r="U6" t="s">
        <v>757</v>
      </c>
      <c r="V6" t="s">
        <v>757</v>
      </c>
      <c r="W6" t="s">
        <v>757</v>
      </c>
      <c r="X6" t="s">
        <v>757</v>
      </c>
      <c r="Y6" t="s">
        <v>757</v>
      </c>
      <c r="Z6" t="s">
        <v>757</v>
      </c>
      <c r="AA6" t="s">
        <v>757</v>
      </c>
      <c r="AB6" s="53" t="s">
        <v>757</v>
      </c>
      <c r="AC6" t="s">
        <v>757</v>
      </c>
      <c r="AD6" t="s">
        <v>757</v>
      </c>
      <c r="AE6" t="s">
        <v>757</v>
      </c>
      <c r="AF6" t="s">
        <v>757</v>
      </c>
      <c r="AG6" s="54" t="s">
        <v>757</v>
      </c>
      <c r="AH6" t="s">
        <v>757</v>
      </c>
      <c r="AI6" t="s">
        <v>757</v>
      </c>
      <c r="AJ6" t="s">
        <v>757</v>
      </c>
      <c r="AK6" t="s">
        <v>757</v>
      </c>
      <c r="AL6" t="s">
        <v>757</v>
      </c>
      <c r="AM6" t="s">
        <v>757</v>
      </c>
      <c r="AN6" t="s">
        <v>757</v>
      </c>
      <c r="AO6" t="s">
        <v>757</v>
      </c>
      <c r="AP6" t="s">
        <v>757</v>
      </c>
      <c r="AQ6" t="s">
        <v>757</v>
      </c>
      <c r="AR6" t="s">
        <v>757</v>
      </c>
      <c r="AS6" t="s">
        <v>757</v>
      </c>
      <c r="AT6" t="s">
        <v>757</v>
      </c>
      <c r="AU6" t="s">
        <v>757</v>
      </c>
      <c r="AV6" t="s">
        <v>757</v>
      </c>
      <c r="AW6" t="s">
        <v>757</v>
      </c>
      <c r="AX6" t="s">
        <v>757</v>
      </c>
      <c r="AY6" t="s">
        <v>757</v>
      </c>
      <c r="AZ6" t="s">
        <v>757</v>
      </c>
      <c r="BA6" t="s">
        <v>757</v>
      </c>
      <c r="BB6" t="s">
        <v>757</v>
      </c>
      <c r="BC6" s="53" t="s">
        <v>757</v>
      </c>
      <c r="BD6" t="s">
        <v>757</v>
      </c>
      <c r="BE6" t="s">
        <v>757</v>
      </c>
      <c r="BF6" t="s">
        <v>757</v>
      </c>
      <c r="BG6" t="s">
        <v>757</v>
      </c>
      <c r="BH6" t="s">
        <v>757</v>
      </c>
      <c r="BI6" t="s">
        <v>757</v>
      </c>
      <c r="BJ6" t="s">
        <v>757</v>
      </c>
      <c r="BK6" t="s">
        <v>757</v>
      </c>
      <c r="BL6" t="s">
        <v>757</v>
      </c>
      <c r="BM6" t="s">
        <v>757</v>
      </c>
      <c r="BN6" t="s">
        <v>757</v>
      </c>
      <c r="BO6" t="s">
        <v>757</v>
      </c>
      <c r="BP6" t="s">
        <v>757</v>
      </c>
      <c r="BQ6" t="s">
        <v>757</v>
      </c>
      <c r="BR6" t="s">
        <v>757</v>
      </c>
      <c r="BS6" t="s">
        <v>757</v>
      </c>
      <c r="BT6" t="s">
        <v>757</v>
      </c>
      <c r="BU6" t="s">
        <v>757</v>
      </c>
      <c r="BV6" t="s">
        <v>757</v>
      </c>
      <c r="BW6" t="s">
        <v>757</v>
      </c>
      <c r="BX6" s="53" t="s">
        <v>757</v>
      </c>
      <c r="BY6" t="s">
        <v>757</v>
      </c>
      <c r="BZ6" t="s">
        <v>757</v>
      </c>
      <c r="CA6" t="s">
        <v>757</v>
      </c>
      <c r="CB6" t="s">
        <v>757</v>
      </c>
      <c r="CC6" t="s">
        <v>757</v>
      </c>
      <c r="CD6" t="s">
        <v>757</v>
      </c>
      <c r="CE6" t="s">
        <v>757</v>
      </c>
      <c r="CF6" t="s">
        <v>757</v>
      </c>
      <c r="CG6" t="s">
        <v>757</v>
      </c>
      <c r="CH6" t="s">
        <v>757</v>
      </c>
      <c r="CI6" t="s">
        <v>757</v>
      </c>
      <c r="CJ6" t="s">
        <v>757</v>
      </c>
      <c r="CK6" t="s">
        <v>757</v>
      </c>
      <c r="CL6" t="s">
        <v>757</v>
      </c>
      <c r="CM6" t="s">
        <v>757</v>
      </c>
      <c r="CN6" t="s">
        <v>757</v>
      </c>
      <c r="CO6" t="s">
        <v>757</v>
      </c>
      <c r="CP6" t="s">
        <v>757</v>
      </c>
      <c r="CQ6" t="s">
        <v>757</v>
      </c>
      <c r="CR6" t="s">
        <v>757</v>
      </c>
      <c r="CS6" t="s">
        <v>757</v>
      </c>
      <c r="CT6" t="s">
        <v>757</v>
      </c>
      <c r="CU6" t="s">
        <v>757</v>
      </c>
      <c r="CV6" t="s">
        <v>757</v>
      </c>
      <c r="CW6" t="s">
        <v>757</v>
      </c>
      <c r="CX6" t="s">
        <v>757</v>
      </c>
      <c r="CY6" t="s">
        <v>757</v>
      </c>
      <c r="CZ6" t="s">
        <v>757</v>
      </c>
      <c r="DA6" t="s">
        <v>757</v>
      </c>
      <c r="DB6" t="s">
        <v>757</v>
      </c>
      <c r="DC6" t="s">
        <v>757</v>
      </c>
      <c r="DD6" t="s">
        <v>757</v>
      </c>
      <c r="DE6" t="s">
        <v>757</v>
      </c>
      <c r="DF6" t="s">
        <v>757</v>
      </c>
      <c r="DG6" t="s">
        <v>757</v>
      </c>
      <c r="DH6" t="s">
        <v>757</v>
      </c>
      <c r="DI6" t="s">
        <v>757</v>
      </c>
      <c r="DJ6" t="s">
        <v>757</v>
      </c>
      <c r="DK6" t="s">
        <v>757</v>
      </c>
      <c r="DL6" t="s">
        <v>757</v>
      </c>
      <c r="DM6" t="s">
        <v>757</v>
      </c>
      <c r="DN6" t="s">
        <v>757</v>
      </c>
      <c r="DO6" t="s">
        <v>757</v>
      </c>
      <c r="DP6" t="s">
        <v>757</v>
      </c>
      <c r="DQ6" t="s">
        <v>757</v>
      </c>
      <c r="DR6" t="s">
        <v>757</v>
      </c>
      <c r="DS6" t="s">
        <v>757</v>
      </c>
      <c r="DT6" t="s">
        <v>757</v>
      </c>
      <c r="DU6" t="s">
        <v>757</v>
      </c>
      <c r="DV6" t="s">
        <v>757</v>
      </c>
      <c r="DW6" t="s">
        <v>757</v>
      </c>
      <c r="DX6" t="s">
        <v>757</v>
      </c>
      <c r="DY6" t="s">
        <v>757</v>
      </c>
      <c r="DZ6" t="s">
        <v>757</v>
      </c>
      <c r="EA6" t="s">
        <v>757</v>
      </c>
      <c r="EB6" t="s">
        <v>757</v>
      </c>
      <c r="EC6" s="53" t="s">
        <v>757</v>
      </c>
      <c r="ED6" t="s">
        <v>757</v>
      </c>
      <c r="EE6" t="s">
        <v>757</v>
      </c>
      <c r="EF6" t="s">
        <v>757</v>
      </c>
      <c r="EG6" t="s">
        <v>757</v>
      </c>
      <c r="EH6" t="s">
        <v>757</v>
      </c>
      <c r="EI6" t="s">
        <v>757</v>
      </c>
      <c r="EJ6" t="s">
        <v>757</v>
      </c>
      <c r="EK6" t="s">
        <v>757</v>
      </c>
      <c r="EL6" t="s">
        <v>757</v>
      </c>
      <c r="EM6" t="s">
        <v>757</v>
      </c>
      <c r="EN6" t="s">
        <v>757</v>
      </c>
      <c r="EO6" t="s">
        <v>757</v>
      </c>
      <c r="EP6" t="s">
        <v>757</v>
      </c>
      <c r="EQ6" t="s">
        <v>757</v>
      </c>
      <c r="ER6" t="s">
        <v>757</v>
      </c>
      <c r="ES6" t="s">
        <v>757</v>
      </c>
      <c r="ET6" s="4" t="s">
        <v>757</v>
      </c>
      <c r="EU6" t="s">
        <v>757</v>
      </c>
      <c r="EV6" t="s">
        <v>757</v>
      </c>
      <c r="EW6" t="s">
        <v>757</v>
      </c>
      <c r="EX6" t="s">
        <v>757</v>
      </c>
      <c r="EY6" t="s">
        <v>757</v>
      </c>
      <c r="EZ6" t="s">
        <v>757</v>
      </c>
      <c r="FA6" t="s">
        <v>757</v>
      </c>
      <c r="FB6" t="s">
        <v>757</v>
      </c>
      <c r="FC6" t="s">
        <v>757</v>
      </c>
      <c r="FD6" t="s">
        <v>757</v>
      </c>
    </row>
    <row r="7" spans="1:160" x14ac:dyDescent="0.45">
      <c r="A7" t="s">
        <v>15</v>
      </c>
      <c r="C7" s="26" t="s">
        <v>782</v>
      </c>
      <c r="D7" t="s">
        <v>1512</v>
      </c>
      <c r="E7" t="s">
        <v>1512</v>
      </c>
      <c r="F7" t="s">
        <v>1512</v>
      </c>
      <c r="G7" t="s">
        <v>1512</v>
      </c>
      <c r="H7" s="53" t="s">
        <v>783</v>
      </c>
      <c r="I7" t="s">
        <v>1512</v>
      </c>
      <c r="J7" t="s">
        <v>1512</v>
      </c>
      <c r="K7" t="s">
        <v>783</v>
      </c>
      <c r="L7" t="s">
        <v>783</v>
      </c>
      <c r="M7" t="s">
        <v>1512</v>
      </c>
      <c r="N7" t="s">
        <v>1512</v>
      </c>
      <c r="O7" t="s">
        <v>1512</v>
      </c>
      <c r="P7" t="s">
        <v>1512</v>
      </c>
      <c r="Q7" t="s">
        <v>1512</v>
      </c>
      <c r="R7" t="s">
        <v>1512</v>
      </c>
      <c r="S7" t="s">
        <v>783</v>
      </c>
      <c r="T7" t="s">
        <v>783</v>
      </c>
      <c r="U7" t="s">
        <v>1512</v>
      </c>
      <c r="V7" t="s">
        <v>1512</v>
      </c>
      <c r="W7" t="s">
        <v>783</v>
      </c>
      <c r="X7" t="s">
        <v>1512</v>
      </c>
      <c r="Y7" t="s">
        <v>1512</v>
      </c>
      <c r="Z7" t="s">
        <v>1512</v>
      </c>
      <c r="AA7" t="s">
        <v>1512</v>
      </c>
      <c r="AB7" s="53" t="s">
        <v>783</v>
      </c>
      <c r="AC7" t="s">
        <v>1512</v>
      </c>
      <c r="AD7" t="s">
        <v>1512</v>
      </c>
      <c r="AE7" t="s">
        <v>1512</v>
      </c>
      <c r="AF7" t="s">
        <v>783</v>
      </c>
      <c r="AG7" s="54" t="s">
        <v>783</v>
      </c>
      <c r="AH7" t="s">
        <v>783</v>
      </c>
      <c r="AI7" t="s">
        <v>783</v>
      </c>
      <c r="AJ7" t="s">
        <v>1512</v>
      </c>
      <c r="AK7" t="s">
        <v>1512</v>
      </c>
      <c r="AL7" t="s">
        <v>1512</v>
      </c>
      <c r="AM7" t="s">
        <v>783</v>
      </c>
      <c r="AN7" t="s">
        <v>1512</v>
      </c>
      <c r="AO7" t="s">
        <v>1512</v>
      </c>
      <c r="AP7" t="s">
        <v>1512</v>
      </c>
      <c r="AQ7" t="s">
        <v>1512</v>
      </c>
      <c r="AR7" t="s">
        <v>783</v>
      </c>
      <c r="AS7" t="s">
        <v>1512</v>
      </c>
      <c r="AT7" t="s">
        <v>1512</v>
      </c>
      <c r="AU7" t="s">
        <v>783</v>
      </c>
      <c r="AV7" t="s">
        <v>1512</v>
      </c>
      <c r="AW7" t="s">
        <v>783</v>
      </c>
      <c r="AX7" t="s">
        <v>1512</v>
      </c>
      <c r="AY7" t="s">
        <v>1512</v>
      </c>
      <c r="AZ7" t="s">
        <v>1512</v>
      </c>
      <c r="BA7" t="s">
        <v>783</v>
      </c>
      <c r="BB7" t="s">
        <v>783</v>
      </c>
      <c r="BC7" s="53" t="s">
        <v>783</v>
      </c>
      <c r="BD7" t="s">
        <v>1512</v>
      </c>
      <c r="BE7" t="s">
        <v>1512</v>
      </c>
      <c r="BF7" t="s">
        <v>1512</v>
      </c>
      <c r="BG7" t="s">
        <v>1512</v>
      </c>
      <c r="BH7" t="s">
        <v>1512</v>
      </c>
      <c r="BI7" t="s">
        <v>783</v>
      </c>
      <c r="BJ7" t="s">
        <v>1512</v>
      </c>
      <c r="BK7" t="s">
        <v>1512</v>
      </c>
      <c r="BL7" t="s">
        <v>783</v>
      </c>
      <c r="BM7" t="s">
        <v>1512</v>
      </c>
      <c r="BN7" t="s">
        <v>1512</v>
      </c>
      <c r="BO7" t="s">
        <v>783</v>
      </c>
      <c r="BP7" t="s">
        <v>1512</v>
      </c>
      <c r="BQ7" t="s">
        <v>783</v>
      </c>
      <c r="BR7" t="s">
        <v>1512</v>
      </c>
      <c r="BS7" t="s">
        <v>1512</v>
      </c>
      <c r="BT7" t="s">
        <v>783</v>
      </c>
      <c r="BU7" t="s">
        <v>783</v>
      </c>
      <c r="BV7" t="s">
        <v>783</v>
      </c>
      <c r="BW7" t="s">
        <v>1512</v>
      </c>
      <c r="BX7" s="53" t="s">
        <v>783</v>
      </c>
      <c r="BY7" t="s">
        <v>1512</v>
      </c>
      <c r="BZ7" t="s">
        <v>1512</v>
      </c>
      <c r="CA7" t="s">
        <v>1512</v>
      </c>
      <c r="CB7" t="s">
        <v>1512</v>
      </c>
      <c r="CC7" t="s">
        <v>1512</v>
      </c>
      <c r="CD7" t="s">
        <v>783</v>
      </c>
      <c r="CE7" t="s">
        <v>1512</v>
      </c>
      <c r="CF7" t="s">
        <v>1512</v>
      </c>
      <c r="CG7" t="s">
        <v>1512</v>
      </c>
      <c r="CH7" t="s">
        <v>1512</v>
      </c>
      <c r="CI7" t="s">
        <v>1512</v>
      </c>
      <c r="CJ7" t="s">
        <v>1512</v>
      </c>
      <c r="CK7" t="s">
        <v>1512</v>
      </c>
      <c r="CL7" t="s">
        <v>783</v>
      </c>
      <c r="CM7" t="s">
        <v>783</v>
      </c>
      <c r="CN7" t="s">
        <v>1512</v>
      </c>
      <c r="CO7" t="s">
        <v>1512</v>
      </c>
      <c r="CP7" t="s">
        <v>1512</v>
      </c>
      <c r="CQ7" t="s">
        <v>1512</v>
      </c>
      <c r="CR7" t="s">
        <v>1512</v>
      </c>
      <c r="CS7" t="s">
        <v>1512</v>
      </c>
      <c r="CT7" t="s">
        <v>1512</v>
      </c>
      <c r="CU7" t="s">
        <v>1512</v>
      </c>
      <c r="CV7" t="s">
        <v>1512</v>
      </c>
      <c r="CW7" t="s">
        <v>1512</v>
      </c>
      <c r="CX7" t="s">
        <v>1512</v>
      </c>
      <c r="CY7" t="s">
        <v>1512</v>
      </c>
      <c r="CZ7" t="s">
        <v>783</v>
      </c>
      <c r="DA7" t="s">
        <v>1512</v>
      </c>
      <c r="DB7" t="s">
        <v>783</v>
      </c>
      <c r="DC7" t="s">
        <v>783</v>
      </c>
      <c r="DD7" t="s">
        <v>1512</v>
      </c>
      <c r="DE7" t="s">
        <v>783</v>
      </c>
      <c r="DF7" t="s">
        <v>1512</v>
      </c>
      <c r="DG7" t="s">
        <v>1512</v>
      </c>
      <c r="DH7" t="s">
        <v>783</v>
      </c>
      <c r="DI7" t="s">
        <v>1512</v>
      </c>
      <c r="DJ7" t="s">
        <v>783</v>
      </c>
      <c r="DK7" t="s">
        <v>783</v>
      </c>
      <c r="DL7" t="s">
        <v>783</v>
      </c>
      <c r="DM7" t="s">
        <v>783</v>
      </c>
      <c r="DN7" t="s">
        <v>783</v>
      </c>
      <c r="DO7" t="s">
        <v>1512</v>
      </c>
      <c r="DP7" t="s">
        <v>1512</v>
      </c>
      <c r="DQ7" t="s">
        <v>783</v>
      </c>
      <c r="DR7" t="s">
        <v>1512</v>
      </c>
      <c r="DS7" t="s">
        <v>1512</v>
      </c>
      <c r="DT7" t="s">
        <v>1512</v>
      </c>
      <c r="DU7" t="s">
        <v>1512</v>
      </c>
      <c r="DV7" t="s">
        <v>1512</v>
      </c>
      <c r="DW7" t="s">
        <v>1512</v>
      </c>
      <c r="DX7" t="s">
        <v>1512</v>
      </c>
      <c r="DY7" t="s">
        <v>1512</v>
      </c>
      <c r="DZ7" t="s">
        <v>1512</v>
      </c>
      <c r="EA7" t="s">
        <v>783</v>
      </c>
      <c r="EB7" t="s">
        <v>783</v>
      </c>
      <c r="EC7" s="53" t="s">
        <v>783</v>
      </c>
      <c r="ED7" t="s">
        <v>1512</v>
      </c>
      <c r="EE7" t="s">
        <v>1512</v>
      </c>
      <c r="EF7" t="s">
        <v>1512</v>
      </c>
      <c r="EG7" t="s">
        <v>1512</v>
      </c>
      <c r="EH7" t="s">
        <v>783</v>
      </c>
      <c r="EI7" t="s">
        <v>783</v>
      </c>
      <c r="EJ7" t="s">
        <v>1512</v>
      </c>
      <c r="EK7" t="s">
        <v>783</v>
      </c>
      <c r="EL7" t="s">
        <v>1512</v>
      </c>
      <c r="EM7" t="s">
        <v>1512</v>
      </c>
      <c r="EN7" t="s">
        <v>1512</v>
      </c>
      <c r="EO7" t="s">
        <v>1512</v>
      </c>
      <c r="EP7" t="s">
        <v>1512</v>
      </c>
      <c r="EQ7" t="s">
        <v>1512</v>
      </c>
      <c r="ER7" t="s">
        <v>1512</v>
      </c>
      <c r="ES7" t="s">
        <v>783</v>
      </c>
      <c r="ET7" s="4" t="s">
        <v>783</v>
      </c>
      <c r="EU7" t="s">
        <v>1512</v>
      </c>
      <c r="EV7" t="s">
        <v>783</v>
      </c>
      <c r="EW7" t="s">
        <v>783</v>
      </c>
      <c r="EX7" t="s">
        <v>1512</v>
      </c>
      <c r="EY7" t="s">
        <v>1512</v>
      </c>
      <c r="EZ7" t="s">
        <v>1512</v>
      </c>
      <c r="FA7" t="s">
        <v>1512</v>
      </c>
      <c r="FB7" t="s">
        <v>1512</v>
      </c>
      <c r="FC7" t="s">
        <v>1512</v>
      </c>
      <c r="FD7" t="s">
        <v>1512</v>
      </c>
    </row>
    <row r="8" spans="1:160" x14ac:dyDescent="0.45">
      <c r="A8" t="s">
        <v>17</v>
      </c>
      <c r="C8" s="26" t="s">
        <v>591</v>
      </c>
      <c r="D8" t="s">
        <v>591</v>
      </c>
      <c r="E8" t="s">
        <v>591</v>
      </c>
      <c r="F8" t="s">
        <v>591</v>
      </c>
      <c r="G8" t="s">
        <v>591</v>
      </c>
      <c r="H8" s="53" t="s">
        <v>591</v>
      </c>
      <c r="I8" t="s">
        <v>591</v>
      </c>
      <c r="J8" t="s">
        <v>591</v>
      </c>
      <c r="K8" t="s">
        <v>591</v>
      </c>
      <c r="L8" t="s">
        <v>591</v>
      </c>
      <c r="M8" t="s">
        <v>591</v>
      </c>
      <c r="N8" t="s">
        <v>591</v>
      </c>
      <c r="O8" t="s">
        <v>591</v>
      </c>
      <c r="P8" t="s">
        <v>591</v>
      </c>
      <c r="Q8" t="s">
        <v>591</v>
      </c>
      <c r="R8" t="s">
        <v>591</v>
      </c>
      <c r="S8" t="s">
        <v>591</v>
      </c>
      <c r="T8" t="s">
        <v>591</v>
      </c>
      <c r="U8" t="s">
        <v>591</v>
      </c>
      <c r="V8" t="s">
        <v>591</v>
      </c>
      <c r="W8" t="s">
        <v>591</v>
      </c>
      <c r="X8" t="s">
        <v>591</v>
      </c>
      <c r="Y8" t="s">
        <v>591</v>
      </c>
      <c r="Z8" t="s">
        <v>591</v>
      </c>
      <c r="AA8" t="s">
        <v>591</v>
      </c>
      <c r="AB8" s="53" t="s">
        <v>591</v>
      </c>
      <c r="AC8" t="s">
        <v>591</v>
      </c>
      <c r="AD8" t="s">
        <v>591</v>
      </c>
      <c r="AE8" t="s">
        <v>591</v>
      </c>
      <c r="AF8" t="s">
        <v>591</v>
      </c>
      <c r="AG8" s="54" t="s">
        <v>591</v>
      </c>
      <c r="AH8" t="s">
        <v>591</v>
      </c>
      <c r="AI8" t="s">
        <v>591</v>
      </c>
      <c r="AJ8" t="s">
        <v>591</v>
      </c>
      <c r="AK8" t="s">
        <v>591</v>
      </c>
      <c r="AL8" t="s">
        <v>591</v>
      </c>
      <c r="AM8" t="s">
        <v>591</v>
      </c>
      <c r="AN8" t="s">
        <v>591</v>
      </c>
      <c r="AO8" t="s">
        <v>591</v>
      </c>
      <c r="AP8" t="s">
        <v>591</v>
      </c>
      <c r="AQ8" t="s">
        <v>591</v>
      </c>
      <c r="AR8" t="s">
        <v>591</v>
      </c>
      <c r="AS8" t="s">
        <v>591</v>
      </c>
      <c r="AT8" t="s">
        <v>591</v>
      </c>
      <c r="AU8" t="s">
        <v>591</v>
      </c>
      <c r="AV8" t="s">
        <v>591</v>
      </c>
      <c r="AW8" t="s">
        <v>591</v>
      </c>
      <c r="AX8" t="s">
        <v>591</v>
      </c>
      <c r="AY8" t="s">
        <v>591</v>
      </c>
      <c r="AZ8" t="s">
        <v>591</v>
      </c>
      <c r="BA8" t="s">
        <v>591</v>
      </c>
      <c r="BB8" t="s">
        <v>591</v>
      </c>
      <c r="BC8" s="53" t="s">
        <v>591</v>
      </c>
      <c r="BD8" t="s">
        <v>591</v>
      </c>
      <c r="BE8" t="s">
        <v>591</v>
      </c>
      <c r="BF8" t="s">
        <v>591</v>
      </c>
      <c r="BG8" t="s">
        <v>591</v>
      </c>
      <c r="BH8" t="s">
        <v>591</v>
      </c>
      <c r="BI8" t="s">
        <v>591</v>
      </c>
      <c r="BJ8" t="s">
        <v>591</v>
      </c>
      <c r="BK8" t="s">
        <v>591</v>
      </c>
      <c r="BL8" t="s">
        <v>591</v>
      </c>
      <c r="BM8" t="s">
        <v>591</v>
      </c>
      <c r="BN8" t="s">
        <v>591</v>
      </c>
      <c r="BO8" t="s">
        <v>591</v>
      </c>
      <c r="BP8" t="s">
        <v>591</v>
      </c>
      <c r="BQ8" t="s">
        <v>591</v>
      </c>
      <c r="BR8" t="s">
        <v>591</v>
      </c>
      <c r="BS8" t="s">
        <v>591</v>
      </c>
      <c r="BT8" t="s">
        <v>591</v>
      </c>
      <c r="BU8" t="s">
        <v>591</v>
      </c>
      <c r="BV8" t="s">
        <v>591</v>
      </c>
      <c r="BW8" t="s">
        <v>591</v>
      </c>
      <c r="BX8" s="53" t="s">
        <v>591</v>
      </c>
      <c r="BY8" t="s">
        <v>591</v>
      </c>
      <c r="BZ8" t="s">
        <v>591</v>
      </c>
      <c r="CA8" t="s">
        <v>591</v>
      </c>
      <c r="CB8" t="s">
        <v>591</v>
      </c>
      <c r="CC8" t="s">
        <v>591</v>
      </c>
      <c r="CD8" t="s">
        <v>591</v>
      </c>
      <c r="CE8" t="s">
        <v>591</v>
      </c>
      <c r="CF8" t="s">
        <v>591</v>
      </c>
      <c r="CG8" t="s">
        <v>591</v>
      </c>
      <c r="CH8" t="s">
        <v>591</v>
      </c>
      <c r="CI8" t="s">
        <v>591</v>
      </c>
      <c r="CJ8" t="s">
        <v>591</v>
      </c>
      <c r="CK8" t="s">
        <v>591</v>
      </c>
      <c r="CL8" t="s">
        <v>591</v>
      </c>
      <c r="CM8" t="s">
        <v>591</v>
      </c>
      <c r="CN8" t="s">
        <v>591</v>
      </c>
      <c r="CO8" t="s">
        <v>591</v>
      </c>
      <c r="CP8" t="s">
        <v>591</v>
      </c>
      <c r="CQ8" t="s">
        <v>591</v>
      </c>
      <c r="CR8" t="s">
        <v>591</v>
      </c>
      <c r="CS8" t="s">
        <v>591</v>
      </c>
      <c r="CT8" t="s">
        <v>591</v>
      </c>
      <c r="CU8" t="s">
        <v>591</v>
      </c>
      <c r="CV8" t="s">
        <v>591</v>
      </c>
      <c r="CW8" t="s">
        <v>591</v>
      </c>
      <c r="CX8" t="s">
        <v>591</v>
      </c>
      <c r="CY8" t="s">
        <v>591</v>
      </c>
      <c r="CZ8" t="s">
        <v>591</v>
      </c>
      <c r="DA8" t="s">
        <v>591</v>
      </c>
      <c r="DB8" t="s">
        <v>591</v>
      </c>
      <c r="DC8" t="s">
        <v>591</v>
      </c>
      <c r="DD8" t="s">
        <v>591</v>
      </c>
      <c r="DE8" t="s">
        <v>591</v>
      </c>
      <c r="DF8" t="s">
        <v>591</v>
      </c>
      <c r="DG8" t="s">
        <v>591</v>
      </c>
      <c r="DH8" t="s">
        <v>591</v>
      </c>
      <c r="DI8" t="s">
        <v>591</v>
      </c>
      <c r="DJ8" t="s">
        <v>591</v>
      </c>
      <c r="DK8" t="s">
        <v>591</v>
      </c>
      <c r="DL8" t="s">
        <v>591</v>
      </c>
      <c r="DM8" t="s">
        <v>591</v>
      </c>
      <c r="DN8" t="s">
        <v>591</v>
      </c>
      <c r="DO8" t="s">
        <v>591</v>
      </c>
      <c r="DP8" t="s">
        <v>591</v>
      </c>
      <c r="DQ8" t="s">
        <v>591</v>
      </c>
      <c r="DR8" t="s">
        <v>591</v>
      </c>
      <c r="DS8" t="s">
        <v>591</v>
      </c>
      <c r="DT8" t="s">
        <v>591</v>
      </c>
      <c r="DU8" t="s">
        <v>591</v>
      </c>
      <c r="DV8" t="s">
        <v>591</v>
      </c>
      <c r="DW8" t="s">
        <v>591</v>
      </c>
      <c r="DX8" t="s">
        <v>591</v>
      </c>
      <c r="DY8" t="s">
        <v>591</v>
      </c>
      <c r="DZ8" t="s">
        <v>591</v>
      </c>
      <c r="EA8" t="s">
        <v>591</v>
      </c>
      <c r="EB8" t="s">
        <v>591</v>
      </c>
      <c r="EC8" s="53" t="s">
        <v>591</v>
      </c>
      <c r="ED8" t="s">
        <v>591</v>
      </c>
      <c r="EE8" t="s">
        <v>591</v>
      </c>
      <c r="EF8" t="s">
        <v>591</v>
      </c>
      <c r="EG8" t="s">
        <v>591</v>
      </c>
      <c r="EH8" t="s">
        <v>591</v>
      </c>
      <c r="EI8" t="s">
        <v>591</v>
      </c>
      <c r="EJ8" t="s">
        <v>591</v>
      </c>
      <c r="EK8" t="s">
        <v>591</v>
      </c>
      <c r="EL8" t="s">
        <v>591</v>
      </c>
      <c r="EM8" t="s">
        <v>591</v>
      </c>
      <c r="EN8" t="s">
        <v>591</v>
      </c>
      <c r="EO8" t="s">
        <v>591</v>
      </c>
      <c r="EP8" t="s">
        <v>591</v>
      </c>
      <c r="EQ8" t="s">
        <v>591</v>
      </c>
      <c r="ER8" t="s">
        <v>591</v>
      </c>
      <c r="ES8" t="s">
        <v>591</v>
      </c>
      <c r="ET8" s="4" t="s">
        <v>591</v>
      </c>
      <c r="EU8" t="s">
        <v>591</v>
      </c>
      <c r="EV8" t="s">
        <v>591</v>
      </c>
      <c r="EW8" t="s">
        <v>591</v>
      </c>
      <c r="EX8" t="s">
        <v>591</v>
      </c>
      <c r="EY8" t="s">
        <v>591</v>
      </c>
      <c r="EZ8" t="s">
        <v>591</v>
      </c>
      <c r="FA8" t="s">
        <v>591</v>
      </c>
      <c r="FB8" t="s">
        <v>591</v>
      </c>
      <c r="FC8" t="s">
        <v>591</v>
      </c>
      <c r="FD8" t="s">
        <v>591</v>
      </c>
    </row>
    <row r="9" spans="1:160" x14ac:dyDescent="0.45">
      <c r="A9" t="s">
        <v>19</v>
      </c>
      <c r="C9" s="26" t="s">
        <v>761</v>
      </c>
      <c r="D9" t="s">
        <v>761</v>
      </c>
      <c r="E9" t="s">
        <v>761</v>
      </c>
      <c r="F9" t="s">
        <v>761</v>
      </c>
      <c r="G9" t="s">
        <v>761</v>
      </c>
      <c r="H9" s="53" t="s">
        <v>761</v>
      </c>
      <c r="I9" t="s">
        <v>761</v>
      </c>
      <c r="J9" t="s">
        <v>761</v>
      </c>
      <c r="K9" t="s">
        <v>761</v>
      </c>
      <c r="L9" t="s">
        <v>761</v>
      </c>
      <c r="M9" t="s">
        <v>761</v>
      </c>
      <c r="N9" t="s">
        <v>761</v>
      </c>
      <c r="O9" t="s">
        <v>761</v>
      </c>
      <c r="P9" t="s">
        <v>761</v>
      </c>
      <c r="Q9" t="s">
        <v>761</v>
      </c>
      <c r="R9" t="s">
        <v>761</v>
      </c>
      <c r="S9" t="s">
        <v>761</v>
      </c>
      <c r="T9" t="s">
        <v>761</v>
      </c>
      <c r="U9" t="s">
        <v>761</v>
      </c>
      <c r="V9" t="s">
        <v>761</v>
      </c>
      <c r="W9" t="s">
        <v>761</v>
      </c>
      <c r="X9" t="s">
        <v>761</v>
      </c>
      <c r="Y9" t="s">
        <v>761</v>
      </c>
      <c r="Z9" t="s">
        <v>761</v>
      </c>
      <c r="AA9" t="s">
        <v>761</v>
      </c>
      <c r="AB9" s="53" t="s">
        <v>761</v>
      </c>
      <c r="AC9" t="s">
        <v>761</v>
      </c>
      <c r="AD9" t="s">
        <v>761</v>
      </c>
      <c r="AE9" t="s">
        <v>761</v>
      </c>
      <c r="AF9" t="s">
        <v>761</v>
      </c>
      <c r="AG9" s="54" t="s">
        <v>761</v>
      </c>
      <c r="AH9" t="s">
        <v>761</v>
      </c>
      <c r="AI9" t="s">
        <v>761</v>
      </c>
      <c r="AJ9" t="s">
        <v>761</v>
      </c>
      <c r="AK9" t="s">
        <v>761</v>
      </c>
      <c r="AL9" t="s">
        <v>761</v>
      </c>
      <c r="AM9" t="s">
        <v>761</v>
      </c>
      <c r="AN9" t="s">
        <v>761</v>
      </c>
      <c r="AO9" t="s">
        <v>761</v>
      </c>
      <c r="AP9" t="s">
        <v>761</v>
      </c>
      <c r="AQ9" t="s">
        <v>761</v>
      </c>
      <c r="AR9" t="s">
        <v>761</v>
      </c>
      <c r="AS9" t="s">
        <v>761</v>
      </c>
      <c r="AT9" t="s">
        <v>761</v>
      </c>
      <c r="AU9" t="s">
        <v>761</v>
      </c>
      <c r="AV9" t="s">
        <v>761</v>
      </c>
      <c r="AW9" t="s">
        <v>761</v>
      </c>
      <c r="AX9" t="s">
        <v>761</v>
      </c>
      <c r="AY9" t="s">
        <v>761</v>
      </c>
      <c r="AZ9" t="s">
        <v>761</v>
      </c>
      <c r="BA9" t="s">
        <v>761</v>
      </c>
      <c r="BB9" t="s">
        <v>761</v>
      </c>
      <c r="BC9" s="53" t="s">
        <v>761</v>
      </c>
      <c r="BD9" t="s">
        <v>761</v>
      </c>
      <c r="BE9" t="s">
        <v>761</v>
      </c>
      <c r="BF9" t="s">
        <v>761</v>
      </c>
      <c r="BG9" t="s">
        <v>761</v>
      </c>
      <c r="BH9" t="s">
        <v>761</v>
      </c>
      <c r="BI9" t="s">
        <v>761</v>
      </c>
      <c r="BJ9" t="s">
        <v>761</v>
      </c>
      <c r="BK9" t="s">
        <v>761</v>
      </c>
      <c r="BL9" t="s">
        <v>761</v>
      </c>
      <c r="BM9" t="s">
        <v>761</v>
      </c>
      <c r="BN9" t="s">
        <v>761</v>
      </c>
      <c r="BO9" t="s">
        <v>761</v>
      </c>
      <c r="BP9" t="s">
        <v>761</v>
      </c>
      <c r="BQ9" t="s">
        <v>761</v>
      </c>
      <c r="BR9" t="s">
        <v>761</v>
      </c>
      <c r="BS9" t="s">
        <v>761</v>
      </c>
      <c r="BT9" t="s">
        <v>761</v>
      </c>
      <c r="BU9" t="s">
        <v>761</v>
      </c>
      <c r="BV9" t="s">
        <v>761</v>
      </c>
      <c r="BW9" t="s">
        <v>761</v>
      </c>
      <c r="BX9" s="53" t="s">
        <v>761</v>
      </c>
      <c r="BY9" t="s">
        <v>761</v>
      </c>
      <c r="BZ9" t="s">
        <v>761</v>
      </c>
      <c r="CA9" t="s">
        <v>761</v>
      </c>
      <c r="CB9" t="s">
        <v>761</v>
      </c>
      <c r="CC9" t="s">
        <v>761</v>
      </c>
      <c r="CD9" t="s">
        <v>761</v>
      </c>
      <c r="CE9" t="s">
        <v>761</v>
      </c>
      <c r="CF9" t="s">
        <v>761</v>
      </c>
      <c r="CG9" t="s">
        <v>761</v>
      </c>
      <c r="CH9" t="s">
        <v>761</v>
      </c>
      <c r="CI9" t="s">
        <v>761</v>
      </c>
      <c r="CJ9" t="s">
        <v>761</v>
      </c>
      <c r="CK9" t="s">
        <v>761</v>
      </c>
      <c r="CL9" t="s">
        <v>761</v>
      </c>
      <c r="CM9" t="s">
        <v>761</v>
      </c>
      <c r="CN9" t="s">
        <v>761</v>
      </c>
      <c r="CO9" t="s">
        <v>761</v>
      </c>
      <c r="CP9" t="s">
        <v>761</v>
      </c>
      <c r="CQ9" t="s">
        <v>761</v>
      </c>
      <c r="CR9" t="s">
        <v>761</v>
      </c>
      <c r="CS9" t="s">
        <v>761</v>
      </c>
      <c r="CT9" t="s">
        <v>761</v>
      </c>
      <c r="CU9" t="s">
        <v>761</v>
      </c>
      <c r="CV9" t="s">
        <v>761</v>
      </c>
      <c r="CW9" t="s">
        <v>761</v>
      </c>
      <c r="CX9" t="s">
        <v>761</v>
      </c>
      <c r="CY9" t="s">
        <v>761</v>
      </c>
      <c r="CZ9" t="s">
        <v>761</v>
      </c>
      <c r="DA9" t="s">
        <v>761</v>
      </c>
      <c r="DB9" t="s">
        <v>761</v>
      </c>
      <c r="DC9" t="s">
        <v>761</v>
      </c>
      <c r="DD9" t="s">
        <v>761</v>
      </c>
      <c r="DE9" t="s">
        <v>761</v>
      </c>
      <c r="DF9" t="s">
        <v>761</v>
      </c>
      <c r="DG9" t="s">
        <v>761</v>
      </c>
      <c r="DH9" t="s">
        <v>761</v>
      </c>
      <c r="DI9" t="s">
        <v>761</v>
      </c>
      <c r="DJ9" t="s">
        <v>761</v>
      </c>
      <c r="DK9" t="s">
        <v>761</v>
      </c>
      <c r="DL9" t="s">
        <v>761</v>
      </c>
      <c r="DM9" t="s">
        <v>761</v>
      </c>
      <c r="DN9" t="s">
        <v>761</v>
      </c>
      <c r="DO9" t="s">
        <v>761</v>
      </c>
      <c r="DP9" t="s">
        <v>761</v>
      </c>
      <c r="DQ9" t="s">
        <v>761</v>
      </c>
      <c r="DR9" t="s">
        <v>761</v>
      </c>
      <c r="DS9" t="s">
        <v>761</v>
      </c>
      <c r="DT9" t="s">
        <v>761</v>
      </c>
      <c r="DU9" t="s">
        <v>761</v>
      </c>
      <c r="DV9" t="s">
        <v>761</v>
      </c>
      <c r="DW9" t="s">
        <v>761</v>
      </c>
      <c r="DX9" t="s">
        <v>761</v>
      </c>
      <c r="DY9" t="s">
        <v>761</v>
      </c>
      <c r="DZ9" t="s">
        <v>761</v>
      </c>
      <c r="EA9" t="s">
        <v>761</v>
      </c>
      <c r="EB9" t="s">
        <v>761</v>
      </c>
      <c r="EC9" s="53" t="s">
        <v>761</v>
      </c>
      <c r="ED9" t="s">
        <v>761</v>
      </c>
      <c r="EE9" t="s">
        <v>761</v>
      </c>
      <c r="EF9" t="s">
        <v>761</v>
      </c>
      <c r="EG9" t="s">
        <v>761</v>
      </c>
      <c r="EH9" t="s">
        <v>761</v>
      </c>
      <c r="EI9" t="s">
        <v>761</v>
      </c>
      <c r="EJ9" t="s">
        <v>761</v>
      </c>
      <c r="EK9" t="s">
        <v>761</v>
      </c>
      <c r="EL9" t="s">
        <v>761</v>
      </c>
      <c r="EM9" t="s">
        <v>761</v>
      </c>
      <c r="EN9" t="s">
        <v>761</v>
      </c>
      <c r="EO9" t="s">
        <v>761</v>
      </c>
      <c r="EP9" t="s">
        <v>761</v>
      </c>
      <c r="EQ9" t="s">
        <v>761</v>
      </c>
      <c r="ER9" t="s">
        <v>761</v>
      </c>
      <c r="ES9" t="s">
        <v>761</v>
      </c>
      <c r="ET9" s="4" t="s">
        <v>761</v>
      </c>
      <c r="EU9" t="s">
        <v>761</v>
      </c>
      <c r="EV9" t="s">
        <v>761</v>
      </c>
      <c r="EW9" t="s">
        <v>761</v>
      </c>
      <c r="EX9" t="s">
        <v>761</v>
      </c>
      <c r="EY9" t="s">
        <v>761</v>
      </c>
      <c r="EZ9" t="s">
        <v>761</v>
      </c>
      <c r="FA9" t="s">
        <v>761</v>
      </c>
      <c r="FB9" t="s">
        <v>761</v>
      </c>
      <c r="FC9" t="s">
        <v>761</v>
      </c>
      <c r="FD9" t="s">
        <v>761</v>
      </c>
    </row>
    <row r="10" spans="1:160" x14ac:dyDescent="0.45">
      <c r="A10" t="s">
        <v>21</v>
      </c>
      <c r="C10" s="26" t="s">
        <v>1148</v>
      </c>
      <c r="D10" t="s">
        <v>857</v>
      </c>
      <c r="E10" t="s">
        <v>857</v>
      </c>
      <c r="F10" t="s">
        <v>857</v>
      </c>
      <c r="G10" t="s">
        <v>857</v>
      </c>
      <c r="H10" s="53" t="s">
        <v>857</v>
      </c>
      <c r="I10" t="s">
        <v>857</v>
      </c>
      <c r="J10" t="s">
        <v>857</v>
      </c>
      <c r="K10" t="s">
        <v>857</v>
      </c>
      <c r="L10" t="s">
        <v>857</v>
      </c>
      <c r="M10" t="s">
        <v>857</v>
      </c>
      <c r="N10" t="s">
        <v>857</v>
      </c>
      <c r="O10" t="s">
        <v>857</v>
      </c>
      <c r="P10" t="s">
        <v>857</v>
      </c>
      <c r="Q10" t="s">
        <v>857</v>
      </c>
      <c r="R10" t="s">
        <v>857</v>
      </c>
      <c r="S10" t="s">
        <v>857</v>
      </c>
      <c r="T10" t="s">
        <v>857</v>
      </c>
      <c r="U10" t="s">
        <v>857</v>
      </c>
      <c r="V10" t="s">
        <v>857</v>
      </c>
      <c r="W10" t="s">
        <v>857</v>
      </c>
      <c r="X10" t="s">
        <v>857</v>
      </c>
      <c r="Y10" t="s">
        <v>857</v>
      </c>
      <c r="Z10" t="s">
        <v>857</v>
      </c>
      <c r="AA10" t="s">
        <v>857</v>
      </c>
      <c r="AB10" s="53" t="s">
        <v>857</v>
      </c>
      <c r="AC10" t="s">
        <v>857</v>
      </c>
      <c r="AD10" t="s">
        <v>857</v>
      </c>
      <c r="AE10" t="s">
        <v>857</v>
      </c>
      <c r="AF10" t="s">
        <v>857</v>
      </c>
      <c r="AG10" s="54" t="s">
        <v>857</v>
      </c>
      <c r="AH10" t="s">
        <v>857</v>
      </c>
      <c r="AI10" t="s">
        <v>857</v>
      </c>
      <c r="AJ10" t="s">
        <v>857</v>
      </c>
      <c r="AK10" t="s">
        <v>857</v>
      </c>
      <c r="AL10" t="s">
        <v>857</v>
      </c>
      <c r="AM10" t="s">
        <v>857</v>
      </c>
      <c r="AN10" t="s">
        <v>857</v>
      </c>
      <c r="AO10" t="s">
        <v>857</v>
      </c>
      <c r="AP10" t="s">
        <v>857</v>
      </c>
      <c r="AQ10" t="s">
        <v>857</v>
      </c>
      <c r="AR10" t="s">
        <v>857</v>
      </c>
      <c r="AS10" t="s">
        <v>857</v>
      </c>
      <c r="AT10" t="s">
        <v>857</v>
      </c>
      <c r="AU10" t="s">
        <v>857</v>
      </c>
      <c r="AV10" t="s">
        <v>857</v>
      </c>
      <c r="AW10" t="s">
        <v>857</v>
      </c>
      <c r="AX10" t="s">
        <v>857</v>
      </c>
      <c r="AY10" t="s">
        <v>857</v>
      </c>
      <c r="AZ10" t="s">
        <v>857</v>
      </c>
      <c r="BA10" t="s">
        <v>857</v>
      </c>
      <c r="BB10" t="s">
        <v>857</v>
      </c>
      <c r="BC10" s="53" t="s">
        <v>857</v>
      </c>
      <c r="BD10" t="s">
        <v>857</v>
      </c>
      <c r="BE10" t="s">
        <v>857</v>
      </c>
      <c r="BF10" t="s">
        <v>857</v>
      </c>
      <c r="BG10" t="s">
        <v>857</v>
      </c>
      <c r="BH10" t="s">
        <v>857</v>
      </c>
      <c r="BI10" t="s">
        <v>857</v>
      </c>
      <c r="BJ10" t="s">
        <v>857</v>
      </c>
      <c r="BK10" t="s">
        <v>857</v>
      </c>
      <c r="BL10" t="s">
        <v>857</v>
      </c>
      <c r="BM10" t="s">
        <v>857</v>
      </c>
      <c r="BN10" t="s">
        <v>857</v>
      </c>
      <c r="BO10" t="s">
        <v>857</v>
      </c>
      <c r="BP10" t="s">
        <v>857</v>
      </c>
      <c r="BQ10" t="s">
        <v>857</v>
      </c>
      <c r="BR10" t="s">
        <v>857</v>
      </c>
      <c r="BS10" t="s">
        <v>857</v>
      </c>
      <c r="BT10" t="s">
        <v>857</v>
      </c>
      <c r="BU10" t="s">
        <v>857</v>
      </c>
      <c r="BV10" t="s">
        <v>857</v>
      </c>
      <c r="BW10" t="s">
        <v>857</v>
      </c>
      <c r="BX10" s="53" t="s">
        <v>857</v>
      </c>
      <c r="BY10" t="s">
        <v>857</v>
      </c>
      <c r="BZ10" t="s">
        <v>857</v>
      </c>
      <c r="CA10" t="s">
        <v>857</v>
      </c>
      <c r="CB10" t="s">
        <v>857</v>
      </c>
      <c r="CC10" t="s">
        <v>857</v>
      </c>
      <c r="CD10" t="s">
        <v>857</v>
      </c>
      <c r="CE10" t="s">
        <v>857</v>
      </c>
      <c r="CF10" t="s">
        <v>857</v>
      </c>
      <c r="CG10" t="s">
        <v>857</v>
      </c>
      <c r="CH10" t="s">
        <v>857</v>
      </c>
      <c r="CI10" t="s">
        <v>857</v>
      </c>
      <c r="CJ10" t="s">
        <v>857</v>
      </c>
      <c r="CK10" t="s">
        <v>857</v>
      </c>
      <c r="CL10" t="s">
        <v>857</v>
      </c>
      <c r="CM10" t="s">
        <v>857</v>
      </c>
      <c r="CN10" t="s">
        <v>857</v>
      </c>
      <c r="CO10" t="s">
        <v>857</v>
      </c>
      <c r="CP10" t="s">
        <v>857</v>
      </c>
      <c r="CQ10" t="s">
        <v>857</v>
      </c>
      <c r="CR10" t="s">
        <v>857</v>
      </c>
      <c r="CS10" t="s">
        <v>857</v>
      </c>
      <c r="CT10" t="s">
        <v>857</v>
      </c>
      <c r="CU10" t="s">
        <v>857</v>
      </c>
      <c r="CV10" t="s">
        <v>857</v>
      </c>
      <c r="CW10" t="s">
        <v>857</v>
      </c>
      <c r="CX10" t="s">
        <v>857</v>
      </c>
      <c r="CY10" t="s">
        <v>857</v>
      </c>
      <c r="CZ10" t="s">
        <v>857</v>
      </c>
      <c r="DA10" t="s">
        <v>857</v>
      </c>
      <c r="DB10" t="s">
        <v>857</v>
      </c>
      <c r="DC10" t="s">
        <v>857</v>
      </c>
      <c r="DD10" t="s">
        <v>857</v>
      </c>
      <c r="DE10" t="s">
        <v>857</v>
      </c>
      <c r="DF10" t="s">
        <v>857</v>
      </c>
      <c r="DG10" t="s">
        <v>857</v>
      </c>
      <c r="DH10" t="s">
        <v>857</v>
      </c>
      <c r="DI10" t="s">
        <v>857</v>
      </c>
      <c r="DJ10" t="s">
        <v>857</v>
      </c>
      <c r="DK10" t="s">
        <v>857</v>
      </c>
      <c r="DL10" t="s">
        <v>857</v>
      </c>
      <c r="DM10" t="s">
        <v>857</v>
      </c>
      <c r="DN10" t="s">
        <v>857</v>
      </c>
      <c r="DO10" t="s">
        <v>857</v>
      </c>
      <c r="DP10" t="s">
        <v>857</v>
      </c>
      <c r="DQ10" t="s">
        <v>857</v>
      </c>
      <c r="DR10" t="s">
        <v>857</v>
      </c>
      <c r="DS10" t="s">
        <v>857</v>
      </c>
      <c r="DT10" t="s">
        <v>857</v>
      </c>
      <c r="DU10" t="s">
        <v>857</v>
      </c>
      <c r="DV10" t="s">
        <v>857</v>
      </c>
      <c r="DW10" t="s">
        <v>857</v>
      </c>
      <c r="DX10" t="s">
        <v>857</v>
      </c>
      <c r="DY10" t="s">
        <v>857</v>
      </c>
      <c r="DZ10" t="s">
        <v>857</v>
      </c>
      <c r="EA10" t="s">
        <v>857</v>
      </c>
      <c r="EB10" t="s">
        <v>857</v>
      </c>
      <c r="EC10" s="53" t="s">
        <v>857</v>
      </c>
      <c r="ED10" t="s">
        <v>857</v>
      </c>
      <c r="EE10" t="s">
        <v>857</v>
      </c>
      <c r="EF10" t="s">
        <v>857</v>
      </c>
      <c r="EG10" t="s">
        <v>857</v>
      </c>
      <c r="EH10" t="s">
        <v>857</v>
      </c>
      <c r="EI10" t="s">
        <v>857</v>
      </c>
      <c r="EJ10" t="s">
        <v>857</v>
      </c>
      <c r="EK10" t="s">
        <v>857</v>
      </c>
      <c r="EL10" t="s">
        <v>857</v>
      </c>
      <c r="EM10" t="s">
        <v>857</v>
      </c>
      <c r="EN10" t="s">
        <v>857</v>
      </c>
      <c r="EO10" t="s">
        <v>857</v>
      </c>
      <c r="EP10" t="s">
        <v>857</v>
      </c>
      <c r="EQ10" t="s">
        <v>857</v>
      </c>
      <c r="ER10" t="s">
        <v>857</v>
      </c>
      <c r="ES10" t="s">
        <v>857</v>
      </c>
      <c r="ET10" s="4" t="s">
        <v>857</v>
      </c>
      <c r="EU10" t="s">
        <v>857</v>
      </c>
      <c r="EV10" t="s">
        <v>857</v>
      </c>
      <c r="EW10" t="s">
        <v>857</v>
      </c>
      <c r="EX10" t="s">
        <v>857</v>
      </c>
      <c r="EY10" t="s">
        <v>857</v>
      </c>
      <c r="EZ10" t="s">
        <v>857</v>
      </c>
      <c r="FA10" t="s">
        <v>857</v>
      </c>
      <c r="FB10" t="s">
        <v>857</v>
      </c>
      <c r="FC10" t="s">
        <v>857</v>
      </c>
      <c r="FD10" t="s">
        <v>857</v>
      </c>
    </row>
    <row r="11" spans="1:160" x14ac:dyDescent="0.45">
      <c r="A11" t="s">
        <v>24</v>
      </c>
      <c r="C11" s="26" t="s">
        <v>785</v>
      </c>
      <c r="D11" t="s">
        <v>1149</v>
      </c>
      <c r="E11" t="s">
        <v>1149</v>
      </c>
      <c r="F11" t="s">
        <v>1149</v>
      </c>
      <c r="G11" t="s">
        <v>1149</v>
      </c>
      <c r="H11" s="53" t="s">
        <v>1149</v>
      </c>
      <c r="I11" t="s">
        <v>1149</v>
      </c>
      <c r="J11" t="s">
        <v>1149</v>
      </c>
      <c r="K11" t="s">
        <v>1149</v>
      </c>
      <c r="L11" t="s">
        <v>1149</v>
      </c>
      <c r="M11" t="s">
        <v>1149</v>
      </c>
      <c r="N11" t="s">
        <v>1149</v>
      </c>
      <c r="O11" t="s">
        <v>1149</v>
      </c>
      <c r="P11" t="s">
        <v>1149</v>
      </c>
      <c r="Q11" t="s">
        <v>1149</v>
      </c>
      <c r="R11" t="s">
        <v>1149</v>
      </c>
      <c r="S11" t="s">
        <v>1149</v>
      </c>
      <c r="T11" t="s">
        <v>1149</v>
      </c>
      <c r="U11" t="s">
        <v>1149</v>
      </c>
      <c r="V11" t="s">
        <v>1149</v>
      </c>
      <c r="W11" t="s">
        <v>1149</v>
      </c>
      <c r="X11" t="s">
        <v>1149</v>
      </c>
      <c r="Y11" t="s">
        <v>1149</v>
      </c>
      <c r="Z11" t="s">
        <v>1149</v>
      </c>
      <c r="AA11" t="s">
        <v>1149</v>
      </c>
      <c r="AB11" s="53" t="s">
        <v>1149</v>
      </c>
      <c r="AC11" t="s">
        <v>1149</v>
      </c>
      <c r="AD11" t="s">
        <v>1149</v>
      </c>
      <c r="AE11" t="s">
        <v>1149</v>
      </c>
      <c r="AF11" t="s">
        <v>1149</v>
      </c>
      <c r="AG11" s="54" t="s">
        <v>1149</v>
      </c>
      <c r="AH11" t="s">
        <v>1149</v>
      </c>
      <c r="AI11" t="s">
        <v>1149</v>
      </c>
      <c r="AJ11" t="s">
        <v>1149</v>
      </c>
      <c r="AK11" t="s">
        <v>1149</v>
      </c>
      <c r="AL11" t="s">
        <v>1149</v>
      </c>
      <c r="AM11" t="s">
        <v>1149</v>
      </c>
      <c r="AN11" t="s">
        <v>1149</v>
      </c>
      <c r="AO11" t="s">
        <v>1149</v>
      </c>
      <c r="AP11" t="s">
        <v>1149</v>
      </c>
      <c r="AQ11" t="s">
        <v>1149</v>
      </c>
      <c r="AR11" t="s">
        <v>1149</v>
      </c>
      <c r="AS11" t="s">
        <v>1149</v>
      </c>
      <c r="AT11" t="s">
        <v>1149</v>
      </c>
      <c r="AU11" t="s">
        <v>1149</v>
      </c>
      <c r="AV11" t="s">
        <v>1149</v>
      </c>
      <c r="AW11" t="s">
        <v>1149</v>
      </c>
      <c r="AX11" t="s">
        <v>1149</v>
      </c>
      <c r="AY11" t="s">
        <v>1149</v>
      </c>
      <c r="AZ11" t="s">
        <v>1149</v>
      </c>
      <c r="BA11" t="s">
        <v>1149</v>
      </c>
      <c r="BB11" t="s">
        <v>1149</v>
      </c>
      <c r="BC11" s="53" t="s">
        <v>1149</v>
      </c>
      <c r="BD11" t="s">
        <v>1149</v>
      </c>
      <c r="BE11" t="s">
        <v>1149</v>
      </c>
      <c r="BF11" t="s">
        <v>1149</v>
      </c>
      <c r="BG11" t="s">
        <v>1149</v>
      </c>
      <c r="BH11" t="s">
        <v>1149</v>
      </c>
      <c r="BI11" t="s">
        <v>1149</v>
      </c>
      <c r="BJ11" t="s">
        <v>1149</v>
      </c>
      <c r="BK11" t="s">
        <v>1149</v>
      </c>
      <c r="BL11" t="s">
        <v>1149</v>
      </c>
      <c r="BM11" t="s">
        <v>1149</v>
      </c>
      <c r="BN11" t="s">
        <v>1149</v>
      </c>
      <c r="BO11" t="s">
        <v>1149</v>
      </c>
      <c r="BP11" t="s">
        <v>1149</v>
      </c>
      <c r="BQ11" t="s">
        <v>1149</v>
      </c>
      <c r="BR11" t="s">
        <v>1149</v>
      </c>
      <c r="BS11" t="s">
        <v>1149</v>
      </c>
      <c r="BT11" t="s">
        <v>1149</v>
      </c>
      <c r="BU11" t="s">
        <v>1149</v>
      </c>
      <c r="BV11" t="s">
        <v>1149</v>
      </c>
      <c r="BW11" t="s">
        <v>1149</v>
      </c>
      <c r="BX11" s="53" t="s">
        <v>1149</v>
      </c>
      <c r="BY11" t="s">
        <v>1149</v>
      </c>
      <c r="BZ11" t="s">
        <v>1149</v>
      </c>
      <c r="CA11" t="s">
        <v>1149</v>
      </c>
      <c r="CB11" t="s">
        <v>1149</v>
      </c>
      <c r="CC11" t="s">
        <v>1149</v>
      </c>
      <c r="CD11" t="s">
        <v>1149</v>
      </c>
      <c r="CE11" t="s">
        <v>1149</v>
      </c>
      <c r="CF11" t="s">
        <v>1149</v>
      </c>
      <c r="CG11" t="s">
        <v>1149</v>
      </c>
      <c r="CH11" t="s">
        <v>1149</v>
      </c>
      <c r="CI11" t="s">
        <v>1149</v>
      </c>
      <c r="CJ11" t="s">
        <v>1149</v>
      </c>
      <c r="CK11" t="s">
        <v>1149</v>
      </c>
      <c r="CL11" t="s">
        <v>1149</v>
      </c>
      <c r="CM11" t="s">
        <v>1149</v>
      </c>
      <c r="CN11" t="s">
        <v>1149</v>
      </c>
      <c r="CO11" t="s">
        <v>1149</v>
      </c>
      <c r="CP11" t="s">
        <v>1149</v>
      </c>
      <c r="CQ11" t="s">
        <v>1149</v>
      </c>
      <c r="CR11" t="s">
        <v>1149</v>
      </c>
      <c r="CS11" t="s">
        <v>1149</v>
      </c>
      <c r="CT11" t="s">
        <v>1149</v>
      </c>
      <c r="CU11" t="s">
        <v>1149</v>
      </c>
      <c r="CV11" t="s">
        <v>1149</v>
      </c>
      <c r="CW11" t="s">
        <v>1149</v>
      </c>
      <c r="CX11" t="s">
        <v>1149</v>
      </c>
      <c r="CY11" t="s">
        <v>1149</v>
      </c>
      <c r="CZ11" t="s">
        <v>1149</v>
      </c>
      <c r="DA11" t="s">
        <v>1149</v>
      </c>
      <c r="DB11" t="s">
        <v>1149</v>
      </c>
      <c r="DC11" t="s">
        <v>1149</v>
      </c>
      <c r="DD11" t="s">
        <v>1149</v>
      </c>
      <c r="DE11" t="s">
        <v>1149</v>
      </c>
      <c r="DF11" t="s">
        <v>1149</v>
      </c>
      <c r="DG11" t="s">
        <v>1149</v>
      </c>
      <c r="DH11" t="s">
        <v>1149</v>
      </c>
      <c r="DI11" t="s">
        <v>1149</v>
      </c>
      <c r="DJ11" t="s">
        <v>1149</v>
      </c>
      <c r="DK11" t="s">
        <v>1149</v>
      </c>
      <c r="DL11" t="s">
        <v>1149</v>
      </c>
      <c r="DM11" t="s">
        <v>1149</v>
      </c>
      <c r="DN11" t="s">
        <v>1149</v>
      </c>
      <c r="DO11" t="s">
        <v>1149</v>
      </c>
      <c r="DP11" t="s">
        <v>1149</v>
      </c>
      <c r="DQ11" t="s">
        <v>1149</v>
      </c>
      <c r="DR11" t="s">
        <v>1149</v>
      </c>
      <c r="DS11" t="s">
        <v>1149</v>
      </c>
      <c r="DT11" t="s">
        <v>1149</v>
      </c>
      <c r="DU11" t="s">
        <v>1149</v>
      </c>
      <c r="DV11" t="s">
        <v>1149</v>
      </c>
      <c r="DW11" t="s">
        <v>1149</v>
      </c>
      <c r="DX11" t="s">
        <v>1149</v>
      </c>
      <c r="DY11" t="s">
        <v>1149</v>
      </c>
      <c r="DZ11" t="s">
        <v>1149</v>
      </c>
      <c r="EA11" t="s">
        <v>1149</v>
      </c>
      <c r="EB11" t="s">
        <v>1149</v>
      </c>
      <c r="EC11" s="53" t="s">
        <v>1149</v>
      </c>
      <c r="ED11" t="s">
        <v>1149</v>
      </c>
      <c r="EE11" t="s">
        <v>1149</v>
      </c>
      <c r="EF11" t="s">
        <v>1149</v>
      </c>
      <c r="EG11" t="s">
        <v>1149</v>
      </c>
      <c r="EH11" t="s">
        <v>1149</v>
      </c>
      <c r="EI11" t="s">
        <v>1149</v>
      </c>
      <c r="EJ11" t="s">
        <v>1149</v>
      </c>
      <c r="EK11" t="s">
        <v>1149</v>
      </c>
      <c r="EL11" t="s">
        <v>1149</v>
      </c>
      <c r="EM11" t="s">
        <v>1149</v>
      </c>
      <c r="EN11" t="s">
        <v>1149</v>
      </c>
      <c r="EO11" t="s">
        <v>1149</v>
      </c>
      <c r="EP11" t="s">
        <v>1149</v>
      </c>
      <c r="EQ11" t="s">
        <v>1149</v>
      </c>
      <c r="ER11" t="s">
        <v>1149</v>
      </c>
      <c r="ES11" t="s">
        <v>1149</v>
      </c>
      <c r="ET11" s="4" t="s">
        <v>1149</v>
      </c>
      <c r="EU11" t="s">
        <v>1149</v>
      </c>
      <c r="EV11" t="s">
        <v>1149</v>
      </c>
      <c r="EW11" t="s">
        <v>1149</v>
      </c>
      <c r="EX11" t="s">
        <v>1149</v>
      </c>
      <c r="EY11" t="s">
        <v>1149</v>
      </c>
      <c r="EZ11" t="s">
        <v>1149</v>
      </c>
      <c r="FA11" t="s">
        <v>1149</v>
      </c>
      <c r="FB11" t="s">
        <v>1149</v>
      </c>
      <c r="FC11" t="s">
        <v>1149</v>
      </c>
      <c r="FD11" t="s">
        <v>1149</v>
      </c>
    </row>
    <row r="12" spans="1:160" x14ac:dyDescent="0.45">
      <c r="A12" t="s">
        <v>26</v>
      </c>
      <c r="C12" s="26" t="s">
        <v>786</v>
      </c>
      <c r="D12" t="s">
        <v>1150</v>
      </c>
      <c r="E12" t="s">
        <v>1150</v>
      </c>
      <c r="F12" t="s">
        <v>1150</v>
      </c>
      <c r="G12" t="s">
        <v>1150</v>
      </c>
      <c r="H12" s="53" t="s">
        <v>1150</v>
      </c>
      <c r="I12" t="s">
        <v>1150</v>
      </c>
      <c r="J12" t="s">
        <v>1150</v>
      </c>
      <c r="K12" t="s">
        <v>1150</v>
      </c>
      <c r="L12" t="s">
        <v>1150</v>
      </c>
      <c r="M12" t="s">
        <v>1150</v>
      </c>
      <c r="N12" t="s">
        <v>1150</v>
      </c>
      <c r="O12" t="s">
        <v>1150</v>
      </c>
      <c r="P12" t="s">
        <v>1150</v>
      </c>
      <c r="Q12" t="s">
        <v>1150</v>
      </c>
      <c r="R12" t="s">
        <v>1150</v>
      </c>
      <c r="S12" t="s">
        <v>1150</v>
      </c>
      <c r="T12" t="s">
        <v>1150</v>
      </c>
      <c r="U12" t="s">
        <v>1150</v>
      </c>
      <c r="V12" t="s">
        <v>1150</v>
      </c>
      <c r="W12" t="s">
        <v>1150</v>
      </c>
      <c r="X12" t="s">
        <v>1150</v>
      </c>
      <c r="Y12" t="s">
        <v>1150</v>
      </c>
      <c r="Z12" t="s">
        <v>1150</v>
      </c>
      <c r="AA12" t="s">
        <v>1150</v>
      </c>
      <c r="AB12" s="53" t="s">
        <v>1150</v>
      </c>
      <c r="AC12" t="s">
        <v>1150</v>
      </c>
      <c r="AD12" t="s">
        <v>1150</v>
      </c>
      <c r="AE12" t="s">
        <v>1150</v>
      </c>
      <c r="AF12" t="s">
        <v>1150</v>
      </c>
      <c r="AG12" s="54" t="s">
        <v>1150</v>
      </c>
      <c r="AH12" t="s">
        <v>1150</v>
      </c>
      <c r="AI12" t="s">
        <v>1150</v>
      </c>
      <c r="AJ12" t="s">
        <v>1150</v>
      </c>
      <c r="AK12" t="s">
        <v>1150</v>
      </c>
      <c r="AL12" t="s">
        <v>1150</v>
      </c>
      <c r="AM12" t="s">
        <v>1150</v>
      </c>
      <c r="AN12" t="s">
        <v>1150</v>
      </c>
      <c r="AO12" t="s">
        <v>1150</v>
      </c>
      <c r="AP12" t="s">
        <v>1150</v>
      </c>
      <c r="AQ12" t="s">
        <v>1150</v>
      </c>
      <c r="AR12" t="s">
        <v>1150</v>
      </c>
      <c r="AS12" t="s">
        <v>1150</v>
      </c>
      <c r="AT12" t="s">
        <v>1150</v>
      </c>
      <c r="AU12" t="s">
        <v>1150</v>
      </c>
      <c r="AV12" t="s">
        <v>1150</v>
      </c>
      <c r="AW12" t="s">
        <v>1150</v>
      </c>
      <c r="AX12" t="s">
        <v>1150</v>
      </c>
      <c r="AY12" t="s">
        <v>1150</v>
      </c>
      <c r="AZ12" t="s">
        <v>1150</v>
      </c>
      <c r="BA12" t="s">
        <v>1150</v>
      </c>
      <c r="BB12" t="s">
        <v>1150</v>
      </c>
      <c r="BC12" s="53" t="s">
        <v>1150</v>
      </c>
      <c r="BD12" t="s">
        <v>1150</v>
      </c>
      <c r="BE12" t="s">
        <v>1150</v>
      </c>
      <c r="BF12" t="s">
        <v>1150</v>
      </c>
      <c r="BG12" t="s">
        <v>1150</v>
      </c>
      <c r="BH12" t="s">
        <v>1150</v>
      </c>
      <c r="BI12" t="s">
        <v>1150</v>
      </c>
      <c r="BJ12" t="s">
        <v>1150</v>
      </c>
      <c r="BK12" t="s">
        <v>1150</v>
      </c>
      <c r="BL12" t="s">
        <v>1150</v>
      </c>
      <c r="BM12" t="s">
        <v>1150</v>
      </c>
      <c r="BN12" t="s">
        <v>1150</v>
      </c>
      <c r="BO12" t="s">
        <v>1150</v>
      </c>
      <c r="BP12" t="s">
        <v>1150</v>
      </c>
      <c r="BQ12" t="s">
        <v>1150</v>
      </c>
      <c r="BR12" t="s">
        <v>1150</v>
      </c>
      <c r="BS12" t="s">
        <v>1150</v>
      </c>
      <c r="BT12" t="s">
        <v>1150</v>
      </c>
      <c r="BU12" t="s">
        <v>1150</v>
      </c>
      <c r="BV12" t="s">
        <v>1150</v>
      </c>
      <c r="BW12" t="s">
        <v>1150</v>
      </c>
      <c r="BX12" s="53" t="s">
        <v>1150</v>
      </c>
      <c r="BY12" t="s">
        <v>1150</v>
      </c>
      <c r="BZ12" t="s">
        <v>1150</v>
      </c>
      <c r="CA12" t="s">
        <v>1150</v>
      </c>
      <c r="CB12" t="s">
        <v>1150</v>
      </c>
      <c r="CC12" t="s">
        <v>1150</v>
      </c>
      <c r="CD12" t="s">
        <v>1150</v>
      </c>
      <c r="CE12" t="s">
        <v>1150</v>
      </c>
      <c r="CF12" t="s">
        <v>1150</v>
      </c>
      <c r="CG12" t="s">
        <v>1150</v>
      </c>
      <c r="CH12" t="s">
        <v>1150</v>
      </c>
      <c r="CI12" t="s">
        <v>1150</v>
      </c>
      <c r="CJ12" t="s">
        <v>1150</v>
      </c>
      <c r="CK12" t="s">
        <v>1150</v>
      </c>
      <c r="CL12" t="s">
        <v>1150</v>
      </c>
      <c r="CM12" t="s">
        <v>1150</v>
      </c>
      <c r="CN12" t="s">
        <v>1150</v>
      </c>
      <c r="CO12" t="s">
        <v>1150</v>
      </c>
      <c r="CP12" t="s">
        <v>1150</v>
      </c>
      <c r="CQ12" t="s">
        <v>1150</v>
      </c>
      <c r="CR12" t="s">
        <v>1150</v>
      </c>
      <c r="CS12" t="s">
        <v>1150</v>
      </c>
      <c r="CT12" t="s">
        <v>1150</v>
      </c>
      <c r="CU12" t="s">
        <v>1150</v>
      </c>
      <c r="CV12" t="s">
        <v>1150</v>
      </c>
      <c r="CW12" t="s">
        <v>1150</v>
      </c>
      <c r="CX12" t="s">
        <v>1150</v>
      </c>
      <c r="CY12" t="s">
        <v>1150</v>
      </c>
      <c r="CZ12" t="s">
        <v>1150</v>
      </c>
      <c r="DA12" t="s">
        <v>1150</v>
      </c>
      <c r="DB12" t="s">
        <v>1150</v>
      </c>
      <c r="DC12" t="s">
        <v>1150</v>
      </c>
      <c r="DD12" t="s">
        <v>1150</v>
      </c>
      <c r="DE12" t="s">
        <v>1150</v>
      </c>
      <c r="DF12" t="s">
        <v>1150</v>
      </c>
      <c r="DG12" t="s">
        <v>1150</v>
      </c>
      <c r="DH12" t="s">
        <v>1150</v>
      </c>
      <c r="DI12" t="s">
        <v>1150</v>
      </c>
      <c r="DJ12" t="s">
        <v>1150</v>
      </c>
      <c r="DK12" t="s">
        <v>1150</v>
      </c>
      <c r="DL12" t="s">
        <v>1150</v>
      </c>
      <c r="DM12" t="s">
        <v>1150</v>
      </c>
      <c r="DN12" t="s">
        <v>1150</v>
      </c>
      <c r="DO12" t="s">
        <v>1150</v>
      </c>
      <c r="DP12" t="s">
        <v>1150</v>
      </c>
      <c r="DQ12" t="s">
        <v>1150</v>
      </c>
      <c r="DR12" t="s">
        <v>1150</v>
      </c>
      <c r="DS12" t="s">
        <v>1150</v>
      </c>
      <c r="DT12" t="s">
        <v>1150</v>
      </c>
      <c r="DU12" t="s">
        <v>1150</v>
      </c>
      <c r="DV12" t="s">
        <v>1150</v>
      </c>
      <c r="DW12" t="s">
        <v>1150</v>
      </c>
      <c r="DX12" t="s">
        <v>1150</v>
      </c>
      <c r="DY12" t="s">
        <v>1150</v>
      </c>
      <c r="DZ12" t="s">
        <v>1150</v>
      </c>
      <c r="EA12" t="s">
        <v>1150</v>
      </c>
      <c r="EB12" t="s">
        <v>1150</v>
      </c>
      <c r="EC12" s="53" t="s">
        <v>1150</v>
      </c>
      <c r="ED12" t="s">
        <v>1150</v>
      </c>
      <c r="EE12" t="s">
        <v>1150</v>
      </c>
      <c r="EF12" t="s">
        <v>1150</v>
      </c>
      <c r="EG12" t="s">
        <v>1150</v>
      </c>
      <c r="EH12" t="s">
        <v>1150</v>
      </c>
      <c r="EI12" t="s">
        <v>1150</v>
      </c>
      <c r="EJ12" t="s">
        <v>1150</v>
      </c>
      <c r="EK12" t="s">
        <v>1150</v>
      </c>
      <c r="EL12" t="s">
        <v>1150</v>
      </c>
      <c r="EM12" t="s">
        <v>1150</v>
      </c>
      <c r="EN12" t="s">
        <v>1150</v>
      </c>
      <c r="EO12" t="s">
        <v>1150</v>
      </c>
      <c r="EP12" t="s">
        <v>1150</v>
      </c>
      <c r="EQ12" t="s">
        <v>1150</v>
      </c>
      <c r="ER12" t="s">
        <v>1150</v>
      </c>
      <c r="ES12" t="s">
        <v>1150</v>
      </c>
      <c r="ET12" s="4" t="s">
        <v>1150</v>
      </c>
      <c r="EU12" t="s">
        <v>1150</v>
      </c>
      <c r="EV12" t="s">
        <v>1150</v>
      </c>
      <c r="EW12" t="s">
        <v>1150</v>
      </c>
      <c r="EX12" t="s">
        <v>1150</v>
      </c>
      <c r="EY12" t="s">
        <v>1150</v>
      </c>
      <c r="EZ12" t="s">
        <v>1150</v>
      </c>
      <c r="FA12" t="s">
        <v>1150</v>
      </c>
      <c r="FB12" t="s">
        <v>1150</v>
      </c>
      <c r="FC12" t="s">
        <v>1150</v>
      </c>
      <c r="FD12" t="s">
        <v>1150</v>
      </c>
    </row>
    <row r="13" spans="1:160" x14ac:dyDescent="0.45">
      <c r="A13" t="s">
        <v>32</v>
      </c>
      <c r="C13" s="26" t="s">
        <v>33</v>
      </c>
      <c r="D13" t="s">
        <v>33</v>
      </c>
      <c r="E13" t="s">
        <v>33</v>
      </c>
      <c r="F13" t="s">
        <v>33</v>
      </c>
      <c r="G13" t="s">
        <v>33</v>
      </c>
      <c r="H13" s="53" t="s">
        <v>33</v>
      </c>
      <c r="I13" t="s">
        <v>33</v>
      </c>
      <c r="J13" t="s">
        <v>33</v>
      </c>
      <c r="K13" t="s">
        <v>33</v>
      </c>
      <c r="L13" t="s">
        <v>33</v>
      </c>
      <c r="M13" t="s">
        <v>33</v>
      </c>
      <c r="N13" t="s">
        <v>33</v>
      </c>
      <c r="O13" t="s">
        <v>33</v>
      </c>
      <c r="P13" t="s">
        <v>33</v>
      </c>
      <c r="Q13" t="s">
        <v>33</v>
      </c>
      <c r="R13" t="s">
        <v>33</v>
      </c>
      <c r="S13" t="s">
        <v>33</v>
      </c>
      <c r="T13" t="s">
        <v>33</v>
      </c>
      <c r="U13" t="s">
        <v>33</v>
      </c>
      <c r="V13" t="s">
        <v>33</v>
      </c>
      <c r="W13" t="s">
        <v>33</v>
      </c>
      <c r="X13" t="s">
        <v>33</v>
      </c>
      <c r="Y13" t="s">
        <v>33</v>
      </c>
      <c r="Z13" t="s">
        <v>33</v>
      </c>
      <c r="AA13" t="s">
        <v>33</v>
      </c>
      <c r="AB13" s="53" t="s">
        <v>33</v>
      </c>
      <c r="AC13" t="s">
        <v>33</v>
      </c>
      <c r="AD13" t="s">
        <v>33</v>
      </c>
      <c r="AE13" t="s">
        <v>33</v>
      </c>
      <c r="AF13" t="s">
        <v>33</v>
      </c>
      <c r="AG13" s="54" t="s">
        <v>33</v>
      </c>
      <c r="AH13" t="s">
        <v>33</v>
      </c>
      <c r="AI13" t="s">
        <v>33</v>
      </c>
      <c r="AJ13" t="s">
        <v>33</v>
      </c>
      <c r="AK13" t="s">
        <v>33</v>
      </c>
      <c r="AL13" t="s">
        <v>33</v>
      </c>
      <c r="AM13" t="s">
        <v>33</v>
      </c>
      <c r="AN13" t="s">
        <v>33</v>
      </c>
      <c r="AO13" t="s">
        <v>33</v>
      </c>
      <c r="AP13" t="s">
        <v>33</v>
      </c>
      <c r="AQ13" t="s">
        <v>33</v>
      </c>
      <c r="AR13" t="s">
        <v>33</v>
      </c>
      <c r="AS13" t="s">
        <v>33</v>
      </c>
      <c r="AT13" t="s">
        <v>33</v>
      </c>
      <c r="AU13" t="s">
        <v>33</v>
      </c>
      <c r="AV13" t="s">
        <v>33</v>
      </c>
      <c r="AW13" t="s">
        <v>33</v>
      </c>
      <c r="AX13" t="s">
        <v>33</v>
      </c>
      <c r="AY13" t="s">
        <v>33</v>
      </c>
      <c r="AZ13" t="s">
        <v>33</v>
      </c>
      <c r="BA13" t="s">
        <v>33</v>
      </c>
      <c r="BB13" t="s">
        <v>33</v>
      </c>
      <c r="BC13" s="53" t="s">
        <v>33</v>
      </c>
      <c r="BD13" t="s">
        <v>33</v>
      </c>
      <c r="BE13" t="s">
        <v>33</v>
      </c>
      <c r="BF13" t="s">
        <v>33</v>
      </c>
      <c r="BG13" t="s">
        <v>33</v>
      </c>
      <c r="BH13" t="s">
        <v>33</v>
      </c>
      <c r="BI13" t="s">
        <v>33</v>
      </c>
      <c r="BJ13" t="s">
        <v>33</v>
      </c>
      <c r="BK13" t="s">
        <v>33</v>
      </c>
      <c r="BL13" t="s">
        <v>33</v>
      </c>
      <c r="BM13" t="s">
        <v>33</v>
      </c>
      <c r="BN13" t="s">
        <v>33</v>
      </c>
      <c r="BO13" t="s">
        <v>33</v>
      </c>
      <c r="BP13" t="s">
        <v>33</v>
      </c>
      <c r="BQ13" t="s">
        <v>33</v>
      </c>
      <c r="BR13" t="s">
        <v>33</v>
      </c>
      <c r="BS13" t="s">
        <v>33</v>
      </c>
      <c r="BT13" t="s">
        <v>33</v>
      </c>
      <c r="BU13" t="s">
        <v>33</v>
      </c>
      <c r="BV13" t="s">
        <v>33</v>
      </c>
      <c r="BW13" t="s">
        <v>33</v>
      </c>
      <c r="BX13" s="53" t="s">
        <v>33</v>
      </c>
      <c r="BY13" t="s">
        <v>33</v>
      </c>
      <c r="BZ13" t="s">
        <v>33</v>
      </c>
      <c r="CA13" t="s">
        <v>33</v>
      </c>
      <c r="CB13" t="s">
        <v>33</v>
      </c>
      <c r="CC13" t="s">
        <v>33</v>
      </c>
      <c r="CD13" t="s">
        <v>33</v>
      </c>
      <c r="CE13" t="s">
        <v>33</v>
      </c>
      <c r="CF13" t="s">
        <v>33</v>
      </c>
      <c r="CG13" t="s">
        <v>33</v>
      </c>
      <c r="CH13" t="s">
        <v>33</v>
      </c>
      <c r="CI13" t="s">
        <v>33</v>
      </c>
      <c r="CJ13" t="s">
        <v>33</v>
      </c>
      <c r="CK13" t="s">
        <v>33</v>
      </c>
      <c r="CL13" t="s">
        <v>33</v>
      </c>
      <c r="CM13" t="s">
        <v>33</v>
      </c>
      <c r="CN13" t="s">
        <v>33</v>
      </c>
      <c r="CO13" t="s">
        <v>33</v>
      </c>
      <c r="CP13" t="s">
        <v>33</v>
      </c>
      <c r="CQ13" t="s">
        <v>33</v>
      </c>
      <c r="CR13" t="s">
        <v>33</v>
      </c>
      <c r="CS13" t="s">
        <v>33</v>
      </c>
      <c r="CT13" t="s">
        <v>33</v>
      </c>
      <c r="CU13" t="s">
        <v>33</v>
      </c>
      <c r="CV13" t="s">
        <v>33</v>
      </c>
      <c r="CW13" t="s">
        <v>33</v>
      </c>
      <c r="CX13" t="s">
        <v>33</v>
      </c>
      <c r="CY13" t="s">
        <v>33</v>
      </c>
      <c r="CZ13" t="s">
        <v>33</v>
      </c>
      <c r="DA13" t="s">
        <v>33</v>
      </c>
      <c r="DB13" t="s">
        <v>33</v>
      </c>
      <c r="DC13" t="s">
        <v>33</v>
      </c>
      <c r="DD13" t="s">
        <v>33</v>
      </c>
      <c r="DE13" t="s">
        <v>33</v>
      </c>
      <c r="DF13" t="s">
        <v>33</v>
      </c>
      <c r="DG13" t="s">
        <v>33</v>
      </c>
      <c r="DH13" t="s">
        <v>33</v>
      </c>
      <c r="DI13" t="s">
        <v>33</v>
      </c>
      <c r="DJ13" t="s">
        <v>33</v>
      </c>
      <c r="DK13" t="s">
        <v>33</v>
      </c>
      <c r="DL13" t="s">
        <v>33</v>
      </c>
      <c r="DM13" t="s">
        <v>33</v>
      </c>
      <c r="DN13" t="s">
        <v>33</v>
      </c>
      <c r="DO13" t="s">
        <v>33</v>
      </c>
      <c r="DP13" t="s">
        <v>33</v>
      </c>
      <c r="DQ13" t="s">
        <v>33</v>
      </c>
      <c r="DR13" t="s">
        <v>33</v>
      </c>
      <c r="DS13" t="s">
        <v>33</v>
      </c>
      <c r="DT13" t="s">
        <v>33</v>
      </c>
      <c r="DU13" t="s">
        <v>33</v>
      </c>
      <c r="DV13" t="s">
        <v>33</v>
      </c>
      <c r="DW13" t="s">
        <v>33</v>
      </c>
      <c r="DX13" t="s">
        <v>33</v>
      </c>
      <c r="DY13" t="s">
        <v>33</v>
      </c>
      <c r="DZ13" t="s">
        <v>33</v>
      </c>
      <c r="EA13" t="s">
        <v>33</v>
      </c>
      <c r="EB13" t="s">
        <v>33</v>
      </c>
      <c r="EC13" s="53" t="s">
        <v>33</v>
      </c>
      <c r="ED13" t="s">
        <v>33</v>
      </c>
      <c r="EE13" t="s">
        <v>33</v>
      </c>
      <c r="EF13" t="s">
        <v>33</v>
      </c>
      <c r="EG13" t="s">
        <v>33</v>
      </c>
      <c r="EH13" t="s">
        <v>33</v>
      </c>
      <c r="EI13" t="s">
        <v>33</v>
      </c>
      <c r="EJ13" t="s">
        <v>33</v>
      </c>
      <c r="EK13" t="s">
        <v>33</v>
      </c>
      <c r="EL13" t="s">
        <v>33</v>
      </c>
      <c r="EM13" t="s">
        <v>33</v>
      </c>
      <c r="EN13" t="s">
        <v>33</v>
      </c>
      <c r="EO13" t="s">
        <v>33</v>
      </c>
      <c r="EP13" t="s">
        <v>33</v>
      </c>
      <c r="EQ13" t="s">
        <v>33</v>
      </c>
      <c r="ER13" t="s">
        <v>33</v>
      </c>
      <c r="ES13" t="s">
        <v>33</v>
      </c>
      <c r="ET13" s="4" t="s">
        <v>33</v>
      </c>
      <c r="EU13" t="s">
        <v>33</v>
      </c>
      <c r="EV13" t="s">
        <v>33</v>
      </c>
      <c r="EW13" t="s">
        <v>33</v>
      </c>
      <c r="EX13" t="s">
        <v>33</v>
      </c>
      <c r="EY13" t="s">
        <v>33</v>
      </c>
      <c r="EZ13" t="s">
        <v>33</v>
      </c>
      <c r="FA13" t="s">
        <v>33</v>
      </c>
      <c r="FB13" t="s">
        <v>33</v>
      </c>
      <c r="FC13" t="s">
        <v>33</v>
      </c>
      <c r="FD13" t="s">
        <v>33</v>
      </c>
    </row>
    <row r="14" spans="1:160" x14ac:dyDescent="0.45">
      <c r="A14" t="s">
        <v>644</v>
      </c>
      <c r="B14" s="2">
        <v>36250</v>
      </c>
      <c r="C14" s="29">
        <v>4.1103844643972209</v>
      </c>
      <c r="D14" s="3">
        <v>0</v>
      </c>
      <c r="E14" s="3">
        <v>0</v>
      </c>
      <c r="F14" s="3">
        <v>0</v>
      </c>
      <c r="G14" s="3">
        <v>1.8625366383949674E-5</v>
      </c>
      <c r="H14" s="55">
        <v>1.7251539907406688E-4</v>
      </c>
      <c r="I14" s="3">
        <v>0</v>
      </c>
      <c r="J14" s="3">
        <v>3.1553926225940484E-6</v>
      </c>
      <c r="K14" s="3">
        <v>-2.3700449342358898E-4</v>
      </c>
      <c r="L14" s="3">
        <v>2.8331879715807469E-3</v>
      </c>
      <c r="M14" s="3">
        <v>0</v>
      </c>
      <c r="N14" s="3">
        <v>7.4304925582849074E-3</v>
      </c>
      <c r="O14" s="3">
        <v>-5.7762256748861869E-9</v>
      </c>
      <c r="P14" s="3">
        <v>0</v>
      </c>
      <c r="Q14" s="3">
        <v>9.5911993206639469E-4</v>
      </c>
      <c r="R14" s="3">
        <v>0</v>
      </c>
      <c r="S14" s="3">
        <v>-1.709659147316878E-2</v>
      </c>
      <c r="T14" s="3">
        <v>8.0448613323039328E-8</v>
      </c>
      <c r="U14" s="3">
        <v>5.0810815016383909E-3</v>
      </c>
      <c r="V14" s="3">
        <v>9.305769427728689E-6</v>
      </c>
      <c r="W14" s="3">
        <v>4.1394422105923657E-3</v>
      </c>
      <c r="X14" s="3">
        <v>0</v>
      </c>
      <c r="Y14" s="3">
        <v>7.745059282659778E-9</v>
      </c>
      <c r="Z14" s="3">
        <v>0</v>
      </c>
      <c r="AA14" s="3">
        <v>-2.1449365790423011E-6</v>
      </c>
      <c r="AB14" s="55">
        <v>0.1735071130018975</v>
      </c>
      <c r="AC14" s="3">
        <v>1.0727646853171565E-2</v>
      </c>
      <c r="AD14" s="3">
        <v>0</v>
      </c>
      <c r="AE14" s="3">
        <v>0</v>
      </c>
      <c r="AF14" s="3">
        <v>8.1513300858916844E-4</v>
      </c>
      <c r="AG14" s="56">
        <v>-8.1277142126373288E-4</v>
      </c>
      <c r="AH14" s="3" t="e">
        <v>#N/A</v>
      </c>
      <c r="AI14" s="3">
        <v>-8.9227925459737008E-3</v>
      </c>
      <c r="AJ14" s="3">
        <v>0</v>
      </c>
      <c r="AK14" s="3">
        <v>5.638268043101179E-6</v>
      </c>
      <c r="AL14" s="3">
        <v>0</v>
      </c>
      <c r="AM14" s="3">
        <v>2.6579508205550927E-3</v>
      </c>
      <c r="AN14" s="3">
        <v>0</v>
      </c>
      <c r="AO14" s="3">
        <v>3.2656181219226934E-4</v>
      </c>
      <c r="AP14" s="3">
        <v>6.8451485440893203E-6</v>
      </c>
      <c r="AQ14" s="3">
        <v>-4.2334716769553505E-5</v>
      </c>
      <c r="AR14" s="3">
        <v>1.2518193412032808E-2</v>
      </c>
      <c r="AS14" s="3">
        <v>0</v>
      </c>
      <c r="AT14" s="3">
        <v>-8.6110956858955203E-5</v>
      </c>
      <c r="AU14" s="3" t="e">
        <v>#N/A</v>
      </c>
      <c r="AV14" s="3">
        <v>1.3097826969785768E-9</v>
      </c>
      <c r="AW14" s="3">
        <v>7.5765979860328341E-6</v>
      </c>
      <c r="AX14" s="3">
        <v>0</v>
      </c>
      <c r="AY14" s="3">
        <v>9.7949125807852465E-6</v>
      </c>
      <c r="AZ14" s="3">
        <v>0</v>
      </c>
      <c r="BA14" s="3">
        <v>9.3948608542695454E-3</v>
      </c>
      <c r="BB14" s="3">
        <v>0.23142635239426201</v>
      </c>
      <c r="BC14" s="55">
        <v>0.16321785884648735</v>
      </c>
      <c r="BD14" s="3">
        <v>0</v>
      </c>
      <c r="BE14" s="3">
        <v>0</v>
      </c>
      <c r="BF14" s="3">
        <v>-1.7730657959002739E-5</v>
      </c>
      <c r="BG14" s="3">
        <v>0</v>
      </c>
      <c r="BH14" s="3">
        <v>3.9489349731057098E-6</v>
      </c>
      <c r="BI14" s="3">
        <v>2.089343926961218E-4</v>
      </c>
      <c r="BJ14" s="3">
        <v>0</v>
      </c>
      <c r="BK14" s="3">
        <v>-1.0815604078050594E-5</v>
      </c>
      <c r="BL14" s="3">
        <v>2.6594727115718175E-3</v>
      </c>
      <c r="BM14" s="3">
        <v>-7.9210190798669987E-6</v>
      </c>
      <c r="BN14" s="3">
        <v>5.0032979863884074E-5</v>
      </c>
      <c r="BO14" s="3">
        <v>4.8062789514169294E-4</v>
      </c>
      <c r="BP14" s="3">
        <v>0</v>
      </c>
      <c r="BQ14" s="3">
        <v>0</v>
      </c>
      <c r="BR14" s="3">
        <v>-2.7114710408080081E-5</v>
      </c>
      <c r="BS14" s="3">
        <v>0</v>
      </c>
      <c r="BT14" s="3">
        <v>-2.271137020989171E-2</v>
      </c>
      <c r="BU14" s="3">
        <v>4.8292058667265568E-4</v>
      </c>
      <c r="BV14" s="3">
        <v>2.9031585590539775E-2</v>
      </c>
      <c r="BW14" s="3">
        <v>1.4574697276116616E-6</v>
      </c>
      <c r="BX14" s="55">
        <v>4.5618078457072088E-2</v>
      </c>
      <c r="BY14" s="3">
        <v>1.8680234081826778E-7</v>
      </c>
      <c r="BZ14" s="3">
        <v>-7.7738152599481623E-7</v>
      </c>
      <c r="CA14" s="3">
        <v>0</v>
      </c>
      <c r="CB14" s="3">
        <v>0</v>
      </c>
      <c r="CC14" s="3">
        <v>1.8820714968620779E-5</v>
      </c>
      <c r="CD14" s="3">
        <v>2.3528392963640975E-2</v>
      </c>
      <c r="CE14" s="3">
        <v>-1.2961077074740275E-6</v>
      </c>
      <c r="CF14" s="3">
        <v>0</v>
      </c>
      <c r="CG14" s="3">
        <v>9.3054330489237211E-6</v>
      </c>
      <c r="CH14" s="3">
        <v>2.5934681242782769E-7</v>
      </c>
      <c r="CI14" s="3">
        <v>0</v>
      </c>
      <c r="CJ14" s="3">
        <v>5.7257558566327832E-5</v>
      </c>
      <c r="CK14" s="3">
        <v>-5.4493499269548327E-5</v>
      </c>
      <c r="CL14" s="3" t="e">
        <v>#N/A</v>
      </c>
      <c r="CM14" s="3">
        <v>-6.1989845983623477E-8</v>
      </c>
      <c r="CN14" s="3">
        <v>0</v>
      </c>
      <c r="CO14" s="3">
        <v>2.937428352731183E-4</v>
      </c>
      <c r="CP14" s="3">
        <v>0</v>
      </c>
      <c r="CQ14" s="3">
        <v>-4.2327097886131163E-5</v>
      </c>
      <c r="CR14" s="3">
        <v>2.0244737453219685E-8</v>
      </c>
      <c r="CS14" s="3">
        <v>-5.5968630423059078E-6</v>
      </c>
      <c r="CT14" s="3">
        <v>0</v>
      </c>
      <c r="CU14" s="3">
        <v>0</v>
      </c>
      <c r="CV14" s="3">
        <v>-3.4113867356334844E-6</v>
      </c>
      <c r="CW14" s="3">
        <v>0</v>
      </c>
      <c r="CX14" s="3">
        <v>9.1395770347949193E-6</v>
      </c>
      <c r="CY14" s="3">
        <v>0</v>
      </c>
      <c r="CZ14" s="3">
        <v>0.12245336063254965</v>
      </c>
      <c r="DA14" s="3">
        <v>-5.3386828410731451E-3</v>
      </c>
      <c r="DB14" s="3">
        <v>1.4473317279464394E-2</v>
      </c>
      <c r="DC14" s="3" t="e">
        <v>#N/A</v>
      </c>
      <c r="DD14" s="3">
        <v>0</v>
      </c>
      <c r="DE14" s="3" t="e">
        <v>#N/A</v>
      </c>
      <c r="DF14" s="3">
        <v>0</v>
      </c>
      <c r="DG14" s="3">
        <v>-1.7125760198172508E-5</v>
      </c>
      <c r="DH14" s="3">
        <v>-6.1425031835979653E-4</v>
      </c>
      <c r="DI14" s="3">
        <v>1.4044830145466869E-5</v>
      </c>
      <c r="DJ14" s="3">
        <v>2.0124255463495696E-4</v>
      </c>
      <c r="DK14" s="3">
        <v>3.2587302994467902E-8</v>
      </c>
      <c r="DL14" s="3">
        <v>-1.3098670233381161E-6</v>
      </c>
      <c r="DM14" s="3">
        <v>3.8509094324489998E-3</v>
      </c>
      <c r="DN14" s="3">
        <v>-2.440700615218261E-3</v>
      </c>
      <c r="DO14" s="3">
        <v>-2.7581707170012144E-7</v>
      </c>
      <c r="DP14" s="3">
        <v>0</v>
      </c>
      <c r="DQ14" s="3">
        <v>4.1318149777801838E-6</v>
      </c>
      <c r="DR14" s="3">
        <v>0</v>
      </c>
      <c r="DS14" s="3">
        <v>-8.7052730416011385E-11</v>
      </c>
      <c r="DT14" s="3">
        <v>0</v>
      </c>
      <c r="DU14" s="3">
        <v>-1.0631472175437724E-9</v>
      </c>
      <c r="DV14" s="3">
        <v>0</v>
      </c>
      <c r="DW14" s="3">
        <v>0</v>
      </c>
      <c r="DX14" s="3">
        <v>-6.2354736035863271E-6</v>
      </c>
      <c r="DY14" s="3">
        <v>0</v>
      </c>
      <c r="DZ14" s="3">
        <v>0</v>
      </c>
      <c r="EA14" s="3">
        <v>3.9914573779625548E-3</v>
      </c>
      <c r="EB14" s="3">
        <v>-4.8339943451923755E-6</v>
      </c>
      <c r="EC14" s="55">
        <v>0.62019520854289456</v>
      </c>
      <c r="ED14" s="3">
        <v>0</v>
      </c>
      <c r="EE14" s="3">
        <v>0</v>
      </c>
      <c r="EF14" s="3">
        <v>0</v>
      </c>
      <c r="EG14" s="3">
        <v>0</v>
      </c>
      <c r="EH14" s="3">
        <v>-0.10358950163710239</v>
      </c>
      <c r="EI14" s="3">
        <v>7.3621838764810321E-2</v>
      </c>
      <c r="EJ14" s="3">
        <v>0</v>
      </c>
      <c r="EK14" s="3">
        <v>-1.5388612784246659E-4</v>
      </c>
      <c r="EL14" s="3">
        <v>-3.1199438776363435E-6</v>
      </c>
      <c r="EM14" s="3">
        <v>0</v>
      </c>
      <c r="EN14" s="3">
        <v>0</v>
      </c>
      <c r="EO14" s="3">
        <v>0</v>
      </c>
      <c r="EP14" s="3">
        <v>2.3154386143297826E-11</v>
      </c>
      <c r="EQ14" s="3">
        <v>-4.1984073950033302E-5</v>
      </c>
      <c r="ER14" s="3">
        <v>-7.4177174418956921E-10</v>
      </c>
      <c r="ES14" s="3">
        <v>0.80966562425313726</v>
      </c>
      <c r="ET14" s="6">
        <v>2.6948263192252662</v>
      </c>
      <c r="EU14" s="3">
        <v>3.7782328582860665E-9</v>
      </c>
      <c r="EV14" s="3">
        <v>-3.7196405802030776E-3</v>
      </c>
      <c r="EW14" s="3">
        <v>5.4833089984055252E-4</v>
      </c>
      <c r="EX14" s="3">
        <v>0</v>
      </c>
      <c r="EY14" s="3">
        <v>5.2483988500621947E-3</v>
      </c>
      <c r="EZ14" s="3">
        <v>1.118830854967922E-2</v>
      </c>
      <c r="FA14" s="3">
        <v>0</v>
      </c>
      <c r="FB14" s="3">
        <v>0</v>
      </c>
      <c r="FC14" s="3">
        <v>1.6782750352367018E-5</v>
      </c>
      <c r="FD14" s="3">
        <v>0</v>
      </c>
    </row>
    <row r="15" spans="1:160" x14ac:dyDescent="0.45">
      <c r="A15" t="s">
        <v>645</v>
      </c>
      <c r="B15" s="2">
        <v>36341</v>
      </c>
      <c r="C15" s="29">
        <v>3.2012197916206198</v>
      </c>
      <c r="D15" s="3">
        <v>0</v>
      </c>
      <c r="E15" s="3">
        <v>0</v>
      </c>
      <c r="F15" s="3">
        <v>0</v>
      </c>
      <c r="G15" s="3">
        <v>-2.4341762416722736E-6</v>
      </c>
      <c r="H15" s="55">
        <v>1.100675638525606E-3</v>
      </c>
      <c r="I15" s="3">
        <v>0</v>
      </c>
      <c r="J15" s="3">
        <v>-5.3686920373136783E-7</v>
      </c>
      <c r="K15" s="3">
        <v>4.7566816468889387E-3</v>
      </c>
      <c r="L15" s="3">
        <v>-2.4696104427270705E-4</v>
      </c>
      <c r="M15" s="3">
        <v>0</v>
      </c>
      <c r="N15" s="3">
        <v>-1.0632214759271087E-3</v>
      </c>
      <c r="O15" s="3">
        <v>-5.1677391107678051E-10</v>
      </c>
      <c r="P15" s="3">
        <v>0</v>
      </c>
      <c r="Q15" s="3">
        <v>1.0142180837626092E-3</v>
      </c>
      <c r="R15" s="3">
        <v>0</v>
      </c>
      <c r="S15" s="3">
        <v>1.7904409910375899E-2</v>
      </c>
      <c r="T15" s="3">
        <v>1.0799704761519104E-6</v>
      </c>
      <c r="U15" s="3">
        <v>5.7829772166651605E-3</v>
      </c>
      <c r="V15" s="3">
        <v>-1.2196124458241888E-6</v>
      </c>
      <c r="W15" s="3">
        <v>-6.6777814780393126E-5</v>
      </c>
      <c r="X15" s="3">
        <v>0</v>
      </c>
      <c r="Y15" s="3">
        <v>8.5044670567717873E-9</v>
      </c>
      <c r="Z15" s="3">
        <v>0</v>
      </c>
      <c r="AA15" s="3">
        <v>-5.8504740288803776E-6</v>
      </c>
      <c r="AB15" s="55">
        <v>9.5316278313469588E-2</v>
      </c>
      <c r="AC15" s="3">
        <v>4.4060218623132856E-2</v>
      </c>
      <c r="AD15" s="3">
        <v>0</v>
      </c>
      <c r="AE15" s="3">
        <v>0</v>
      </c>
      <c r="AF15" s="3">
        <v>4.8191440046614744E-3</v>
      </c>
      <c r="AG15" s="56">
        <v>2.0170072717764029E-3</v>
      </c>
      <c r="AH15" s="3" t="e">
        <v>#N/A</v>
      </c>
      <c r="AI15" s="3">
        <v>3.7444005919793585E-3</v>
      </c>
      <c r="AJ15" s="3">
        <v>0</v>
      </c>
      <c r="AK15" s="3">
        <v>1.1882906484032867E-4</v>
      </c>
      <c r="AL15" s="3">
        <v>0</v>
      </c>
      <c r="AM15" s="3">
        <v>1.220830507778788E-3</v>
      </c>
      <c r="AN15" s="3">
        <v>0</v>
      </c>
      <c r="AO15" s="3">
        <v>1.2441005960374443E-5</v>
      </c>
      <c r="AP15" s="3">
        <v>6.4978551956398968E-7</v>
      </c>
      <c r="AQ15" s="3">
        <v>5.3122375107212724E-5</v>
      </c>
      <c r="AR15" s="3">
        <v>3.5383659160923078E-2</v>
      </c>
      <c r="AS15" s="3">
        <v>0</v>
      </c>
      <c r="AT15" s="3">
        <v>-1.1814010844886975E-4</v>
      </c>
      <c r="AU15" s="3">
        <v>3.2048075314163411E-3</v>
      </c>
      <c r="AV15" s="3">
        <v>7.4953284389568691E-9</v>
      </c>
      <c r="AW15" s="3">
        <v>3.594582300706126E-5</v>
      </c>
      <c r="AX15" s="3">
        <v>0</v>
      </c>
      <c r="AY15" s="3">
        <v>-7.6249033223551343E-6</v>
      </c>
      <c r="AZ15" s="3">
        <v>0</v>
      </c>
      <c r="BA15" s="3">
        <v>3.3177918824981084E-2</v>
      </c>
      <c r="BB15" s="3">
        <v>0.19166138159343479</v>
      </c>
      <c r="BC15" s="55">
        <v>8.4473314739175354E-2</v>
      </c>
      <c r="BD15" s="3">
        <v>0</v>
      </c>
      <c r="BE15" s="3">
        <v>0</v>
      </c>
      <c r="BF15" s="3">
        <v>-7.0185053980171495E-5</v>
      </c>
      <c r="BG15" s="3">
        <v>0</v>
      </c>
      <c r="BH15" s="3">
        <v>1.9898870465754156E-5</v>
      </c>
      <c r="BI15" s="3">
        <v>2.4619696280515171E-3</v>
      </c>
      <c r="BJ15" s="3">
        <v>0</v>
      </c>
      <c r="BK15" s="3">
        <v>9.7794070426345673E-6</v>
      </c>
      <c r="BL15" s="3">
        <v>1.4929087251641807E-2</v>
      </c>
      <c r="BM15" s="3">
        <v>-2.3245633144545105E-5</v>
      </c>
      <c r="BN15" s="3">
        <v>2.5325323074019745E-5</v>
      </c>
      <c r="BO15" s="3">
        <v>7.3161462393973005E-5</v>
      </c>
      <c r="BP15" s="3">
        <v>0</v>
      </c>
      <c r="BQ15" s="3">
        <v>0</v>
      </c>
      <c r="BR15" s="3">
        <v>-2.4791839542964467E-4</v>
      </c>
      <c r="BS15" s="3">
        <v>0</v>
      </c>
      <c r="BT15" s="3">
        <v>1.586052165997099E-2</v>
      </c>
      <c r="BU15" s="3">
        <v>2.0166334779493783E-4</v>
      </c>
      <c r="BV15" s="3">
        <v>1.8762353201260108E-2</v>
      </c>
      <c r="BW15" s="3">
        <v>-2.7903913098573709E-7</v>
      </c>
      <c r="BX15" s="55">
        <v>0.14232022469314573</v>
      </c>
      <c r="BY15" s="3">
        <v>3.0151008850279749E-8</v>
      </c>
      <c r="BZ15" s="3">
        <v>-1.8140482701153069E-6</v>
      </c>
      <c r="CA15" s="3">
        <v>0</v>
      </c>
      <c r="CB15" s="3">
        <v>0</v>
      </c>
      <c r="CC15" s="3">
        <v>-2.37235573700795E-6</v>
      </c>
      <c r="CD15" s="3">
        <v>2.6762635086492546E-2</v>
      </c>
      <c r="CE15" s="3">
        <v>8.16698783050239E-9</v>
      </c>
      <c r="CF15" s="3">
        <v>0</v>
      </c>
      <c r="CG15" s="3">
        <v>-1.2235636112192844E-6</v>
      </c>
      <c r="CH15" s="3">
        <v>-7.7544779831390467E-6</v>
      </c>
      <c r="CI15" s="3">
        <v>0</v>
      </c>
      <c r="CJ15" s="3">
        <v>2.7745378988645143E-4</v>
      </c>
      <c r="CK15" s="3">
        <v>7.9450340988329972E-5</v>
      </c>
      <c r="CL15" s="3" t="e">
        <v>#N/A</v>
      </c>
      <c r="CM15" s="3">
        <v>2.3439716622373858E-8</v>
      </c>
      <c r="CN15" s="3">
        <v>0</v>
      </c>
      <c r="CO15" s="3">
        <v>-4.441610319165485E-5</v>
      </c>
      <c r="CP15" s="3">
        <v>0</v>
      </c>
      <c r="CQ15" s="3">
        <v>-1.3774355582283094E-4</v>
      </c>
      <c r="CR15" s="3">
        <v>-4.6274137599345645E-7</v>
      </c>
      <c r="CS15" s="3">
        <v>-1.5184562866841173E-5</v>
      </c>
      <c r="CT15" s="3">
        <v>0</v>
      </c>
      <c r="CU15" s="3">
        <v>0</v>
      </c>
      <c r="CV15" s="3">
        <v>5.7582991035439021E-6</v>
      </c>
      <c r="CW15" s="3">
        <v>0</v>
      </c>
      <c r="CX15" s="3">
        <v>1.7895876691788491E-5</v>
      </c>
      <c r="CY15" s="3">
        <v>0</v>
      </c>
      <c r="CZ15" s="3">
        <v>-8.2174343978820383E-2</v>
      </c>
      <c r="DA15" s="3">
        <v>1.1465313728269706E-2</v>
      </c>
      <c r="DB15" s="3">
        <v>7.0966106468217166E-3</v>
      </c>
      <c r="DC15" s="3" t="e">
        <v>#N/A</v>
      </c>
      <c r="DD15" s="3">
        <v>0</v>
      </c>
      <c r="DE15" s="3" t="e">
        <v>#N/A</v>
      </c>
      <c r="DF15" s="3">
        <v>0</v>
      </c>
      <c r="DG15" s="3">
        <v>3.1727667903467243E-5</v>
      </c>
      <c r="DH15" s="3">
        <v>1.1455956230057621E-3</v>
      </c>
      <c r="DI15" s="3">
        <v>1.411132770105941E-4</v>
      </c>
      <c r="DJ15" s="3">
        <v>2.1462812919496296E-4</v>
      </c>
      <c r="DK15" s="3">
        <v>2.5213206633384893E-7</v>
      </c>
      <c r="DL15" s="3">
        <v>8.4804604770285506E-7</v>
      </c>
      <c r="DM15" s="3">
        <v>2.0879750606390044E-3</v>
      </c>
      <c r="DN15" s="3">
        <v>-4.4657265447043282E-3</v>
      </c>
      <c r="DO15" s="3">
        <v>-1.4644492440420084E-6</v>
      </c>
      <c r="DP15" s="3">
        <v>0</v>
      </c>
      <c r="DQ15" s="3">
        <v>-1.1721217050195913E-6</v>
      </c>
      <c r="DR15" s="3">
        <v>0</v>
      </c>
      <c r="DS15" s="3">
        <v>-8.7052730416011385E-11</v>
      </c>
      <c r="DT15" s="3">
        <v>0</v>
      </c>
      <c r="DU15" s="3">
        <v>-2.0430989069594245E-8</v>
      </c>
      <c r="DV15" s="3">
        <v>0</v>
      </c>
      <c r="DW15" s="3">
        <v>0</v>
      </c>
      <c r="DX15" s="3">
        <v>-8.310104836886932E-6</v>
      </c>
      <c r="DY15" s="3">
        <v>0</v>
      </c>
      <c r="DZ15" s="3">
        <v>0</v>
      </c>
      <c r="EA15" s="3">
        <v>-1.2163463177113541E-4</v>
      </c>
      <c r="EB15" s="3">
        <v>-4.8575790395480978E-7</v>
      </c>
      <c r="EC15" s="55">
        <v>0.24296684299199556</v>
      </c>
      <c r="ED15" s="3">
        <v>0</v>
      </c>
      <c r="EE15" s="3">
        <v>0</v>
      </c>
      <c r="EF15" s="3">
        <v>0</v>
      </c>
      <c r="EG15" s="3">
        <v>0</v>
      </c>
      <c r="EH15" s="3">
        <v>0.22417570864432493</v>
      </c>
      <c r="EI15" s="3">
        <v>3.4352742640548509E-2</v>
      </c>
      <c r="EJ15" s="3">
        <v>0</v>
      </c>
      <c r="EK15" s="3">
        <v>1.1994013283101214E-2</v>
      </c>
      <c r="EL15" s="3">
        <v>-6.1959318079916851E-6</v>
      </c>
      <c r="EM15" s="3">
        <v>0</v>
      </c>
      <c r="EN15" s="3">
        <v>0</v>
      </c>
      <c r="EO15" s="3">
        <v>0</v>
      </c>
      <c r="EP15" s="3">
        <v>-6.3816450816547849E-9</v>
      </c>
      <c r="EQ15" s="3">
        <v>-7.0525931176101063E-5</v>
      </c>
      <c r="ER15" s="3">
        <v>-2.1472982991503016E-8</v>
      </c>
      <c r="ES15" s="3">
        <v>2.2830384389088864E-2</v>
      </c>
      <c r="ET15" s="6">
        <v>1.6997690350462034</v>
      </c>
      <c r="EU15" s="3">
        <v>2.9536531698148574E-9</v>
      </c>
      <c r="EV15" s="3">
        <v>-5.2321306720246865E-3</v>
      </c>
      <c r="EW15" s="3">
        <v>2.0413079485153297E-2</v>
      </c>
      <c r="EX15" s="3">
        <v>0</v>
      </c>
      <c r="EY15" s="3">
        <v>4.2323913647331164E-3</v>
      </c>
      <c r="EZ15" s="3">
        <v>2.0032669659288373E-2</v>
      </c>
      <c r="FA15" s="3">
        <v>0</v>
      </c>
      <c r="FB15" s="3">
        <v>0</v>
      </c>
      <c r="FC15" s="3">
        <v>-9.7238883692627205E-5</v>
      </c>
      <c r="FD15" s="3">
        <v>0</v>
      </c>
    </row>
    <row r="16" spans="1:160" x14ac:dyDescent="0.45">
      <c r="A16" t="s">
        <v>646</v>
      </c>
      <c r="B16" s="2">
        <v>36433</v>
      </c>
      <c r="C16" s="29">
        <v>3.1890833534598952</v>
      </c>
      <c r="D16" s="3">
        <v>0</v>
      </c>
      <c r="E16" s="3">
        <v>0</v>
      </c>
      <c r="F16" s="3">
        <v>0</v>
      </c>
      <c r="G16" s="3">
        <v>-1.2557410254353044E-5</v>
      </c>
      <c r="H16" s="55">
        <v>5.0777895653765937E-4</v>
      </c>
      <c r="I16" s="3">
        <v>0</v>
      </c>
      <c r="J16" s="3">
        <v>-2.9752172850956692E-6</v>
      </c>
      <c r="K16" s="3">
        <v>4.8267930924726929E-3</v>
      </c>
      <c r="L16" s="3">
        <v>1.6947418509255766E-3</v>
      </c>
      <c r="M16" s="3">
        <v>0</v>
      </c>
      <c r="N16" s="3">
        <v>4.0560436795404197E-4</v>
      </c>
      <c r="O16" s="3">
        <v>8.1039247849676452E-9</v>
      </c>
      <c r="P16" s="3">
        <v>0</v>
      </c>
      <c r="Q16" s="3">
        <v>-8.3584030314552801E-4</v>
      </c>
      <c r="R16" s="3">
        <v>0</v>
      </c>
      <c r="S16" s="3">
        <v>2.958805379484555E-2</v>
      </c>
      <c r="T16" s="3">
        <v>3.0957168116780209E-7</v>
      </c>
      <c r="U16" s="3">
        <v>1.7331745333194484E-3</v>
      </c>
      <c r="V16" s="3">
        <v>-6.2733394126467172E-6</v>
      </c>
      <c r="W16" s="3">
        <v>1.4727424833541245E-3</v>
      </c>
      <c r="X16" s="3">
        <v>0</v>
      </c>
      <c r="Y16" s="3">
        <v>5.365609053799426E-9</v>
      </c>
      <c r="Z16" s="3">
        <v>0</v>
      </c>
      <c r="AA16" s="3">
        <v>-3.320804080848755E-7</v>
      </c>
      <c r="AB16" s="55">
        <v>0.24672927309874235</v>
      </c>
      <c r="AC16" s="3">
        <v>1.4696861832809984E-2</v>
      </c>
      <c r="AD16" s="3">
        <v>0</v>
      </c>
      <c r="AE16" s="3">
        <v>0</v>
      </c>
      <c r="AF16" s="3">
        <v>-5.4075173510406357E-4</v>
      </c>
      <c r="AG16" s="56">
        <v>1.1514745769023412E-3</v>
      </c>
      <c r="AH16" s="3">
        <v>-5.4184144249639579E-8</v>
      </c>
      <c r="AI16" s="3">
        <v>2.022047573934785E-3</v>
      </c>
      <c r="AJ16" s="3">
        <v>0</v>
      </c>
      <c r="AK16" s="3">
        <v>-2.1909833077480874E-5</v>
      </c>
      <c r="AL16" s="3">
        <v>0</v>
      </c>
      <c r="AM16" s="3">
        <v>1.8490533803857318E-3</v>
      </c>
      <c r="AN16" s="3">
        <v>0</v>
      </c>
      <c r="AO16" s="3">
        <v>6.3851991761657879E-4</v>
      </c>
      <c r="AP16" s="3">
        <v>-7.3829157623357252E-6</v>
      </c>
      <c r="AQ16" s="3">
        <v>1.0013121692886266E-5</v>
      </c>
      <c r="AR16" s="3">
        <v>3.8816754062702463E-2</v>
      </c>
      <c r="AS16" s="3">
        <v>0</v>
      </c>
      <c r="AT16" s="3">
        <v>2.9356773102919801E-4</v>
      </c>
      <c r="AU16" s="3">
        <v>2.3450611874846117E-5</v>
      </c>
      <c r="AV16" s="3">
        <v>1.9784398620518416E-9</v>
      </c>
      <c r="AW16" s="3">
        <v>-1.9831504260200375E-5</v>
      </c>
      <c r="AX16" s="3">
        <v>0</v>
      </c>
      <c r="AY16" s="3">
        <v>-1.90187988524869E-5</v>
      </c>
      <c r="AZ16" s="3">
        <v>0</v>
      </c>
      <c r="BA16" s="3">
        <v>0.14070203658203595</v>
      </c>
      <c r="BB16" s="3">
        <v>0.10726452529428893</v>
      </c>
      <c r="BC16" s="55">
        <v>0.10066057705187435</v>
      </c>
      <c r="BD16" s="3">
        <v>0</v>
      </c>
      <c r="BE16" s="3">
        <v>0</v>
      </c>
      <c r="BF16" s="3">
        <v>-1.2280656159283535E-5</v>
      </c>
      <c r="BG16" s="3">
        <v>0</v>
      </c>
      <c r="BH16" s="3">
        <v>-8.7480853575848105E-6</v>
      </c>
      <c r="BI16" s="3">
        <v>3.8866140759997265E-4</v>
      </c>
      <c r="BJ16" s="3">
        <v>0</v>
      </c>
      <c r="BK16" s="3">
        <v>7.8164477059282752E-6</v>
      </c>
      <c r="BL16" s="3">
        <v>9.2553204663491685E-3</v>
      </c>
      <c r="BM16" s="3">
        <v>-3.4037030568253796E-6</v>
      </c>
      <c r="BN16" s="3">
        <v>-3.8125188231412192E-5</v>
      </c>
      <c r="BO16" s="3">
        <v>-7.3611763208193837E-6</v>
      </c>
      <c r="BP16" s="3">
        <v>0</v>
      </c>
      <c r="BQ16" s="3">
        <v>0</v>
      </c>
      <c r="BR16" s="3">
        <v>9.8412769986659871E-4</v>
      </c>
      <c r="BS16" s="3">
        <v>0</v>
      </c>
      <c r="BT16" s="3">
        <v>1.1324662290970388E-2</v>
      </c>
      <c r="BU16" s="3">
        <v>5.8256316493200233E-4</v>
      </c>
      <c r="BV16" s="3">
        <v>1.1029053772424597E-2</v>
      </c>
      <c r="BW16" s="3">
        <v>-2.1757046384818367E-6</v>
      </c>
      <c r="BX16" s="55">
        <v>1.2605956263829403</v>
      </c>
      <c r="BY16" s="3">
        <v>-2.2726061378541981E-7</v>
      </c>
      <c r="BZ16" s="3">
        <v>4.475432467106425E-7</v>
      </c>
      <c r="CA16" s="3">
        <v>0</v>
      </c>
      <c r="CB16" s="3">
        <v>0</v>
      </c>
      <c r="CC16" s="3">
        <v>-1.2142195177885857E-5</v>
      </c>
      <c r="CD16" s="3">
        <v>2.6937890803315621E-2</v>
      </c>
      <c r="CE16" s="3">
        <v>2.3351812281957952E-6</v>
      </c>
      <c r="CF16" s="3">
        <v>0</v>
      </c>
      <c r="CG16" s="3">
        <v>-6.2992965282985284E-6</v>
      </c>
      <c r="CH16" s="3">
        <v>1.0036342553212005E-6</v>
      </c>
      <c r="CI16" s="3">
        <v>0</v>
      </c>
      <c r="CJ16" s="3">
        <v>1.7422893015015445E-4</v>
      </c>
      <c r="CK16" s="3">
        <v>1.1836317727211318E-5</v>
      </c>
      <c r="CL16" s="3" t="e">
        <v>#N/A</v>
      </c>
      <c r="CM16" s="3">
        <v>1.253492190684321E-7</v>
      </c>
      <c r="CN16" s="3">
        <v>0</v>
      </c>
      <c r="CO16" s="3">
        <v>-2.2571381075940926E-4</v>
      </c>
      <c r="CP16" s="3">
        <v>0</v>
      </c>
      <c r="CQ16" s="3">
        <v>-2.5047234240128415E-5</v>
      </c>
      <c r="CR16" s="3">
        <v>-6.0049515840465042E-7</v>
      </c>
      <c r="CS16" s="3">
        <v>-1.8772223534901825E-6</v>
      </c>
      <c r="CT16" s="3">
        <v>0</v>
      </c>
      <c r="CU16" s="3">
        <v>0</v>
      </c>
      <c r="CV16" s="3">
        <v>-6.6961491421121499E-5</v>
      </c>
      <c r="CW16" s="3">
        <v>0</v>
      </c>
      <c r="CX16" s="3">
        <v>8.3517273679123052E-6</v>
      </c>
      <c r="CY16" s="3">
        <v>0</v>
      </c>
      <c r="CZ16" s="3">
        <v>0.14042819431037901</v>
      </c>
      <c r="DA16" s="3">
        <v>8.7694145962475406E-3</v>
      </c>
      <c r="DB16" s="3">
        <v>1.3849550707582784E-3</v>
      </c>
      <c r="DC16" s="3" t="e">
        <v>#N/A</v>
      </c>
      <c r="DD16" s="3">
        <v>0</v>
      </c>
      <c r="DE16" s="3">
        <v>1.2810916715634869E-5</v>
      </c>
      <c r="DF16" s="3">
        <v>0</v>
      </c>
      <c r="DG16" s="3">
        <v>1.2209722248531654E-4</v>
      </c>
      <c r="DH16" s="3">
        <v>3.7006703379937819E-3</v>
      </c>
      <c r="DI16" s="3">
        <v>7.1066855802032837E-5</v>
      </c>
      <c r="DJ16" s="3">
        <v>4.2302744009584293E-4</v>
      </c>
      <c r="DK16" s="3">
        <v>4.0178413748638914E-8</v>
      </c>
      <c r="DL16" s="3">
        <v>2.1677458376152578E-6</v>
      </c>
      <c r="DM16" s="3">
        <v>2.5108863472301553E-4</v>
      </c>
      <c r="DN16" s="3">
        <v>2.1737241473703708E-3</v>
      </c>
      <c r="DO16" s="3">
        <v>-6.5297388358804517E-7</v>
      </c>
      <c r="DP16" s="3">
        <v>0</v>
      </c>
      <c r="DQ16" s="3">
        <v>-5.8491739107979536E-6</v>
      </c>
      <c r="DR16" s="3">
        <v>0</v>
      </c>
      <c r="DS16" s="3">
        <v>-8.7052730416011385E-11</v>
      </c>
      <c r="DT16" s="3">
        <v>0</v>
      </c>
      <c r="DU16" s="3">
        <v>-2.2450264736292066E-8</v>
      </c>
      <c r="DV16" s="3">
        <v>0</v>
      </c>
      <c r="DW16" s="3">
        <v>0</v>
      </c>
      <c r="DX16" s="3">
        <v>1.9987652412723892E-5</v>
      </c>
      <c r="DY16" s="3">
        <v>0</v>
      </c>
      <c r="DZ16" s="3">
        <v>0</v>
      </c>
      <c r="EA16" s="3">
        <v>1.3957306072942407E-3</v>
      </c>
      <c r="EB16" s="3">
        <v>8.7212797631540188E-6</v>
      </c>
      <c r="EC16" s="55">
        <v>-0.67530616576453217</v>
      </c>
      <c r="ED16" s="3">
        <v>0</v>
      </c>
      <c r="EE16" s="3">
        <v>0</v>
      </c>
      <c r="EF16" s="3">
        <v>0</v>
      </c>
      <c r="EG16" s="3">
        <v>0</v>
      </c>
      <c r="EH16" s="3">
        <v>0.40856145931909243</v>
      </c>
      <c r="EI16" s="3">
        <v>2.7680594899230325E-2</v>
      </c>
      <c r="EJ16" s="3">
        <v>0</v>
      </c>
      <c r="EK16" s="3">
        <v>7.4704949859206683E-3</v>
      </c>
      <c r="EL16" s="3">
        <v>-8.9579054616371488E-6</v>
      </c>
      <c r="EM16" s="3">
        <v>0</v>
      </c>
      <c r="EN16" s="3">
        <v>0</v>
      </c>
      <c r="EO16" s="3">
        <v>0</v>
      </c>
      <c r="EP16" s="3">
        <v>-1.1006988359589268E-10</v>
      </c>
      <c r="EQ16" s="3">
        <v>-3.8154382882097473E-6</v>
      </c>
      <c r="ER16" s="3">
        <v>-2.3227989675251401E-8</v>
      </c>
      <c r="ES16" s="3">
        <v>-0.26257273599898351</v>
      </c>
      <c r="ET16" s="6">
        <v>1.2503291523772924</v>
      </c>
      <c r="EU16" s="3">
        <v>-2.311877126565575E-8</v>
      </c>
      <c r="EV16" s="3">
        <v>8.105677787405409E-4</v>
      </c>
      <c r="EW16" s="3">
        <v>9.8770166342813659E-3</v>
      </c>
      <c r="EX16" s="3">
        <v>0</v>
      </c>
      <c r="EY16" s="3">
        <v>4.6091749130175164E-3</v>
      </c>
      <c r="EZ16" s="3">
        <v>3.5081095654925253E-3</v>
      </c>
      <c r="FA16" s="3">
        <v>0</v>
      </c>
      <c r="FB16" s="3">
        <v>0</v>
      </c>
      <c r="FC16" s="3">
        <v>-1.4845591692742339E-5</v>
      </c>
      <c r="FD16" s="3">
        <v>0</v>
      </c>
    </row>
    <row r="17" spans="1:160" x14ac:dyDescent="0.45">
      <c r="A17" t="s">
        <v>647</v>
      </c>
      <c r="B17" s="2">
        <v>36525</v>
      </c>
      <c r="C17" s="29">
        <v>3.3524798649419716</v>
      </c>
      <c r="D17" s="3">
        <v>0</v>
      </c>
      <c r="E17" s="3">
        <v>0</v>
      </c>
      <c r="F17" s="3">
        <v>0</v>
      </c>
      <c r="G17" s="3">
        <v>-2.5429077634227759E-6</v>
      </c>
      <c r="H17" s="55">
        <v>9.1828149952102932E-4</v>
      </c>
      <c r="I17" s="3">
        <v>0</v>
      </c>
      <c r="J17" s="3">
        <v>-1.2300566453945409E-7</v>
      </c>
      <c r="K17" s="3">
        <v>-1.6747224591018265E-3</v>
      </c>
      <c r="L17" s="3">
        <v>8.5372154264984207E-3</v>
      </c>
      <c r="M17" s="3">
        <v>0</v>
      </c>
      <c r="N17" s="3">
        <v>1.7584478663847561E-2</v>
      </c>
      <c r="O17" s="3">
        <v>2.7142439607378205E-9</v>
      </c>
      <c r="P17" s="3">
        <v>0</v>
      </c>
      <c r="Q17" s="3">
        <v>-4.7666196073516414E-6</v>
      </c>
      <c r="R17" s="3">
        <v>0</v>
      </c>
      <c r="S17" s="3">
        <v>-7.8986966563066377E-2</v>
      </c>
      <c r="T17" s="3">
        <v>-2.0061657959945544E-6</v>
      </c>
      <c r="U17" s="3">
        <v>4.4538772458032529E-3</v>
      </c>
      <c r="V17" s="3">
        <v>-1.262457406711235E-6</v>
      </c>
      <c r="W17" s="3">
        <v>-4.3205283517696192E-4</v>
      </c>
      <c r="X17" s="3">
        <v>0</v>
      </c>
      <c r="Y17" s="3">
        <v>-2.7957060630007866E-8</v>
      </c>
      <c r="Z17" s="3">
        <v>0</v>
      </c>
      <c r="AA17" s="3">
        <v>8.1398459420884357E-6</v>
      </c>
      <c r="AB17" s="55">
        <v>9.8054067407202655E-2</v>
      </c>
      <c r="AC17" s="3">
        <v>2.0789417637295211E-2</v>
      </c>
      <c r="AD17" s="3">
        <v>0</v>
      </c>
      <c r="AE17" s="3">
        <v>0</v>
      </c>
      <c r="AF17" s="3">
        <v>1.1467387488777673E-3</v>
      </c>
      <c r="AG17" s="56">
        <v>2.9404421955731078E-3</v>
      </c>
      <c r="AH17" s="3">
        <v>-1.1581168514505663E-7</v>
      </c>
      <c r="AI17" s="3">
        <v>2.4118658242374769E-4</v>
      </c>
      <c r="AJ17" s="3">
        <v>0</v>
      </c>
      <c r="AK17" s="3">
        <v>-9.7936863580012207E-5</v>
      </c>
      <c r="AL17" s="3">
        <v>0</v>
      </c>
      <c r="AM17" s="3">
        <v>-1.2910413238936846E-4</v>
      </c>
      <c r="AN17" s="3">
        <v>0</v>
      </c>
      <c r="AO17" s="3">
        <v>1.2138534965481513E-4</v>
      </c>
      <c r="AP17" s="3">
        <v>3.3010324079165835E-7</v>
      </c>
      <c r="AQ17" s="3">
        <v>-2.2129499730888524E-5</v>
      </c>
      <c r="AR17" s="3">
        <v>4.1093635859010998E-3</v>
      </c>
      <c r="AS17" s="3">
        <v>0</v>
      </c>
      <c r="AT17" s="3">
        <v>2.3384987416351995E-4</v>
      </c>
      <c r="AU17" s="3">
        <v>6.1067847577971705E-5</v>
      </c>
      <c r="AV17" s="3">
        <v>-1.1400528078051132E-8</v>
      </c>
      <c r="AW17" s="3">
        <v>-2.3741389115099525E-5</v>
      </c>
      <c r="AX17" s="3">
        <v>0</v>
      </c>
      <c r="AY17" s="3">
        <v>1.0252602442136441E-5</v>
      </c>
      <c r="AZ17" s="3">
        <v>0</v>
      </c>
      <c r="BA17" s="3">
        <v>4.9826654193894551E-2</v>
      </c>
      <c r="BB17" s="3">
        <v>-0.11065298548364629</v>
      </c>
      <c r="BC17" s="55">
        <v>0.3375452578072754</v>
      </c>
      <c r="BD17" s="3">
        <v>0</v>
      </c>
      <c r="BE17" s="3">
        <v>0</v>
      </c>
      <c r="BF17" s="3">
        <v>5.4528926272628131E-7</v>
      </c>
      <c r="BG17" s="3">
        <v>0</v>
      </c>
      <c r="BH17" s="3">
        <v>1.8437281925971714E-4</v>
      </c>
      <c r="BI17" s="3">
        <v>3.6454906569264147E-4</v>
      </c>
      <c r="BJ17" s="3">
        <v>0</v>
      </c>
      <c r="BK17" s="3">
        <v>1.9474827700524669E-4</v>
      </c>
      <c r="BL17" s="3">
        <v>9.2293911152047485E-3</v>
      </c>
      <c r="BM17" s="3">
        <v>3.6867446952040894E-5</v>
      </c>
      <c r="BN17" s="3">
        <v>6.6433354176999854E-5</v>
      </c>
      <c r="BO17" s="3">
        <v>-3.5210260469584198E-4</v>
      </c>
      <c r="BP17" s="3">
        <v>0</v>
      </c>
      <c r="BQ17" s="3">
        <v>0</v>
      </c>
      <c r="BR17" s="3">
        <v>8.8970811488198274E-4</v>
      </c>
      <c r="BS17" s="3">
        <v>0</v>
      </c>
      <c r="BT17" s="3">
        <v>4.2347026166797887E-3</v>
      </c>
      <c r="BU17" s="3">
        <v>-6.8569110310719552E-4</v>
      </c>
      <c r="BV17" s="3">
        <v>1.0494686414806206E-2</v>
      </c>
      <c r="BW17" s="3">
        <v>1.41809313801396E-7</v>
      </c>
      <c r="BX17" s="55">
        <v>1.3052438340656209E-2</v>
      </c>
      <c r="BY17" s="3">
        <v>-1.0189261481174616E-7</v>
      </c>
      <c r="BZ17" s="3">
        <v>2.3896089587454657E-6</v>
      </c>
      <c r="CA17" s="3">
        <v>0</v>
      </c>
      <c r="CB17" s="3">
        <v>0</v>
      </c>
      <c r="CC17" s="3">
        <v>-3.0482314575772212E-6</v>
      </c>
      <c r="CD17" s="3">
        <v>2.314285204614714E-2</v>
      </c>
      <c r="CE17" s="3">
        <v>-6.6156253620225039E-7</v>
      </c>
      <c r="CF17" s="3">
        <v>0</v>
      </c>
      <c r="CG17" s="3">
        <v>-1.2246756211451309E-6</v>
      </c>
      <c r="CH17" s="3">
        <v>6.3647127740111692E-6</v>
      </c>
      <c r="CI17" s="3">
        <v>0</v>
      </c>
      <c r="CJ17" s="3">
        <v>2.8548059378915691E-4</v>
      </c>
      <c r="CK17" s="3">
        <v>-3.8390268121323351E-5</v>
      </c>
      <c r="CL17" s="3">
        <v>-1.4356487565280195E-2</v>
      </c>
      <c r="CM17" s="3">
        <v>-5.473983867876935E-8</v>
      </c>
      <c r="CN17" s="3">
        <v>0</v>
      </c>
      <c r="CO17" s="3">
        <v>-1.9402227669197824E-5</v>
      </c>
      <c r="CP17" s="3">
        <v>0</v>
      </c>
      <c r="CQ17" s="3">
        <v>2.1346963497131588E-4</v>
      </c>
      <c r="CR17" s="3">
        <v>9.0649868540954034E-7</v>
      </c>
      <c r="CS17" s="3">
        <v>2.2919448626773899E-5</v>
      </c>
      <c r="CT17" s="3">
        <v>0</v>
      </c>
      <c r="CU17" s="3">
        <v>0</v>
      </c>
      <c r="CV17" s="3">
        <v>6.6281343092031833E-5</v>
      </c>
      <c r="CW17" s="3">
        <v>0</v>
      </c>
      <c r="CX17" s="3">
        <v>6.6146695375261658E-5</v>
      </c>
      <c r="CY17" s="3">
        <v>0</v>
      </c>
      <c r="CZ17" s="3">
        <v>0.14694246270046527</v>
      </c>
      <c r="DA17" s="3">
        <v>1.4758260852622475E-3</v>
      </c>
      <c r="DB17" s="3">
        <v>3.2285640731725433E-3</v>
      </c>
      <c r="DC17" s="3" t="e">
        <v>#N/A</v>
      </c>
      <c r="DD17" s="3">
        <v>0</v>
      </c>
      <c r="DE17" s="3">
        <v>-3.4355232518439065E-5</v>
      </c>
      <c r="DF17" s="3">
        <v>0</v>
      </c>
      <c r="DG17" s="3">
        <v>2.612748824675974E-4</v>
      </c>
      <c r="DH17" s="3">
        <v>1.3846738366801089E-2</v>
      </c>
      <c r="DI17" s="3">
        <v>7.6098728775930108E-5</v>
      </c>
      <c r="DJ17" s="3">
        <v>-2.2303776204498672E-4</v>
      </c>
      <c r="DK17" s="3">
        <v>-3.4004486055402844E-7</v>
      </c>
      <c r="DL17" s="3">
        <v>-1.4861362179176488E-6</v>
      </c>
      <c r="DM17" s="3">
        <v>-9.5467508426818983E-5</v>
      </c>
      <c r="DN17" s="3">
        <v>2.1358451378981451E-2</v>
      </c>
      <c r="DO17" s="3">
        <v>2.6789875883272664E-6</v>
      </c>
      <c r="DP17" s="3">
        <v>0</v>
      </c>
      <c r="DQ17" s="3">
        <v>3.181368691786472E-6</v>
      </c>
      <c r="DR17" s="3">
        <v>0</v>
      </c>
      <c r="DS17" s="3">
        <v>-1.741054608320229E-10</v>
      </c>
      <c r="DT17" s="3">
        <v>0</v>
      </c>
      <c r="DU17" s="3">
        <v>6.4146617464261656E-8</v>
      </c>
      <c r="DV17" s="3">
        <v>0</v>
      </c>
      <c r="DW17" s="3">
        <v>0</v>
      </c>
      <c r="DX17" s="3">
        <v>-3.5041105011321231E-6</v>
      </c>
      <c r="DY17" s="3">
        <v>0</v>
      </c>
      <c r="DZ17" s="3">
        <v>0</v>
      </c>
      <c r="EA17" s="3">
        <v>5.9071320789797486E-4</v>
      </c>
      <c r="EB17" s="3">
        <v>-2.2182242824333082E-6</v>
      </c>
      <c r="EC17" s="55">
        <v>0.8119660208335352</v>
      </c>
      <c r="ED17" s="3">
        <v>6.9788769088385061E-14</v>
      </c>
      <c r="EE17" s="3">
        <v>0</v>
      </c>
      <c r="EF17" s="3">
        <v>0</v>
      </c>
      <c r="EG17" s="3">
        <v>0</v>
      </c>
      <c r="EH17" s="3">
        <v>0.19189919868777525</v>
      </c>
      <c r="EI17" s="3">
        <v>4.5468477263010988E-3</v>
      </c>
      <c r="EJ17" s="3">
        <v>0</v>
      </c>
      <c r="EK17" s="3">
        <v>6.7705751640691784E-3</v>
      </c>
      <c r="EL17" s="3">
        <v>1.785536547005187E-5</v>
      </c>
      <c r="EM17" s="3">
        <v>0</v>
      </c>
      <c r="EN17" s="3">
        <v>0</v>
      </c>
      <c r="EO17" s="3">
        <v>0</v>
      </c>
      <c r="EP17" s="3">
        <v>7.239490561662888E-9</v>
      </c>
      <c r="EQ17" s="3">
        <v>1.1474102765449948E-4</v>
      </c>
      <c r="ER17" s="3">
        <v>7.2214289555170371E-8</v>
      </c>
      <c r="ES17" s="3">
        <v>-0.1646922644775923</v>
      </c>
      <c r="ET17" s="6">
        <v>1.6714688379623113</v>
      </c>
      <c r="EU17" s="3">
        <v>-2.2855909222108712E-8</v>
      </c>
      <c r="EV17" s="3">
        <v>1.0953258116127275E-2</v>
      </c>
      <c r="EW17" s="3">
        <v>1.3947620050268662E-3</v>
      </c>
      <c r="EX17" s="3">
        <v>0</v>
      </c>
      <c r="EY17" s="3">
        <v>9.3228646881956759E-3</v>
      </c>
      <c r="EZ17" s="3">
        <v>9.0894291017446852E-3</v>
      </c>
      <c r="FA17" s="3">
        <v>0</v>
      </c>
      <c r="FB17" s="3">
        <v>0</v>
      </c>
      <c r="FC17" s="3">
        <v>9.5023420296623312E-5</v>
      </c>
      <c r="FD17" s="3">
        <v>0</v>
      </c>
    </row>
    <row r="18" spans="1:160" x14ac:dyDescent="0.45">
      <c r="A18" t="s">
        <v>648</v>
      </c>
      <c r="B18" s="2">
        <v>36616</v>
      </c>
      <c r="C18" s="29">
        <v>5.3220321208119463</v>
      </c>
      <c r="D18" s="3">
        <v>0</v>
      </c>
      <c r="E18" s="3">
        <v>0</v>
      </c>
      <c r="F18" s="3">
        <v>0</v>
      </c>
      <c r="G18" s="3">
        <v>1.6798905949050971E-5</v>
      </c>
      <c r="H18" s="55">
        <v>-1.9671763319787972E-4</v>
      </c>
      <c r="I18" s="3">
        <v>0</v>
      </c>
      <c r="J18" s="3">
        <v>3.9152603389244487E-6</v>
      </c>
      <c r="K18" s="3">
        <v>-1.4209307682217225E-3</v>
      </c>
      <c r="L18" s="3">
        <v>2.3542732439067846E-3</v>
      </c>
      <c r="M18" s="3">
        <v>0</v>
      </c>
      <c r="N18" s="3">
        <v>7.4909743169706052E-3</v>
      </c>
      <c r="O18" s="3">
        <v>-1.3435612980729001E-8</v>
      </c>
      <c r="P18" s="3">
        <v>0</v>
      </c>
      <c r="Q18" s="3">
        <v>1.098755469789655E-3</v>
      </c>
      <c r="R18" s="3">
        <v>0</v>
      </c>
      <c r="S18" s="3">
        <v>-2.9338468812103998E-2</v>
      </c>
      <c r="T18" s="3">
        <v>5.3965676397906724E-7</v>
      </c>
      <c r="U18" s="3">
        <v>1.7769765849440716E-2</v>
      </c>
      <c r="V18" s="3">
        <v>8.3837001867012648E-6</v>
      </c>
      <c r="W18" s="3">
        <v>5.1207757109678976E-3</v>
      </c>
      <c r="X18" s="3">
        <v>0</v>
      </c>
      <c r="Y18" s="3">
        <v>-8.7103234994846901E-9</v>
      </c>
      <c r="Z18" s="3">
        <v>0</v>
      </c>
      <c r="AA18" s="3">
        <v>-2.0461780898077755E-6</v>
      </c>
      <c r="AB18" s="55">
        <v>0.1807501562702758</v>
      </c>
      <c r="AC18" s="3">
        <v>1.7915653826030671E-2</v>
      </c>
      <c r="AD18" s="3">
        <v>0</v>
      </c>
      <c r="AE18" s="3">
        <v>0</v>
      </c>
      <c r="AF18" s="3">
        <v>1.5838829043407819E-3</v>
      </c>
      <c r="AG18" s="56">
        <v>7.1435270351712784E-3</v>
      </c>
      <c r="AH18" s="3">
        <v>-1.3523390618012384E-7</v>
      </c>
      <c r="AI18" s="3">
        <v>1.949311245757432E-3</v>
      </c>
      <c r="AJ18" s="3">
        <v>0</v>
      </c>
      <c r="AK18" s="3">
        <v>2.1603337794252678E-6</v>
      </c>
      <c r="AL18" s="3">
        <v>0</v>
      </c>
      <c r="AM18" s="3">
        <v>-1.15501094281871E-3</v>
      </c>
      <c r="AN18" s="3">
        <v>0</v>
      </c>
      <c r="AO18" s="3">
        <v>1.2392695049643799E-4</v>
      </c>
      <c r="AP18" s="3">
        <v>-9.3852639700201361E-5</v>
      </c>
      <c r="AQ18" s="3">
        <v>-4.008686411384553E-5</v>
      </c>
      <c r="AR18" s="3">
        <v>4.346432431462055E-2</v>
      </c>
      <c r="AS18" s="3">
        <v>0</v>
      </c>
      <c r="AT18" s="3">
        <v>-3.5028297698085293E-4</v>
      </c>
      <c r="AU18" s="3">
        <v>3.0496094496304375E-4</v>
      </c>
      <c r="AV18" s="3">
        <v>-1.0211565349581825E-9</v>
      </c>
      <c r="AW18" s="3">
        <v>5.4058691036361629E-6</v>
      </c>
      <c r="AX18" s="3">
        <v>0</v>
      </c>
      <c r="AY18" s="3">
        <v>2.2919000111964839E-5</v>
      </c>
      <c r="AZ18" s="3">
        <v>0</v>
      </c>
      <c r="BA18" s="3">
        <v>9.685219913338583E-2</v>
      </c>
      <c r="BB18" s="3">
        <v>0.13274088782468049</v>
      </c>
      <c r="BC18" s="55">
        <v>0.15766729042162383</v>
      </c>
      <c r="BD18" s="3">
        <v>0</v>
      </c>
      <c r="BE18" s="3">
        <v>0</v>
      </c>
      <c r="BF18" s="3">
        <v>-1.4922522602551863E-5</v>
      </c>
      <c r="BG18" s="3">
        <v>0</v>
      </c>
      <c r="BH18" s="3">
        <v>4.4886402743312677E-6</v>
      </c>
      <c r="BI18" s="3">
        <v>2.724393867600055E-4</v>
      </c>
      <c r="BJ18" s="3">
        <v>0</v>
      </c>
      <c r="BK18" s="3">
        <v>-1.2795293049085939E-5</v>
      </c>
      <c r="BL18" s="3">
        <v>2.260174389424077E-3</v>
      </c>
      <c r="BM18" s="3">
        <v>-6.8171406120777304E-6</v>
      </c>
      <c r="BN18" s="3">
        <v>4.3837317297118878E-5</v>
      </c>
      <c r="BO18" s="3">
        <v>-1.621137188144981E-4</v>
      </c>
      <c r="BP18" s="3">
        <v>0</v>
      </c>
      <c r="BQ18" s="3">
        <v>0</v>
      </c>
      <c r="BR18" s="3">
        <v>-2.3298914115054345E-5</v>
      </c>
      <c r="BS18" s="3">
        <v>0</v>
      </c>
      <c r="BT18" s="3">
        <v>1.6382274543024957E-2</v>
      </c>
      <c r="BU18" s="3">
        <v>1.7620424333472507E-4</v>
      </c>
      <c r="BV18" s="3">
        <v>6.5922989246401387E-3</v>
      </c>
      <c r="BW18" s="3">
        <v>2.9010869278588314E-6</v>
      </c>
      <c r="BX18" s="55">
        <v>0.40175460568446292</v>
      </c>
      <c r="BY18" s="3">
        <v>3.4706210514895577E-7</v>
      </c>
      <c r="BZ18" s="3">
        <v>-5.5307053684897318E-7</v>
      </c>
      <c r="CA18" s="3">
        <v>0</v>
      </c>
      <c r="CB18" s="3">
        <v>0</v>
      </c>
      <c r="CC18" s="3">
        <v>1.6739607856751702E-5</v>
      </c>
      <c r="CD18" s="3">
        <v>2.5616032595365996E-2</v>
      </c>
      <c r="CE18" s="3">
        <v>-1.8531194476147348E-6</v>
      </c>
      <c r="CF18" s="3">
        <v>0</v>
      </c>
      <c r="CG18" s="3">
        <v>8.3666769730391677E-6</v>
      </c>
      <c r="CH18" s="3">
        <v>1.3631378880404426E-7</v>
      </c>
      <c r="CI18" s="3">
        <v>0</v>
      </c>
      <c r="CJ18" s="3">
        <v>4.4467728564052581E-4</v>
      </c>
      <c r="CK18" s="3">
        <v>-5.1178361231207392E-5</v>
      </c>
      <c r="CL18" s="3">
        <v>1.0462964094422562E-2</v>
      </c>
      <c r="CM18" s="3">
        <v>-1.5438155673599274E-7</v>
      </c>
      <c r="CN18" s="3">
        <v>0</v>
      </c>
      <c r="CO18" s="3">
        <v>2.8467348451114989E-4</v>
      </c>
      <c r="CP18" s="3">
        <v>0</v>
      </c>
      <c r="CQ18" s="3">
        <v>-2.2323718980159798E-5</v>
      </c>
      <c r="CR18" s="3">
        <v>3.8355528216152761E-7</v>
      </c>
      <c r="CS18" s="3">
        <v>-5.5175558070475353E-6</v>
      </c>
      <c r="CT18" s="3">
        <v>0</v>
      </c>
      <c r="CU18" s="3">
        <v>0</v>
      </c>
      <c r="CV18" s="3">
        <v>-6.1205379256949341E-6</v>
      </c>
      <c r="CW18" s="3">
        <v>0</v>
      </c>
      <c r="CX18" s="3">
        <v>5.7002117871950265E-6</v>
      </c>
      <c r="CY18" s="3">
        <v>0</v>
      </c>
      <c r="CZ18" s="3">
        <v>4.1340519019868779E-2</v>
      </c>
      <c r="DA18" s="3">
        <v>2.7629375912812224E-3</v>
      </c>
      <c r="DB18" s="3">
        <v>3.6461577071381602E-3</v>
      </c>
      <c r="DC18" s="3">
        <v>-7.2000356389033594E-6</v>
      </c>
      <c r="DD18" s="3">
        <v>0</v>
      </c>
      <c r="DE18" s="3">
        <v>-3.5650632369220919E-4</v>
      </c>
      <c r="DF18" s="3">
        <v>0</v>
      </c>
      <c r="DG18" s="3">
        <v>4.880311291281184E-4</v>
      </c>
      <c r="DH18" s="3">
        <v>-5.3713378463232219E-3</v>
      </c>
      <c r="DI18" s="3">
        <v>9.9374956436845827E-6</v>
      </c>
      <c r="DJ18" s="3">
        <v>3.4874466225292292E-4</v>
      </c>
      <c r="DK18" s="3">
        <v>-6.9002376728018173E-8</v>
      </c>
      <c r="DL18" s="3">
        <v>-1.7526285897880066E-6</v>
      </c>
      <c r="DM18" s="3">
        <v>6.1912263738828939E-5</v>
      </c>
      <c r="DN18" s="3">
        <v>-3.4944744245032E-3</v>
      </c>
      <c r="DO18" s="3">
        <v>-5.8441862636008396E-7</v>
      </c>
      <c r="DP18" s="3">
        <v>0</v>
      </c>
      <c r="DQ18" s="3">
        <v>3.7755304046535006E-6</v>
      </c>
      <c r="DR18" s="3">
        <v>0</v>
      </c>
      <c r="DS18" s="3">
        <v>3.2748408108880478E-9</v>
      </c>
      <c r="DT18" s="3">
        <v>0</v>
      </c>
      <c r="DU18" s="3">
        <v>-2.0165940791355057E-8</v>
      </c>
      <c r="DV18" s="3">
        <v>0</v>
      </c>
      <c r="DW18" s="3">
        <v>0</v>
      </c>
      <c r="DX18" s="3">
        <v>-8.4164402444054758E-6</v>
      </c>
      <c r="DY18" s="3">
        <v>0</v>
      </c>
      <c r="DZ18" s="3">
        <v>0</v>
      </c>
      <c r="EA18" s="3">
        <v>-6.1114340173228556E-3</v>
      </c>
      <c r="EB18" s="3">
        <v>-6.5780685536766763E-6</v>
      </c>
      <c r="EC18" s="55">
        <v>0.75673563351325279</v>
      </c>
      <c r="ED18" s="3">
        <v>1.3957753817677007E-13</v>
      </c>
      <c r="EE18" s="3">
        <v>0</v>
      </c>
      <c r="EF18" s="3">
        <v>0</v>
      </c>
      <c r="EG18" s="3">
        <v>0</v>
      </c>
      <c r="EH18" s="3">
        <v>0.13955907961091224</v>
      </c>
      <c r="EI18" s="3">
        <v>6.4731932840930871E-3</v>
      </c>
      <c r="EJ18" s="3">
        <v>0</v>
      </c>
      <c r="EK18" s="3">
        <v>9.8813474015550408E-5</v>
      </c>
      <c r="EL18" s="3">
        <v>-2.45541414773417E-6</v>
      </c>
      <c r="EM18" s="3">
        <v>0</v>
      </c>
      <c r="EN18" s="3">
        <v>0</v>
      </c>
      <c r="EO18" s="3">
        <v>0</v>
      </c>
      <c r="EP18" s="3">
        <v>-2.7256993556707106E-9</v>
      </c>
      <c r="EQ18" s="3">
        <v>-4.2856235614884602E-5</v>
      </c>
      <c r="ER18" s="3">
        <v>-2.4265165351550535E-8</v>
      </c>
      <c r="ES18" s="3">
        <v>0.11273311441015753</v>
      </c>
      <c r="ET18" s="6">
        <v>3.692310456523785</v>
      </c>
      <c r="EU18" s="3">
        <v>7.4230714098260672E-8</v>
      </c>
      <c r="EV18" s="3">
        <v>1.1781883811748621E-2</v>
      </c>
      <c r="EW18" s="3">
        <v>7.6313895187216053E-4</v>
      </c>
      <c r="EX18" s="3">
        <v>0</v>
      </c>
      <c r="EY18" s="3">
        <v>2.334628178590541E-2</v>
      </c>
      <c r="EZ18" s="3">
        <v>1.6549018595738773E-2</v>
      </c>
      <c r="FA18" s="3">
        <v>0</v>
      </c>
      <c r="FB18" s="3">
        <v>0</v>
      </c>
      <c r="FC18" s="3">
        <v>1.6144845810038913E-5</v>
      </c>
      <c r="FD18" s="3">
        <v>0</v>
      </c>
    </row>
    <row r="19" spans="1:160" x14ac:dyDescent="0.45">
      <c r="A19" t="s">
        <v>649</v>
      </c>
      <c r="B19" s="2">
        <v>36707</v>
      </c>
      <c r="C19" s="29">
        <v>4.5061741579766004</v>
      </c>
      <c r="D19" s="3">
        <v>0</v>
      </c>
      <c r="E19" s="3">
        <v>0</v>
      </c>
      <c r="F19" s="3">
        <v>0</v>
      </c>
      <c r="G19" s="3">
        <v>-2.2730162219993392E-6</v>
      </c>
      <c r="H19" s="55">
        <v>5.8091706403167924E-3</v>
      </c>
      <c r="I19" s="3">
        <v>0</v>
      </c>
      <c r="J19" s="3">
        <v>-6.4106187762239523E-7</v>
      </c>
      <c r="K19" s="3">
        <v>7.4002916433822501E-3</v>
      </c>
      <c r="L19" s="3">
        <v>-3.0544528019671888E-5</v>
      </c>
      <c r="M19" s="3">
        <v>0</v>
      </c>
      <c r="N19" s="3">
        <v>-6.3888714377229668E-4</v>
      </c>
      <c r="O19" s="3">
        <v>-1.2190806297726041E-9</v>
      </c>
      <c r="P19" s="3">
        <v>0</v>
      </c>
      <c r="Q19" s="3">
        <v>1.6198076840465902E-3</v>
      </c>
      <c r="R19" s="3">
        <v>0</v>
      </c>
      <c r="S19" s="3">
        <v>1.4041737858643507E-2</v>
      </c>
      <c r="T19" s="3">
        <v>2.0580924037111946E-6</v>
      </c>
      <c r="U19" s="3">
        <v>1.3365205465570046E-2</v>
      </c>
      <c r="V19" s="3">
        <v>-1.1348807044435636E-6</v>
      </c>
      <c r="W19" s="3">
        <v>1.1341477127628859E-3</v>
      </c>
      <c r="X19" s="3">
        <v>0</v>
      </c>
      <c r="Y19" s="3">
        <v>7.4061032365699885E-8</v>
      </c>
      <c r="Z19" s="3">
        <v>0</v>
      </c>
      <c r="AA19" s="3">
        <v>-5.5034435484811889E-6</v>
      </c>
      <c r="AB19" s="55">
        <v>4.5193000046256884E-2</v>
      </c>
      <c r="AC19" s="3">
        <v>-1.5558701234982816E-2</v>
      </c>
      <c r="AD19" s="3">
        <v>0</v>
      </c>
      <c r="AE19" s="3">
        <v>0</v>
      </c>
      <c r="AF19" s="3">
        <v>2.342707257513493E-3</v>
      </c>
      <c r="AG19" s="56">
        <v>1.1602415409357331E-3</v>
      </c>
      <c r="AH19" s="3">
        <v>2.968811445118886E-7</v>
      </c>
      <c r="AI19" s="3">
        <v>1.3870599502115045E-3</v>
      </c>
      <c r="AJ19" s="3">
        <v>0</v>
      </c>
      <c r="AK19" s="3">
        <v>2.1191623031508689E-4</v>
      </c>
      <c r="AL19" s="3">
        <v>0</v>
      </c>
      <c r="AM19" s="3">
        <v>1.3358019276995736E-3</v>
      </c>
      <c r="AN19" s="3">
        <v>0</v>
      </c>
      <c r="AO19" s="3">
        <v>1.22232559922511E-4</v>
      </c>
      <c r="AP19" s="3">
        <v>4.9918567900801987E-7</v>
      </c>
      <c r="AQ19" s="3">
        <v>5.2422947658861025E-5</v>
      </c>
      <c r="AR19" s="3">
        <v>1.6223136524635431E-2</v>
      </c>
      <c r="AS19" s="3">
        <v>0</v>
      </c>
      <c r="AT19" s="3">
        <v>-4.3063515362562295E-5</v>
      </c>
      <c r="AU19" s="3">
        <v>4.1387430981400074E-4</v>
      </c>
      <c r="AV19" s="3">
        <v>1.4282306792365461E-8</v>
      </c>
      <c r="AW19" s="3">
        <v>4.1464039401012321E-5</v>
      </c>
      <c r="AX19" s="3">
        <v>0</v>
      </c>
      <c r="AY19" s="3">
        <v>-1.0810926374837125E-5</v>
      </c>
      <c r="AZ19" s="3">
        <v>0</v>
      </c>
      <c r="BA19" s="3">
        <v>0.11527938788159883</v>
      </c>
      <c r="BB19" s="3">
        <v>-2.4748579174915233</v>
      </c>
      <c r="BC19" s="55">
        <v>-6.4704349023966823E-2</v>
      </c>
      <c r="BD19" s="3">
        <v>0</v>
      </c>
      <c r="BE19" s="3">
        <v>0</v>
      </c>
      <c r="BF19" s="3">
        <v>-1.7769832878624506E-4</v>
      </c>
      <c r="BG19" s="3">
        <v>0</v>
      </c>
      <c r="BH19" s="3">
        <v>2.0452137252208724E-5</v>
      </c>
      <c r="BI19" s="3">
        <v>-1.0587650875909312E-4</v>
      </c>
      <c r="BJ19" s="3">
        <v>0</v>
      </c>
      <c r="BK19" s="3">
        <v>9.8230094799103554E-6</v>
      </c>
      <c r="BL19" s="3">
        <v>2.6231317791233968E-3</v>
      </c>
      <c r="BM19" s="3">
        <v>-3.0800753352983081E-5</v>
      </c>
      <c r="BN19" s="3">
        <v>-7.1407170729513903E-5</v>
      </c>
      <c r="BO19" s="3">
        <v>7.3498159446321076E-5</v>
      </c>
      <c r="BP19" s="3">
        <v>0</v>
      </c>
      <c r="BQ19" s="3">
        <v>0</v>
      </c>
      <c r="BR19" s="3">
        <v>1.2464566651222296E-3</v>
      </c>
      <c r="BS19" s="3">
        <v>0</v>
      </c>
      <c r="BT19" s="3">
        <v>1.9117677730836249E-2</v>
      </c>
      <c r="BU19" s="3">
        <v>6.4505307228833529E-4</v>
      </c>
      <c r="BV19" s="3">
        <v>9.1585346438244099E-3</v>
      </c>
      <c r="BW19" s="3">
        <v>-2.9201171854633828E-7</v>
      </c>
      <c r="BX19" s="55">
        <v>0.13238482217878408</v>
      </c>
      <c r="BY19" s="3">
        <v>4.8063754543391727E-8</v>
      </c>
      <c r="BZ19" s="3">
        <v>-2.9682683783410801E-6</v>
      </c>
      <c r="CA19" s="3">
        <v>0</v>
      </c>
      <c r="CB19" s="3">
        <v>0</v>
      </c>
      <c r="CC19" s="3">
        <v>-2.2025199314867636E-6</v>
      </c>
      <c r="CD19" s="3">
        <v>1.4642018662217857E-2</v>
      </c>
      <c r="CE19" s="3">
        <v>-2.8178416640146032E-7</v>
      </c>
      <c r="CF19" s="3">
        <v>0</v>
      </c>
      <c r="CG19" s="3">
        <v>-1.1561608617640532E-6</v>
      </c>
      <c r="CH19" s="3">
        <v>-7.0886402047963473E-6</v>
      </c>
      <c r="CI19" s="3">
        <v>0</v>
      </c>
      <c r="CJ19" s="3">
        <v>6.0063953589338949E-4</v>
      </c>
      <c r="CK19" s="3">
        <v>7.7271600400093682E-5</v>
      </c>
      <c r="CL19" s="3">
        <v>2.368503499463127E-2</v>
      </c>
      <c r="CM19" s="3">
        <v>7.403634913789888E-8</v>
      </c>
      <c r="CN19" s="3">
        <v>0</v>
      </c>
      <c r="CO19" s="3">
        <v>-4.4310756002063293E-5</v>
      </c>
      <c r="CP19" s="3">
        <v>0</v>
      </c>
      <c r="CQ19" s="3">
        <v>-2.0259310515388112E-4</v>
      </c>
      <c r="CR19" s="3">
        <v>-5.2079181030319046E-7</v>
      </c>
      <c r="CS19" s="3">
        <v>-1.5781871133962082E-5</v>
      </c>
      <c r="CT19" s="3">
        <v>0</v>
      </c>
      <c r="CU19" s="3">
        <v>0</v>
      </c>
      <c r="CV19" s="3">
        <v>3.1738277660179738E-6</v>
      </c>
      <c r="CW19" s="3">
        <v>0</v>
      </c>
      <c r="CX19" s="3">
        <v>2.0669436476441949E-5</v>
      </c>
      <c r="CY19" s="3">
        <v>0</v>
      </c>
      <c r="CZ19" s="3">
        <v>0.53665696958581766</v>
      </c>
      <c r="DA19" s="3">
        <v>1.1503624123327597E-2</v>
      </c>
      <c r="DB19" s="3">
        <v>5.8838412058794052E-4</v>
      </c>
      <c r="DC19" s="3">
        <v>7.8703924742497242E-7</v>
      </c>
      <c r="DD19" s="3">
        <v>0</v>
      </c>
      <c r="DE19" s="3">
        <v>8.6467224072479983E-4</v>
      </c>
      <c r="DF19" s="3">
        <v>2.4854395459540137E-13</v>
      </c>
      <c r="DG19" s="3">
        <v>2.3667941642265957E-5</v>
      </c>
      <c r="DH19" s="3">
        <v>6.0686640392717088E-3</v>
      </c>
      <c r="DI19" s="3">
        <v>-5.5834635747536552E-5</v>
      </c>
      <c r="DJ19" s="3">
        <v>5.924957414401293E-4</v>
      </c>
      <c r="DK19" s="3">
        <v>5.2798928244375457E-7</v>
      </c>
      <c r="DL19" s="3">
        <v>5.4224389110563099E-7</v>
      </c>
      <c r="DM19" s="3">
        <v>-1.8096300418628546E-3</v>
      </c>
      <c r="DN19" s="3">
        <v>-4.3142768986781845E-3</v>
      </c>
      <c r="DO19" s="3">
        <v>-1.9624599529574135E-6</v>
      </c>
      <c r="DP19" s="3">
        <v>0</v>
      </c>
      <c r="DQ19" s="3">
        <v>4.8434769812990477E-5</v>
      </c>
      <c r="DR19" s="3">
        <v>0</v>
      </c>
      <c r="DS19" s="3">
        <v>7.28755714625467E-9</v>
      </c>
      <c r="DT19" s="3">
        <v>0</v>
      </c>
      <c r="DU19" s="3">
        <v>-7.3118508501706756E-8</v>
      </c>
      <c r="DV19" s="3">
        <v>0</v>
      </c>
      <c r="DW19" s="3">
        <v>0</v>
      </c>
      <c r="DX19" s="3">
        <v>-1.2507506038992177E-5</v>
      </c>
      <c r="DY19" s="3">
        <v>0</v>
      </c>
      <c r="DZ19" s="3">
        <v>0</v>
      </c>
      <c r="EA19" s="3">
        <v>7.839437009675254E-4</v>
      </c>
      <c r="EB19" s="3">
        <v>-1.6495526318340889E-6</v>
      </c>
      <c r="EC19" s="55">
        <v>3.2721245916745918</v>
      </c>
      <c r="ED19" s="3">
        <v>-3.8074412598924942E-12</v>
      </c>
      <c r="EE19" s="3">
        <v>0</v>
      </c>
      <c r="EF19" s="3">
        <v>0</v>
      </c>
      <c r="EG19" s="3">
        <v>0</v>
      </c>
      <c r="EH19" s="3">
        <v>-0.1067289545438467</v>
      </c>
      <c r="EI19" s="3">
        <v>1.3102812992059626E-2</v>
      </c>
      <c r="EJ19" s="3">
        <v>0</v>
      </c>
      <c r="EK19" s="3">
        <v>4.7242606398162634E-3</v>
      </c>
      <c r="EL19" s="3">
        <v>-5.8472061952753715E-6</v>
      </c>
      <c r="EM19" s="3">
        <v>0</v>
      </c>
      <c r="EN19" s="3">
        <v>0</v>
      </c>
      <c r="EO19" s="3">
        <v>0</v>
      </c>
      <c r="EP19" s="3">
        <v>-2.5227760417366431E-8</v>
      </c>
      <c r="EQ19" s="3">
        <v>-6.4645852327899775E-5</v>
      </c>
      <c r="ER19" s="3">
        <v>-9.7253872939229642E-8</v>
      </c>
      <c r="ES19" s="3">
        <v>-2.3362606479545862E-2</v>
      </c>
      <c r="ET19" s="6">
        <v>2.928603368160644</v>
      </c>
      <c r="EU19" s="3">
        <v>2.0118217399274409E-8</v>
      </c>
      <c r="EV19" s="3">
        <v>2.948818701673192E-3</v>
      </c>
      <c r="EW19" s="3">
        <v>-1.2336595211953023E-4</v>
      </c>
      <c r="EX19" s="3">
        <v>0</v>
      </c>
      <c r="EY19" s="3">
        <v>1.7762265777436215E-2</v>
      </c>
      <c r="EZ19" s="3">
        <v>2.7834919762963627E-3</v>
      </c>
      <c r="FA19" s="3">
        <v>0</v>
      </c>
      <c r="FB19" s="3">
        <v>0</v>
      </c>
      <c r="FC19" s="3">
        <v>-9.5496638894677379E-5</v>
      </c>
      <c r="FD19" s="3">
        <v>0</v>
      </c>
    </row>
    <row r="20" spans="1:160" x14ac:dyDescent="0.45">
      <c r="A20" t="s">
        <v>650</v>
      </c>
      <c r="B20" s="2">
        <v>36799</v>
      </c>
      <c r="C20" s="29">
        <v>3.336270113245297</v>
      </c>
      <c r="D20" s="3">
        <v>0</v>
      </c>
      <c r="E20" s="3">
        <v>0</v>
      </c>
      <c r="F20" s="3">
        <v>0</v>
      </c>
      <c r="G20" s="3">
        <v>1.8882185429217594E-4</v>
      </c>
      <c r="H20" s="55">
        <v>1.3550607618543951E-2</v>
      </c>
      <c r="I20" s="3">
        <v>0</v>
      </c>
      <c r="J20" s="3">
        <v>-3.3478721114379388E-6</v>
      </c>
      <c r="K20" s="3">
        <v>4.4768615036955631E-3</v>
      </c>
      <c r="L20" s="3">
        <v>-9.3178379628166229E-4</v>
      </c>
      <c r="M20" s="3">
        <v>0</v>
      </c>
      <c r="N20" s="3">
        <v>1.258143070883091E-3</v>
      </c>
      <c r="O20" s="3">
        <v>1.5871594066271634E-8</v>
      </c>
      <c r="P20" s="3">
        <v>0</v>
      </c>
      <c r="Q20" s="3">
        <v>-1.1224768228667501E-3</v>
      </c>
      <c r="R20" s="3">
        <v>0</v>
      </c>
      <c r="S20" s="3">
        <v>9.4002082613292189E-3</v>
      </c>
      <c r="T20" s="3">
        <v>-1.4803509091231158E-7</v>
      </c>
      <c r="U20" s="3">
        <v>9.5617906082913189E-3</v>
      </c>
      <c r="V20" s="3">
        <v>9.4417149762937702E-5</v>
      </c>
      <c r="W20" s="3">
        <v>9.5754712624698968E-3</v>
      </c>
      <c r="X20" s="3">
        <v>0</v>
      </c>
      <c r="Y20" s="3">
        <v>6.3616382745690813E-9</v>
      </c>
      <c r="Z20" s="3">
        <v>0</v>
      </c>
      <c r="AA20" s="3">
        <v>-3.2728525192992491E-7</v>
      </c>
      <c r="AB20" s="55">
        <v>0.11758314286055714</v>
      </c>
      <c r="AC20" s="3">
        <v>4.4350885632972445E-2</v>
      </c>
      <c r="AD20" s="3">
        <v>0</v>
      </c>
      <c r="AE20" s="3">
        <v>0</v>
      </c>
      <c r="AF20" s="3">
        <v>-1.5837604299281244E-3</v>
      </c>
      <c r="AG20" s="56">
        <v>1.2157633905637919E-3</v>
      </c>
      <c r="AH20" s="3">
        <v>1.7319129465017065E-7</v>
      </c>
      <c r="AI20" s="3">
        <v>6.9036345486970969E-3</v>
      </c>
      <c r="AJ20" s="3">
        <v>0</v>
      </c>
      <c r="AK20" s="3">
        <v>-1.815233235328225E-5</v>
      </c>
      <c r="AL20" s="3">
        <v>0</v>
      </c>
      <c r="AM20" s="3">
        <v>8.5816499916856409E-4</v>
      </c>
      <c r="AN20" s="3">
        <v>0</v>
      </c>
      <c r="AO20" s="3">
        <v>3.2670538809954489E-5</v>
      </c>
      <c r="AP20" s="3">
        <v>-6.4950100575680237E-6</v>
      </c>
      <c r="AQ20" s="3">
        <v>8.9838520065019698E-6</v>
      </c>
      <c r="AR20" s="3">
        <v>8.1632540661728693E-3</v>
      </c>
      <c r="AS20" s="3">
        <v>0</v>
      </c>
      <c r="AT20" s="3">
        <v>2.7452590476905787E-4</v>
      </c>
      <c r="AU20" s="3">
        <v>5.2180980089753853E-4</v>
      </c>
      <c r="AV20" s="3">
        <v>2.7122353947641427E-9</v>
      </c>
      <c r="AW20" s="3">
        <v>5.2238035611532248E-5</v>
      </c>
      <c r="AX20" s="3">
        <v>0</v>
      </c>
      <c r="AY20" s="3">
        <v>-3.1281391882882597E-5</v>
      </c>
      <c r="AZ20" s="3">
        <v>0</v>
      </c>
      <c r="BA20" s="3">
        <v>0.10109813489613735</v>
      </c>
      <c r="BB20" s="3">
        <v>0.12945665898226047</v>
      </c>
      <c r="BC20" s="55">
        <v>9.9032913453250923E-2</v>
      </c>
      <c r="BD20" s="3">
        <v>0</v>
      </c>
      <c r="BE20" s="3">
        <v>0</v>
      </c>
      <c r="BF20" s="3">
        <v>-1.2939596484665284E-5</v>
      </c>
      <c r="BG20" s="3">
        <v>0</v>
      </c>
      <c r="BH20" s="3">
        <v>-9.7056854970103053E-6</v>
      </c>
      <c r="BI20" s="3">
        <v>2.002589384835757E-5</v>
      </c>
      <c r="BJ20" s="3">
        <v>0</v>
      </c>
      <c r="BK20" s="3">
        <v>7.1173271881775165E-6</v>
      </c>
      <c r="BL20" s="3">
        <v>5.4043036288110519E-3</v>
      </c>
      <c r="BM20" s="3">
        <v>-6.3779913817887551E-6</v>
      </c>
      <c r="BN20" s="3">
        <v>6.3949604045283323E-5</v>
      </c>
      <c r="BO20" s="3">
        <v>-8.4629496548875048E-6</v>
      </c>
      <c r="BP20" s="3">
        <v>0</v>
      </c>
      <c r="BQ20" s="3">
        <v>0</v>
      </c>
      <c r="BR20" s="3">
        <v>-1.4498136272445845E-5</v>
      </c>
      <c r="BS20" s="3">
        <v>0</v>
      </c>
      <c r="BT20" s="3">
        <v>1.3029020061206464E-2</v>
      </c>
      <c r="BU20" s="3">
        <v>5.5489032726109284E-4</v>
      </c>
      <c r="BV20" s="3">
        <v>1.3380492456755237E-2</v>
      </c>
      <c r="BW20" s="3">
        <v>-3.3967949003761618E-6</v>
      </c>
      <c r="BX20" s="55">
        <v>8.7937288839943617E-2</v>
      </c>
      <c r="BY20" s="3">
        <v>-2.930019970198493E-7</v>
      </c>
      <c r="BZ20" s="3">
        <v>-1.5102047425300843E-7</v>
      </c>
      <c r="CA20" s="3">
        <v>0</v>
      </c>
      <c r="CB20" s="3">
        <v>0</v>
      </c>
      <c r="CC20" s="3">
        <v>1.8937000674763561E-4</v>
      </c>
      <c r="CD20" s="3">
        <v>9.0717746712637871E-3</v>
      </c>
      <c r="CE20" s="3">
        <v>3.240961235748438E-6</v>
      </c>
      <c r="CF20" s="3">
        <v>0</v>
      </c>
      <c r="CG20" s="3">
        <v>9.4462279120586336E-5</v>
      </c>
      <c r="CH20" s="3">
        <v>8.2135265850252547E-7</v>
      </c>
      <c r="CI20" s="3">
        <v>0</v>
      </c>
      <c r="CJ20" s="3">
        <v>1.3255290549189279E-3</v>
      </c>
      <c r="CK20" s="3">
        <v>1.0810852259004649E-5</v>
      </c>
      <c r="CL20" s="3">
        <v>2.8163464957219071E-2</v>
      </c>
      <c r="CM20" s="3">
        <v>2.8322063230480817E-7</v>
      </c>
      <c r="CN20" s="3">
        <v>0</v>
      </c>
      <c r="CO20" s="3">
        <v>-2.1292431876621438E-4</v>
      </c>
      <c r="CP20" s="3">
        <v>0</v>
      </c>
      <c r="CQ20" s="3">
        <v>-3.0288201709345274E-5</v>
      </c>
      <c r="CR20" s="3">
        <v>-1.2874709936452253E-6</v>
      </c>
      <c r="CS20" s="3">
        <v>-1.903718641522667E-6</v>
      </c>
      <c r="CT20" s="3">
        <v>0</v>
      </c>
      <c r="CU20" s="3">
        <v>0</v>
      </c>
      <c r="CV20" s="3">
        <v>-5.723012367266518E-5</v>
      </c>
      <c r="CW20" s="3">
        <v>0</v>
      </c>
      <c r="CX20" s="3">
        <v>8.2512939730945104E-6</v>
      </c>
      <c r="CY20" s="3">
        <v>0</v>
      </c>
      <c r="CZ20" s="3">
        <v>0.21153583293621978</v>
      </c>
      <c r="DA20" s="3">
        <v>1.6677554414700015E-2</v>
      </c>
      <c r="DB20" s="3">
        <v>-7.7883844498861238E-4</v>
      </c>
      <c r="DC20" s="3">
        <v>6.2963939474900947E-6</v>
      </c>
      <c r="DD20" s="3">
        <v>0</v>
      </c>
      <c r="DE20" s="3">
        <v>1.2568227471915403E-3</v>
      </c>
      <c r="DF20" s="3">
        <v>4.9708790919080253E-13</v>
      </c>
      <c r="DG20" s="3">
        <v>1.3003554645839966E-4</v>
      </c>
      <c r="DH20" s="3">
        <v>1.6671005707266826E-3</v>
      </c>
      <c r="DI20" s="3">
        <v>7.0307721859865641E-5</v>
      </c>
      <c r="DJ20" s="3">
        <v>6.0193388274601899E-4</v>
      </c>
      <c r="DK20" s="3">
        <v>3.8806998047963192E-8</v>
      </c>
      <c r="DL20" s="3">
        <v>4.0365102323315432E-6</v>
      </c>
      <c r="DM20" s="3">
        <v>2.2791814487651632E-4</v>
      </c>
      <c r="DN20" s="3">
        <v>-4.909770704631263E-3</v>
      </c>
      <c r="DO20" s="3">
        <v>4.7745543458456701E-8</v>
      </c>
      <c r="DP20" s="3">
        <v>0</v>
      </c>
      <c r="DQ20" s="3">
        <v>9.4682629725307042E-5</v>
      </c>
      <c r="DR20" s="3">
        <v>0</v>
      </c>
      <c r="DS20" s="3">
        <v>-2.8006106985265379E-8</v>
      </c>
      <c r="DT20" s="3">
        <v>0</v>
      </c>
      <c r="DU20" s="3">
        <v>6.5694040417685699E-9</v>
      </c>
      <c r="DV20" s="3">
        <v>0</v>
      </c>
      <c r="DW20" s="3">
        <v>0</v>
      </c>
      <c r="DX20" s="3">
        <v>2.7940031786051879E-5</v>
      </c>
      <c r="DY20" s="3">
        <v>0</v>
      </c>
      <c r="DZ20" s="3">
        <v>0</v>
      </c>
      <c r="EA20" s="3">
        <v>2.1701210638257725E-3</v>
      </c>
      <c r="EB20" s="3">
        <v>1.1475981910210114E-5</v>
      </c>
      <c r="EC20" s="55">
        <v>-0.69292551100123745</v>
      </c>
      <c r="ED20" s="3">
        <v>-8.206425419677014E-12</v>
      </c>
      <c r="EE20" s="3">
        <v>0</v>
      </c>
      <c r="EF20" s="3">
        <v>0</v>
      </c>
      <c r="EG20" s="3">
        <v>0</v>
      </c>
      <c r="EH20" s="3">
        <v>0.13620753718066503</v>
      </c>
      <c r="EI20" s="3">
        <v>7.1921875674380062E-2</v>
      </c>
      <c r="EJ20" s="3">
        <v>0</v>
      </c>
      <c r="EK20" s="3">
        <v>8.0475746910115189E-3</v>
      </c>
      <c r="EL20" s="3">
        <v>-9.5716110464761761E-6</v>
      </c>
      <c r="EM20" s="3">
        <v>0</v>
      </c>
      <c r="EN20" s="3">
        <v>0</v>
      </c>
      <c r="EO20" s="3">
        <v>0</v>
      </c>
      <c r="EP20" s="3">
        <v>1.0080277563656075E-8</v>
      </c>
      <c r="EQ20" s="3">
        <v>-5.5301957988852096E-7</v>
      </c>
      <c r="ER20" s="3">
        <v>1.2663239511222038E-8</v>
      </c>
      <c r="ES20" s="3">
        <v>0.30827832499511787</v>
      </c>
      <c r="ET20" s="6">
        <v>2.3026531187422696</v>
      </c>
      <c r="EU20" s="3">
        <v>-1.3337082970631497E-7</v>
      </c>
      <c r="EV20" s="3">
        <v>3.7607512684898712E-4</v>
      </c>
      <c r="EW20" s="3">
        <v>1.0387278727983138E-3</v>
      </c>
      <c r="EX20" s="3">
        <v>0</v>
      </c>
      <c r="EY20" s="3">
        <v>1.0381431609683113E-2</v>
      </c>
      <c r="EZ20" s="3">
        <v>3.1126713913484502E-3</v>
      </c>
      <c r="FA20" s="3">
        <v>0</v>
      </c>
      <c r="FB20" s="3">
        <v>0</v>
      </c>
      <c r="FC20" s="3">
        <v>8.7463861439391404E-5</v>
      </c>
      <c r="FD20" s="3">
        <v>0</v>
      </c>
    </row>
    <row r="21" spans="1:160" x14ac:dyDescent="0.45">
      <c r="A21" t="s">
        <v>651</v>
      </c>
      <c r="B21" s="2">
        <v>36891</v>
      </c>
      <c r="C21" s="29">
        <v>5.0462695456314748</v>
      </c>
      <c r="D21" s="3">
        <v>0</v>
      </c>
      <c r="E21" s="3">
        <v>0</v>
      </c>
      <c r="F21" s="3">
        <v>0</v>
      </c>
      <c r="G21" s="3">
        <v>-2.0043318522603669E-6</v>
      </c>
      <c r="H21" s="55">
        <v>3.3238879144992734E-3</v>
      </c>
      <c r="I21" s="3">
        <v>1.1442877961876712E-13</v>
      </c>
      <c r="J21" s="3">
        <v>-3.1791288236879464E-7</v>
      </c>
      <c r="K21" s="3">
        <v>-1.8589072297520968E-3</v>
      </c>
      <c r="L21" s="3">
        <v>8.0732106140126332E-3</v>
      </c>
      <c r="M21" s="3">
        <v>0</v>
      </c>
      <c r="N21" s="3">
        <v>2.4963145910804896E-3</v>
      </c>
      <c r="O21" s="3">
        <v>7.5029560136968506E-9</v>
      </c>
      <c r="P21" s="3">
        <v>0</v>
      </c>
      <c r="Q21" s="3">
        <v>5.7096275981011874E-4</v>
      </c>
      <c r="R21" s="3">
        <v>0</v>
      </c>
      <c r="S21" s="3">
        <v>6.8655873305864951E-2</v>
      </c>
      <c r="T21" s="3">
        <v>-4.2714283338410144E-6</v>
      </c>
      <c r="U21" s="3">
        <v>6.7249428584714287E-3</v>
      </c>
      <c r="V21" s="3">
        <v>-9.9031564760719258E-7</v>
      </c>
      <c r="W21" s="3">
        <v>5.9811000041330989E-3</v>
      </c>
      <c r="X21" s="3">
        <v>0</v>
      </c>
      <c r="Y21" s="3">
        <v>-1.4096707956761755E-7</v>
      </c>
      <c r="Z21" s="3">
        <v>5.3872444549361423E-13</v>
      </c>
      <c r="AA21" s="3">
        <v>7.3108619296289305E-6</v>
      </c>
      <c r="AB21" s="55">
        <v>0.24052696613437063</v>
      </c>
      <c r="AC21" s="3">
        <v>2.5305370429122283E-2</v>
      </c>
      <c r="AD21" s="3">
        <v>0</v>
      </c>
      <c r="AE21" s="3">
        <v>0</v>
      </c>
      <c r="AF21" s="3">
        <v>1.9842478694796863E-3</v>
      </c>
      <c r="AG21" s="56">
        <v>1.4722173808105281E-3</v>
      </c>
      <c r="AH21" s="3">
        <v>-3.4171658321909535E-7</v>
      </c>
      <c r="AI21" s="3">
        <v>2.0126344052055693E-3</v>
      </c>
      <c r="AJ21" s="3">
        <v>0</v>
      </c>
      <c r="AK21" s="3">
        <v>1.6124845815230539E-3</v>
      </c>
      <c r="AL21" s="3">
        <v>0</v>
      </c>
      <c r="AM21" s="3">
        <v>-5.5492935499567837E-4</v>
      </c>
      <c r="AN21" s="3">
        <v>0</v>
      </c>
      <c r="AO21" s="3">
        <v>1.6245183254061402E-5</v>
      </c>
      <c r="AP21" s="3">
        <v>4.2564269393557163E-7</v>
      </c>
      <c r="AQ21" s="3">
        <v>-2.2381866440238839E-5</v>
      </c>
      <c r="AR21" s="3">
        <v>7.2614657577198122E-2</v>
      </c>
      <c r="AS21" s="3">
        <v>1.5524110485863148E-13</v>
      </c>
      <c r="AT21" s="3">
        <v>1.1392380359816769E-4</v>
      </c>
      <c r="AU21" s="3">
        <v>8.6121170407103831E-4</v>
      </c>
      <c r="AV21" s="3">
        <v>-1.8933992948030569E-8</v>
      </c>
      <c r="AW21" s="3">
        <v>1.2468985347386039E-4</v>
      </c>
      <c r="AX21" s="3">
        <v>0</v>
      </c>
      <c r="AY21" s="3">
        <v>8.5142244076768317E-6</v>
      </c>
      <c r="AZ21" s="3">
        <v>0</v>
      </c>
      <c r="BA21" s="3">
        <v>0.1105307268165671</v>
      </c>
      <c r="BB21" s="3">
        <v>2.5013470935373192E-2</v>
      </c>
      <c r="BC21" s="55">
        <v>0.10734332058255859</v>
      </c>
      <c r="BD21" s="3">
        <v>0</v>
      </c>
      <c r="BE21" s="3">
        <v>0</v>
      </c>
      <c r="BF21" s="3">
        <v>1.3613244609570322E-5</v>
      </c>
      <c r="BG21" s="3">
        <v>0</v>
      </c>
      <c r="BH21" s="3">
        <v>-1.5400976535594286E-5</v>
      </c>
      <c r="BI21" s="3">
        <v>3.7065653316712994E-4</v>
      </c>
      <c r="BJ21" s="3">
        <v>0</v>
      </c>
      <c r="BK21" s="3">
        <v>-2.2326079617843957E-6</v>
      </c>
      <c r="BL21" s="3">
        <v>1.871194215970533E-4</v>
      </c>
      <c r="BM21" s="3">
        <v>5.1619844595677137E-5</v>
      </c>
      <c r="BN21" s="3">
        <v>6.4260089441900133E-5</v>
      </c>
      <c r="BO21" s="3">
        <v>3.7249058667694674E-5</v>
      </c>
      <c r="BP21" s="3">
        <v>0</v>
      </c>
      <c r="BQ21" s="3">
        <v>0</v>
      </c>
      <c r="BR21" s="3">
        <v>-9.3076726463904872E-6</v>
      </c>
      <c r="BS21" s="3">
        <v>0</v>
      </c>
      <c r="BT21" s="3">
        <v>5.0061138990750483E-3</v>
      </c>
      <c r="BU21" s="3">
        <v>-3.7771845980549525E-4</v>
      </c>
      <c r="BV21" s="3">
        <v>3.0801313911420183E-2</v>
      </c>
      <c r="BW21" s="3">
        <v>-4.7972468116570008E-7</v>
      </c>
      <c r="BX21" s="55">
        <v>7.8563218940857549E-2</v>
      </c>
      <c r="BY21" s="3">
        <v>-2.1459679271443477E-7</v>
      </c>
      <c r="BZ21" s="3">
        <v>5.3422909195479061E-6</v>
      </c>
      <c r="CA21" s="3">
        <v>0</v>
      </c>
      <c r="CB21" s="3">
        <v>0</v>
      </c>
      <c r="CC21" s="3">
        <v>-2.4516899838836306E-6</v>
      </c>
      <c r="CD21" s="3">
        <v>3.2608872956046205E-2</v>
      </c>
      <c r="CE21" s="3">
        <v>-7.0612654213543521E-7</v>
      </c>
      <c r="CF21" s="3">
        <v>0</v>
      </c>
      <c r="CG21" s="3">
        <v>-9.451133690580123E-7</v>
      </c>
      <c r="CH21" s="3">
        <v>-9.436229683907375E-5</v>
      </c>
      <c r="CI21" s="3">
        <v>0</v>
      </c>
      <c r="CJ21" s="3">
        <v>-1.0973196066593352E-4</v>
      </c>
      <c r="CK21" s="3">
        <v>-3.7516665364248003E-5</v>
      </c>
      <c r="CL21" s="3">
        <v>2.1005609869622608E-2</v>
      </c>
      <c r="CM21" s="3">
        <v>-1.6227157181167913E-7</v>
      </c>
      <c r="CN21" s="3">
        <v>0</v>
      </c>
      <c r="CO21" s="3">
        <v>-1.842960930903463E-5</v>
      </c>
      <c r="CP21" s="3">
        <v>0</v>
      </c>
      <c r="CQ21" s="3">
        <v>3.0716014597406119E-4</v>
      </c>
      <c r="CR21" s="3">
        <v>7.4072736938568356E-7</v>
      </c>
      <c r="CS21" s="3">
        <v>2.308414100548857E-5</v>
      </c>
      <c r="CT21" s="3">
        <v>0</v>
      </c>
      <c r="CU21" s="3">
        <v>0</v>
      </c>
      <c r="CV21" s="3">
        <v>-1.3947404405377259E-4</v>
      </c>
      <c r="CW21" s="3">
        <v>0</v>
      </c>
      <c r="CX21" s="3">
        <v>-3.347053335035374E-5</v>
      </c>
      <c r="CY21" s="3">
        <v>0</v>
      </c>
      <c r="CZ21" s="3">
        <v>0.21017667123815664</v>
      </c>
      <c r="DA21" s="3">
        <v>3.6205726056105114E-2</v>
      </c>
      <c r="DB21" s="3">
        <v>-1.4153868720737206E-4</v>
      </c>
      <c r="DC21" s="3">
        <v>4.9539920397828666E-5</v>
      </c>
      <c r="DD21" s="3">
        <v>0</v>
      </c>
      <c r="DE21" s="3">
        <v>1.5633514391838262E-3</v>
      </c>
      <c r="DF21" s="3">
        <v>-1.0374009813276616E-11</v>
      </c>
      <c r="DG21" s="3">
        <v>5.6443966291152726E-5</v>
      </c>
      <c r="DH21" s="3">
        <v>9.0006452236927176E-4</v>
      </c>
      <c r="DI21" s="3">
        <v>1.7571761232769423E-4</v>
      </c>
      <c r="DJ21" s="3">
        <v>1.4041310356012078E-3</v>
      </c>
      <c r="DK21" s="3">
        <v>-6.5020051284992651E-7</v>
      </c>
      <c r="DL21" s="3">
        <v>-3.3584127528697012E-6</v>
      </c>
      <c r="DM21" s="3">
        <v>-1.8385345032154171E-4</v>
      </c>
      <c r="DN21" s="3">
        <v>-5.7393083571309128E-3</v>
      </c>
      <c r="DO21" s="3">
        <v>2.9850029735228992E-6</v>
      </c>
      <c r="DP21" s="3">
        <v>0</v>
      </c>
      <c r="DQ21" s="3">
        <v>1.040448074599376E-4</v>
      </c>
      <c r="DR21" s="3">
        <v>0</v>
      </c>
      <c r="DS21" s="3">
        <v>-3.5509223273502557E-8</v>
      </c>
      <c r="DT21" s="3">
        <v>0</v>
      </c>
      <c r="DU21" s="3">
        <v>2.0892171717018851E-7</v>
      </c>
      <c r="DV21" s="3">
        <v>0</v>
      </c>
      <c r="DW21" s="3">
        <v>0</v>
      </c>
      <c r="DX21" s="3">
        <v>-5.1431396146282374E-6</v>
      </c>
      <c r="DY21" s="3">
        <v>0</v>
      </c>
      <c r="DZ21" s="3">
        <v>0</v>
      </c>
      <c r="EA21" s="3">
        <v>4.188144624001083E-3</v>
      </c>
      <c r="EB21" s="3">
        <v>1.6887961168085639E-7</v>
      </c>
      <c r="EC21" s="55">
        <v>0.46559300210497306</v>
      </c>
      <c r="ED21" s="3">
        <v>6.8799732944145797E-11</v>
      </c>
      <c r="EE21" s="3">
        <v>0</v>
      </c>
      <c r="EF21" s="3">
        <v>0</v>
      </c>
      <c r="EG21" s="3">
        <v>0</v>
      </c>
      <c r="EH21" s="3">
        <v>-0.37514536493932038</v>
      </c>
      <c r="EI21" s="3">
        <v>-1.7482076494677222E-2</v>
      </c>
      <c r="EJ21" s="3">
        <v>0</v>
      </c>
      <c r="EK21" s="3">
        <v>7.6863456749241893E-3</v>
      </c>
      <c r="EL21" s="3">
        <v>1.647551125739677E-5</v>
      </c>
      <c r="EM21" s="3">
        <v>0</v>
      </c>
      <c r="EN21" s="3">
        <v>0</v>
      </c>
      <c r="EO21" s="3">
        <v>0</v>
      </c>
      <c r="EP21" s="3">
        <v>1.2383356720149123E-7</v>
      </c>
      <c r="EQ21" s="3">
        <v>9.8579278409088988E-5</v>
      </c>
      <c r="ER21" s="3">
        <v>2.759054645812843E-7</v>
      </c>
      <c r="ES21" s="3">
        <v>0.55152195347169097</v>
      </c>
      <c r="ET21" s="6">
        <v>3.025560570350414</v>
      </c>
      <c r="EU21" s="3">
        <v>-7.6210592953586564E-8</v>
      </c>
      <c r="EV21" s="3">
        <v>3.2520604053149979E-2</v>
      </c>
      <c r="EW21" s="3">
        <v>1.5423398892264011E-3</v>
      </c>
      <c r="EX21" s="3">
        <v>0</v>
      </c>
      <c r="EY21" s="3">
        <v>8.1976101105932925E-3</v>
      </c>
      <c r="EZ21" s="3">
        <v>-2.3077376851099105E-3</v>
      </c>
      <c r="FA21" s="3">
        <v>0</v>
      </c>
      <c r="FB21" s="3">
        <v>0</v>
      </c>
      <c r="FC21" s="3">
        <v>8.8552083293364897E-5</v>
      </c>
      <c r="FD21" s="3">
        <v>0</v>
      </c>
    </row>
    <row r="22" spans="1:160" x14ac:dyDescent="0.45">
      <c r="A22" t="s">
        <v>652</v>
      </c>
      <c r="B22" s="2">
        <v>36981</v>
      </c>
      <c r="C22" s="29">
        <v>4.3761894223058606</v>
      </c>
      <c r="D22" s="3">
        <v>0</v>
      </c>
      <c r="E22" s="3">
        <v>0</v>
      </c>
      <c r="F22" s="3">
        <v>-2.8361585886403215E-10</v>
      </c>
      <c r="G22" s="3">
        <v>1.3866477698552634E-5</v>
      </c>
      <c r="H22" s="55">
        <v>2.5741267871642135E-2</v>
      </c>
      <c r="I22" s="3">
        <v>2.2885755923753419E-13</v>
      </c>
      <c r="J22" s="3">
        <v>4.6942948292075534E-6</v>
      </c>
      <c r="K22" s="3">
        <v>-2.7862877465067407E-3</v>
      </c>
      <c r="L22" s="3">
        <v>4.2945577286751212E-3</v>
      </c>
      <c r="M22" s="3">
        <v>0</v>
      </c>
      <c r="N22" s="3">
        <v>4.4847810589799452E-3</v>
      </c>
      <c r="O22" s="3">
        <v>-2.4497297324709402E-8</v>
      </c>
      <c r="P22" s="3">
        <v>0</v>
      </c>
      <c r="Q22" s="3">
        <v>5.8132764936613495E-4</v>
      </c>
      <c r="R22" s="3">
        <v>0</v>
      </c>
      <c r="S22" s="3">
        <v>-2.0067627540036634E-3</v>
      </c>
      <c r="T22" s="3">
        <v>1.5865696973392277E-6</v>
      </c>
      <c r="U22" s="3">
        <v>-4.8838955961471903E-4</v>
      </c>
      <c r="V22" s="3">
        <v>6.9082702874521842E-6</v>
      </c>
      <c r="W22" s="3">
        <v>5.8325703070687624E-3</v>
      </c>
      <c r="X22" s="3">
        <v>0</v>
      </c>
      <c r="Y22" s="3">
        <v>-3.9027713172833541E-8</v>
      </c>
      <c r="Z22" s="3">
        <v>1.0774488909872278E-12</v>
      </c>
      <c r="AA22" s="3">
        <v>-1.5946687704280726E-6</v>
      </c>
      <c r="AB22" s="55">
        <v>0.1331943041486707</v>
      </c>
      <c r="AC22" s="3">
        <v>3.0429531311939144E-2</v>
      </c>
      <c r="AD22" s="3">
        <v>0</v>
      </c>
      <c r="AE22" s="3">
        <v>0</v>
      </c>
      <c r="AF22" s="3">
        <v>2.6105496385361616E-3</v>
      </c>
      <c r="AG22" s="56">
        <v>2.4044147318253906E-4</v>
      </c>
      <c r="AH22" s="3">
        <v>-7.1775576879253833E-7</v>
      </c>
      <c r="AI22" s="3">
        <v>2.4080291439709255E-4</v>
      </c>
      <c r="AJ22" s="3">
        <v>0</v>
      </c>
      <c r="AK22" s="3">
        <v>-3.3739946070492832E-6</v>
      </c>
      <c r="AL22" s="3">
        <v>0</v>
      </c>
      <c r="AM22" s="3">
        <v>6.7722322877691032E-3</v>
      </c>
      <c r="AN22" s="3">
        <v>0</v>
      </c>
      <c r="AO22" s="3">
        <v>1.2878852913591026E-4</v>
      </c>
      <c r="AP22" s="3">
        <v>4.8973953453450518E-6</v>
      </c>
      <c r="AQ22" s="3">
        <v>1.6309201720730737E-4</v>
      </c>
      <c r="AR22" s="3">
        <v>1.9894087833411671E-2</v>
      </c>
      <c r="AS22" s="3">
        <v>3.1048220971726296E-13</v>
      </c>
      <c r="AT22" s="3">
        <v>-3.9571260874394408E-4</v>
      </c>
      <c r="AU22" s="3">
        <v>1.9021478293166898E-4</v>
      </c>
      <c r="AV22" s="3">
        <v>-1.0788335276806173E-8</v>
      </c>
      <c r="AW22" s="3">
        <v>2.2937795642733453E-4</v>
      </c>
      <c r="AX22" s="3">
        <v>0</v>
      </c>
      <c r="AY22" s="3">
        <v>5.4979212073988731E-5</v>
      </c>
      <c r="AZ22" s="3">
        <v>0</v>
      </c>
      <c r="BA22" s="3">
        <v>0.12475484909468283</v>
      </c>
      <c r="BB22" s="3">
        <v>3.1036013328055306E-2</v>
      </c>
      <c r="BC22" s="55">
        <v>0.14550904811237694</v>
      </c>
      <c r="BD22" s="3">
        <v>0</v>
      </c>
      <c r="BE22" s="3">
        <v>0</v>
      </c>
      <c r="BF22" s="3">
        <v>-1.9013138664942426E-5</v>
      </c>
      <c r="BG22" s="3">
        <v>0</v>
      </c>
      <c r="BH22" s="3">
        <v>5.2956097375212131E-6</v>
      </c>
      <c r="BI22" s="3">
        <v>2.8737833602788583E-4</v>
      </c>
      <c r="BJ22" s="3">
        <v>0</v>
      </c>
      <c r="BK22" s="3">
        <v>-1.419826924153549E-5</v>
      </c>
      <c r="BL22" s="3">
        <v>-2.9052432204581713E-3</v>
      </c>
      <c r="BM22" s="3">
        <v>-8.6339006611123159E-6</v>
      </c>
      <c r="BN22" s="3">
        <v>-1.6535177154821198E-4</v>
      </c>
      <c r="BO22" s="3">
        <v>7.9832321765432004E-6</v>
      </c>
      <c r="BP22" s="3">
        <v>0</v>
      </c>
      <c r="BQ22" s="3">
        <v>0</v>
      </c>
      <c r="BR22" s="3">
        <v>-1.3664072266867483E-5</v>
      </c>
      <c r="BS22" s="3">
        <v>0</v>
      </c>
      <c r="BT22" s="3">
        <v>1.5357702608020099E-2</v>
      </c>
      <c r="BU22" s="3">
        <v>2.4837416083170325E-4</v>
      </c>
      <c r="BV22" s="3">
        <v>1.0894726661563726E-2</v>
      </c>
      <c r="BW22" s="3">
        <v>5.5075487686276235E-6</v>
      </c>
      <c r="BX22" s="55">
        <v>8.2085432618116169E-2</v>
      </c>
      <c r="BY22" s="3">
        <v>2.7530710828589092E-7</v>
      </c>
      <c r="BZ22" s="3">
        <v>-7.3791236506774434E-7</v>
      </c>
      <c r="CA22" s="3">
        <v>0</v>
      </c>
      <c r="CB22" s="3">
        <v>0</v>
      </c>
      <c r="CC22" s="3">
        <v>1.3617887266505347E-5</v>
      </c>
      <c r="CD22" s="3">
        <v>1.2977715328652984E-2</v>
      </c>
      <c r="CE22" s="3">
        <v>-2.6175932780048498E-6</v>
      </c>
      <c r="CF22" s="3">
        <v>0</v>
      </c>
      <c r="CG22" s="3">
        <v>6.7619412815240031E-6</v>
      </c>
      <c r="CH22" s="3">
        <v>2.7318109650978346E-7</v>
      </c>
      <c r="CI22" s="3">
        <v>0</v>
      </c>
      <c r="CJ22" s="3">
        <v>6.4763110312144933E-5</v>
      </c>
      <c r="CK22" s="3">
        <v>1.5292155742863538E-4</v>
      </c>
      <c r="CL22" s="3">
        <v>1.0978163387799642E-2</v>
      </c>
      <c r="CM22" s="3">
        <v>-4.5485407888827461E-7</v>
      </c>
      <c r="CN22" s="3">
        <v>0</v>
      </c>
      <c r="CO22" s="3">
        <v>2.6226131550741513E-4</v>
      </c>
      <c r="CP22" s="3">
        <v>0</v>
      </c>
      <c r="CQ22" s="3">
        <v>-2.2921128309015488E-5</v>
      </c>
      <c r="CR22" s="3">
        <v>2.8885531362013872E-6</v>
      </c>
      <c r="CS22" s="3">
        <v>-4.7604045401152983E-6</v>
      </c>
      <c r="CT22" s="3">
        <v>0</v>
      </c>
      <c r="CU22" s="3">
        <v>0</v>
      </c>
      <c r="CV22" s="3">
        <v>-9.8624498299870882E-6</v>
      </c>
      <c r="CW22" s="3">
        <v>0</v>
      </c>
      <c r="CX22" s="3">
        <v>1.7639605192087168E-6</v>
      </c>
      <c r="CY22" s="3">
        <v>0</v>
      </c>
      <c r="CZ22" s="3">
        <v>0.25074681852939762</v>
      </c>
      <c r="DA22" s="3">
        <v>1.9443512593144984E-2</v>
      </c>
      <c r="DB22" s="3">
        <v>-2.2718381161968582E-4</v>
      </c>
      <c r="DC22" s="3">
        <v>9.3207483569036366E-5</v>
      </c>
      <c r="DD22" s="3">
        <v>0</v>
      </c>
      <c r="DE22" s="3">
        <v>2.0092833659567022E-3</v>
      </c>
      <c r="DF22" s="3">
        <v>-2.2854725527409487E-11</v>
      </c>
      <c r="DG22" s="3">
        <v>9.4771904578993827E-5</v>
      </c>
      <c r="DH22" s="3">
        <v>5.329626281112553E-3</v>
      </c>
      <c r="DI22" s="3">
        <v>2.0525786141046995E-4</v>
      </c>
      <c r="DJ22" s="3">
        <v>5.8766198209088405E-4</v>
      </c>
      <c r="DK22" s="3">
        <v>-2.9193533766185141E-7</v>
      </c>
      <c r="DL22" s="3">
        <v>-2.2737825628811156E-6</v>
      </c>
      <c r="DM22" s="3">
        <v>3.0634561261946307E-5</v>
      </c>
      <c r="DN22" s="3">
        <v>5.7868982529878273E-3</v>
      </c>
      <c r="DO22" s="3">
        <v>7.8486362176526458E-7</v>
      </c>
      <c r="DP22" s="3">
        <v>0</v>
      </c>
      <c r="DQ22" s="3">
        <v>1.0320022475910021E-4</v>
      </c>
      <c r="DR22" s="3">
        <v>0</v>
      </c>
      <c r="DS22" s="3">
        <v>1.3027233838350354E-7</v>
      </c>
      <c r="DT22" s="3">
        <v>0</v>
      </c>
      <c r="DU22" s="3">
        <v>-6.6436266073899018E-8</v>
      </c>
      <c r="DV22" s="3">
        <v>0</v>
      </c>
      <c r="DW22" s="3">
        <v>0</v>
      </c>
      <c r="DX22" s="3">
        <v>-9.2775550803699429E-6</v>
      </c>
      <c r="DY22" s="3">
        <v>0</v>
      </c>
      <c r="DZ22" s="3">
        <v>0</v>
      </c>
      <c r="EA22" s="3">
        <v>4.7969338726543929E-3</v>
      </c>
      <c r="EB22" s="3">
        <v>-1.1518850960726252E-5</v>
      </c>
      <c r="EC22" s="55">
        <v>0.59239968251403397</v>
      </c>
      <c r="ED22" s="3">
        <v>1.311818659566255E-10</v>
      </c>
      <c r="EE22" s="3">
        <v>0</v>
      </c>
      <c r="EF22" s="3">
        <v>0</v>
      </c>
      <c r="EG22" s="3">
        <v>0</v>
      </c>
      <c r="EH22" s="3">
        <v>0.14223893634876594</v>
      </c>
      <c r="EI22" s="3">
        <v>-4.4155640573412761E-3</v>
      </c>
      <c r="EJ22" s="3">
        <v>0</v>
      </c>
      <c r="EK22" s="3">
        <v>3.1117480187397701E-2</v>
      </c>
      <c r="EL22" s="3">
        <v>-3.3740768139623249E-7</v>
      </c>
      <c r="EM22" s="3">
        <v>0</v>
      </c>
      <c r="EN22" s="3">
        <v>0</v>
      </c>
      <c r="EO22" s="3">
        <v>0</v>
      </c>
      <c r="EP22" s="3">
        <v>-5.760363484184309E-8</v>
      </c>
      <c r="EQ22" s="3">
        <v>-3.6893819196143389E-5</v>
      </c>
      <c r="ER22" s="3">
        <v>-6.4832974654350217E-8</v>
      </c>
      <c r="ES22" s="3">
        <v>9.5711034245228963E-2</v>
      </c>
      <c r="ET22" s="6">
        <v>2.7496311415775132</v>
      </c>
      <c r="EU22" s="3">
        <v>3.295308114742368E-7</v>
      </c>
      <c r="EV22" s="3">
        <v>-4.6396110139329608E-3</v>
      </c>
      <c r="EW22" s="3">
        <v>2.9553770588309374E-3</v>
      </c>
      <c r="EX22" s="3">
        <v>0</v>
      </c>
      <c r="EY22" s="3">
        <v>3.8395553144505473E-3</v>
      </c>
      <c r="EZ22" s="3">
        <v>9.0407917285830926E-3</v>
      </c>
      <c r="FA22" s="3">
        <v>0</v>
      </c>
      <c r="FB22" s="3">
        <v>0</v>
      </c>
      <c r="FC22" s="3">
        <v>1.7128906941379513E-5</v>
      </c>
      <c r="FD22" s="3">
        <v>0</v>
      </c>
    </row>
    <row r="23" spans="1:160" x14ac:dyDescent="0.45">
      <c r="A23" t="s">
        <v>653</v>
      </c>
      <c r="B23" s="2">
        <v>37072</v>
      </c>
      <c r="C23" s="29">
        <v>4.729527565559505</v>
      </c>
      <c r="D23" s="3">
        <v>0</v>
      </c>
      <c r="E23" s="3">
        <v>0</v>
      </c>
      <c r="F23" s="3">
        <v>-9.7429054089444744E-10</v>
      </c>
      <c r="G23" s="3">
        <v>-1.7669539674944525E-6</v>
      </c>
      <c r="H23" s="55">
        <v>1.011614077570005E-2</v>
      </c>
      <c r="I23" s="3">
        <v>-4.3047017094679067E-12</v>
      </c>
      <c r="J23" s="3">
        <v>-7.7896482939737511E-7</v>
      </c>
      <c r="K23" s="3">
        <v>4.8625301267882833E-3</v>
      </c>
      <c r="L23" s="3">
        <v>3.9066055594432457E-2</v>
      </c>
      <c r="M23" s="3">
        <v>0</v>
      </c>
      <c r="N23" s="3">
        <v>8.5947838544457991E-2</v>
      </c>
      <c r="O23" s="3">
        <v>-2.3620363790494433E-8</v>
      </c>
      <c r="P23" s="3">
        <v>0</v>
      </c>
      <c r="Q23" s="3">
        <v>1.3739908670315662E-3</v>
      </c>
      <c r="R23" s="3">
        <v>0</v>
      </c>
      <c r="S23" s="3">
        <v>-8.3221421426928126E-5</v>
      </c>
      <c r="T23" s="3">
        <v>5.639057386242166E-6</v>
      </c>
      <c r="U23" s="3">
        <v>3.2983248367594361E-3</v>
      </c>
      <c r="V23" s="3">
        <v>-8.7710709076718064E-7</v>
      </c>
      <c r="W23" s="3">
        <v>1.0174537254609621E-2</v>
      </c>
      <c r="X23" s="3">
        <v>0</v>
      </c>
      <c r="Y23" s="3">
        <v>3.1637025527461834E-7</v>
      </c>
      <c r="Z23" s="3">
        <v>-2.026630056856929E-11</v>
      </c>
      <c r="AA23" s="3">
        <v>9.5081914982569264E-5</v>
      </c>
      <c r="AB23" s="55">
        <v>0.21015989936941176</v>
      </c>
      <c r="AC23" s="3">
        <v>2.9720249774395257E-2</v>
      </c>
      <c r="AD23" s="3">
        <v>0</v>
      </c>
      <c r="AE23" s="3">
        <v>0</v>
      </c>
      <c r="AF23" s="3">
        <v>2.9549794131332376E-3</v>
      </c>
      <c r="AG23" s="56">
        <v>1.1758899154718989E-3</v>
      </c>
      <c r="AH23" s="3">
        <v>7.5966289391082054E-7</v>
      </c>
      <c r="AI23" s="3">
        <v>2.6131496915831258E-3</v>
      </c>
      <c r="AJ23" s="3">
        <v>0</v>
      </c>
      <c r="AK23" s="3">
        <v>9.8387063646686911E-5</v>
      </c>
      <c r="AL23" s="3">
        <v>0</v>
      </c>
      <c r="AM23" s="3">
        <v>1.3160350352159915E-3</v>
      </c>
      <c r="AN23" s="3">
        <v>0</v>
      </c>
      <c r="AO23" s="3">
        <v>3.2554632544866554E-4</v>
      </c>
      <c r="AP23" s="3">
        <v>3.8189929043044601E-7</v>
      </c>
      <c r="AQ23" s="3">
        <v>1.5061802412349385E-4</v>
      </c>
      <c r="AR23" s="3">
        <v>2.8550318353189438E-2</v>
      </c>
      <c r="AS23" s="3">
        <v>-5.8400225161104211E-12</v>
      </c>
      <c r="AT23" s="3">
        <v>6.2438694864651737E-3</v>
      </c>
      <c r="AU23" s="3">
        <v>3.3312866076971176E-4</v>
      </c>
      <c r="AV23" s="3">
        <v>3.9891151236042157E-8</v>
      </c>
      <c r="AW23" s="3">
        <v>3.4682818920896396E-4</v>
      </c>
      <c r="AX23" s="3">
        <v>0</v>
      </c>
      <c r="AY23" s="3">
        <v>-2.9372994422393045E-5</v>
      </c>
      <c r="AZ23" s="3">
        <v>0</v>
      </c>
      <c r="BA23" s="3">
        <v>2.7867647145851621E-2</v>
      </c>
      <c r="BB23" s="3">
        <v>0.32440347820284149</v>
      </c>
      <c r="BC23" s="55">
        <v>0.25253334774470004</v>
      </c>
      <c r="BD23" s="3">
        <v>0</v>
      </c>
      <c r="BE23" s="3">
        <v>0</v>
      </c>
      <c r="BF23" s="3">
        <v>1.2544891190685156E-5</v>
      </c>
      <c r="BG23" s="3">
        <v>0</v>
      </c>
      <c r="BH23" s="3">
        <v>1.9360584471121845E-5</v>
      </c>
      <c r="BI23" s="3">
        <v>1.1297629026423128E-4</v>
      </c>
      <c r="BJ23" s="3">
        <v>0</v>
      </c>
      <c r="BK23" s="3">
        <v>9.2607111996844642E-6</v>
      </c>
      <c r="BL23" s="3">
        <v>2.1524393687922441E-3</v>
      </c>
      <c r="BM23" s="3">
        <v>-4.2638782622324071E-5</v>
      </c>
      <c r="BN23" s="3">
        <v>-5.7847604040145868E-5</v>
      </c>
      <c r="BO23" s="3">
        <v>-3.1205669664516328E-5</v>
      </c>
      <c r="BP23" s="3">
        <v>0</v>
      </c>
      <c r="BQ23" s="3">
        <v>0</v>
      </c>
      <c r="BR23" s="3">
        <v>2.7294897115174709E-5</v>
      </c>
      <c r="BS23" s="3">
        <v>0</v>
      </c>
      <c r="BT23" s="3">
        <v>1.5380225796336724E-3</v>
      </c>
      <c r="BU23" s="3">
        <v>6.9021891436450028E-4</v>
      </c>
      <c r="BV23" s="3">
        <v>9.9968475920735635E-3</v>
      </c>
      <c r="BW23" s="3">
        <v>-7.7474635767917271E-7</v>
      </c>
      <c r="BX23" s="55">
        <v>0.15621751693921312</v>
      </c>
      <c r="BY23" s="3">
        <v>8.4721009607624695E-7</v>
      </c>
      <c r="BZ23" s="3">
        <v>-6.1344971153772135E-6</v>
      </c>
      <c r="CA23" s="3">
        <v>0</v>
      </c>
      <c r="CB23" s="3">
        <v>0</v>
      </c>
      <c r="CC23" s="3">
        <v>-1.6891169314471599E-6</v>
      </c>
      <c r="CD23" s="3">
        <v>2.1497038622911194E-2</v>
      </c>
      <c r="CE23" s="3">
        <v>-4.9844625599356842E-7</v>
      </c>
      <c r="CF23" s="3">
        <v>0</v>
      </c>
      <c r="CG23" s="3">
        <v>-9.5850359312604064E-7</v>
      </c>
      <c r="CH23" s="3">
        <v>-6.0934326338852732E-6</v>
      </c>
      <c r="CI23" s="3">
        <v>0</v>
      </c>
      <c r="CJ23" s="3">
        <v>4.1336177450631667E-4</v>
      </c>
      <c r="CK23" s="3">
        <v>7.3099856031506232E-5</v>
      </c>
      <c r="CL23" s="3">
        <v>1.8252668300857557E-2</v>
      </c>
      <c r="CM23" s="3">
        <v>1.5158039186837357E-7</v>
      </c>
      <c r="CN23" s="3">
        <v>0</v>
      </c>
      <c r="CO23" s="3">
        <v>-3.9614467152964529E-5</v>
      </c>
      <c r="CP23" s="3">
        <v>0</v>
      </c>
      <c r="CQ23" s="3">
        <v>-3.1879511190163528E-4</v>
      </c>
      <c r="CR23" s="3">
        <v>-2.9746857371095861E-6</v>
      </c>
      <c r="CS23" s="3">
        <v>-1.6449093785278871E-5</v>
      </c>
      <c r="CT23" s="3">
        <v>0</v>
      </c>
      <c r="CU23" s="3">
        <v>0</v>
      </c>
      <c r="CV23" s="3">
        <v>2.5819925055375875E-6</v>
      </c>
      <c r="CW23" s="3">
        <v>0</v>
      </c>
      <c r="CX23" s="3">
        <v>2.4700385226079857E-5</v>
      </c>
      <c r="CY23" s="3">
        <v>0</v>
      </c>
      <c r="CZ23" s="3">
        <v>0.75766467775282598</v>
      </c>
      <c r="DA23" s="3">
        <v>5.5932704910884945E-3</v>
      </c>
      <c r="DB23" s="3">
        <v>4.5639124510984589E-4</v>
      </c>
      <c r="DC23" s="3">
        <v>7.6777017703492806E-5</v>
      </c>
      <c r="DD23" s="3">
        <v>0</v>
      </c>
      <c r="DE23" s="3">
        <v>2.8766841509983657E-3</v>
      </c>
      <c r="DF23" s="3">
        <v>1.1848290893751977E-10</v>
      </c>
      <c r="DG23" s="3">
        <v>1.122063992985408E-4</v>
      </c>
      <c r="DH23" s="3">
        <v>1.1060312986130173E-2</v>
      </c>
      <c r="DI23" s="3">
        <v>1.5596789097059005E-4</v>
      </c>
      <c r="DJ23" s="3">
        <v>6.7425822654252807E-4</v>
      </c>
      <c r="DK23" s="3">
        <v>1.089807305878777E-6</v>
      </c>
      <c r="DL23" s="3">
        <v>2.0007502212955757E-6</v>
      </c>
      <c r="DM23" s="3">
        <v>1.9269557510655981E-4</v>
      </c>
      <c r="DN23" s="3">
        <v>-3.294570848123728E-4</v>
      </c>
      <c r="DO23" s="3">
        <v>-9.0938186761366608E-6</v>
      </c>
      <c r="DP23" s="3">
        <v>0</v>
      </c>
      <c r="DQ23" s="3">
        <v>6.2898361388221614E-5</v>
      </c>
      <c r="DR23" s="3">
        <v>0</v>
      </c>
      <c r="DS23" s="3">
        <v>3.0319222393462295E-8</v>
      </c>
      <c r="DT23" s="3">
        <v>0</v>
      </c>
      <c r="DU23" s="3">
        <v>-3.7646573477956716E-7</v>
      </c>
      <c r="DV23" s="3">
        <v>0</v>
      </c>
      <c r="DW23" s="3">
        <v>0</v>
      </c>
      <c r="DX23" s="3">
        <v>-1.8551334160444035E-5</v>
      </c>
      <c r="DY23" s="3">
        <v>0</v>
      </c>
      <c r="DZ23" s="3">
        <v>0</v>
      </c>
      <c r="EA23" s="3">
        <v>1.4389275832444887E-3</v>
      </c>
      <c r="EB23" s="3">
        <v>-5.490047572906034E-6</v>
      </c>
      <c r="EC23" s="55">
        <v>0.12820459885056665</v>
      </c>
      <c r="ED23" s="3">
        <v>-5.5544230954880332E-10</v>
      </c>
      <c r="EE23" s="3">
        <v>0</v>
      </c>
      <c r="EF23" s="3">
        <v>0</v>
      </c>
      <c r="EG23" s="3">
        <v>0</v>
      </c>
      <c r="EH23" s="3">
        <v>0.16255409805229462</v>
      </c>
      <c r="EI23" s="3">
        <v>3.0742548057953265E-2</v>
      </c>
      <c r="EJ23" s="3">
        <v>0</v>
      </c>
      <c r="EK23" s="3">
        <v>4.9626393812409793E-3</v>
      </c>
      <c r="EL23" s="3">
        <v>-5.5513898256329172E-6</v>
      </c>
      <c r="EM23" s="3">
        <v>0</v>
      </c>
      <c r="EN23" s="3">
        <v>0</v>
      </c>
      <c r="EO23" s="3">
        <v>0</v>
      </c>
      <c r="EP23" s="3">
        <v>-2.904726653294187E-7</v>
      </c>
      <c r="EQ23" s="3">
        <v>1.246107330741316E-3</v>
      </c>
      <c r="ER23" s="3">
        <v>-5.3761958722594144E-7</v>
      </c>
      <c r="ES23" s="3">
        <v>0.87212627596703352</v>
      </c>
      <c r="ET23" s="6">
        <v>1.6703163185085768</v>
      </c>
      <c r="EU23" s="3">
        <v>2.9906866989057047E-8</v>
      </c>
      <c r="EV23" s="3">
        <v>-2.3723480997808028E-3</v>
      </c>
      <c r="EW23" s="3">
        <v>1.8024708204658271E-4</v>
      </c>
      <c r="EX23" s="3">
        <v>0</v>
      </c>
      <c r="EY23" s="3">
        <v>1.7659652478945378E-2</v>
      </c>
      <c r="EZ23" s="3">
        <v>6.0987428620894735E-3</v>
      </c>
      <c r="FA23" s="3">
        <v>0</v>
      </c>
      <c r="FB23" s="3">
        <v>0</v>
      </c>
      <c r="FC23" s="3">
        <v>9.2294171021696798E-6</v>
      </c>
      <c r="FD23" s="3">
        <v>0</v>
      </c>
    </row>
    <row r="24" spans="1:160" x14ac:dyDescent="0.45">
      <c r="A24" t="s">
        <v>654</v>
      </c>
      <c r="B24" s="2">
        <v>37164</v>
      </c>
      <c r="C24" s="29">
        <v>16.877553067334322</v>
      </c>
      <c r="D24" s="3">
        <v>0</v>
      </c>
      <c r="E24" s="3">
        <v>0</v>
      </c>
      <c r="F24" s="3">
        <v>9.8532080909264962E-9</v>
      </c>
      <c r="G24" s="3">
        <v>-8.9184397495417463E-6</v>
      </c>
      <c r="H24" s="55">
        <v>2.0447861903638447E-3</v>
      </c>
      <c r="I24" s="3">
        <v>-9.5793235509425057E-12</v>
      </c>
      <c r="J24" s="3">
        <v>-3.7286758732052602E-6</v>
      </c>
      <c r="K24" s="3">
        <v>4.3327965791953825E-3</v>
      </c>
      <c r="L24" s="3">
        <v>2.6795303945001425E-3</v>
      </c>
      <c r="M24" s="3">
        <v>0</v>
      </c>
      <c r="N24" s="3">
        <v>-7.1277380699673798E-4</v>
      </c>
      <c r="O24" s="3">
        <v>1.0294585651078343E-7</v>
      </c>
      <c r="P24" s="3">
        <v>0</v>
      </c>
      <c r="Q24" s="3">
        <v>-1.6284911112021295E-3</v>
      </c>
      <c r="R24" s="3">
        <v>0</v>
      </c>
      <c r="S24" s="3">
        <v>5.2574546156214479E-3</v>
      </c>
      <c r="T24" s="3">
        <v>-1.1109641037055966E-6</v>
      </c>
      <c r="U24" s="3">
        <v>1.0976806236986247E-2</v>
      </c>
      <c r="V24" s="3">
        <v>-4.4515824468814597E-6</v>
      </c>
      <c r="W24" s="3">
        <v>2.4239762124381955E-3</v>
      </c>
      <c r="X24" s="3">
        <v>0</v>
      </c>
      <c r="Y24" s="3">
        <v>-3.3361257760570394E-8</v>
      </c>
      <c r="Z24" s="3">
        <v>-4.5098932151322543E-11</v>
      </c>
      <c r="AA24" s="3">
        <v>-3.8897466817016607E-7</v>
      </c>
      <c r="AB24" s="55">
        <v>0.20458022071462365</v>
      </c>
      <c r="AC24" s="3">
        <v>1.2939369650338478E-2</v>
      </c>
      <c r="AD24" s="3">
        <v>0</v>
      </c>
      <c r="AE24" s="3">
        <v>0</v>
      </c>
      <c r="AF24" s="3">
        <v>3.5937189787629133E-3</v>
      </c>
      <c r="AG24" s="56">
        <v>3.739912215036506E-4</v>
      </c>
      <c r="AH24" s="3">
        <v>1.2034263638016076E-6</v>
      </c>
      <c r="AI24" s="3">
        <v>2.1064302500134785E-3</v>
      </c>
      <c r="AJ24" s="3">
        <v>0</v>
      </c>
      <c r="AK24" s="3">
        <v>-1.0580122052708254E-5</v>
      </c>
      <c r="AL24" s="3">
        <v>0</v>
      </c>
      <c r="AM24" s="3">
        <v>7.8588878301018121E-4</v>
      </c>
      <c r="AN24" s="3">
        <v>2.5321699614230512E-13</v>
      </c>
      <c r="AO24" s="3">
        <v>1.2926447257761363E-4</v>
      </c>
      <c r="AP24" s="3">
        <v>-4.8536047614212822E-6</v>
      </c>
      <c r="AQ24" s="3">
        <v>6.5277889628617891E-6</v>
      </c>
      <c r="AR24" s="3">
        <v>2.1182833395351951E-2</v>
      </c>
      <c r="AS24" s="3">
        <v>-1.2995898206736864E-11</v>
      </c>
      <c r="AT24" s="3">
        <v>2.593278786858687E-4</v>
      </c>
      <c r="AU24" s="3">
        <v>6.2374557907799919E-4</v>
      </c>
      <c r="AV24" s="3">
        <v>1.5100346412541253E-8</v>
      </c>
      <c r="AW24" s="3">
        <v>2.0733259137771165E-4</v>
      </c>
      <c r="AX24" s="3">
        <v>0</v>
      </c>
      <c r="AY24" s="3">
        <v>-5.072949028524927E-5</v>
      </c>
      <c r="AZ24" s="3">
        <v>0</v>
      </c>
      <c r="BA24" s="3">
        <v>3.0269013587554301E-2</v>
      </c>
      <c r="BB24" s="3">
        <v>-9.3646569163228305E-2</v>
      </c>
      <c r="BC24" s="55">
        <v>0.19193031228021193</v>
      </c>
      <c r="BD24" s="3">
        <v>0</v>
      </c>
      <c r="BE24" s="3">
        <v>0</v>
      </c>
      <c r="BF24" s="3">
        <v>-1.6714889525463213E-5</v>
      </c>
      <c r="BG24" s="3">
        <v>0</v>
      </c>
      <c r="BH24" s="3">
        <v>-1.0093560294779387E-5</v>
      </c>
      <c r="BI24" s="3">
        <v>7.4228713812515888E-4</v>
      </c>
      <c r="BJ24" s="3">
        <v>0</v>
      </c>
      <c r="BK24" s="3">
        <v>2.1354279144957813E-6</v>
      </c>
      <c r="BL24" s="3">
        <v>-4.8336053424040078E-2</v>
      </c>
      <c r="BM24" s="3">
        <v>-9.252320481663516E-6</v>
      </c>
      <c r="BN24" s="3">
        <v>-3.1011190302593845E-5</v>
      </c>
      <c r="BO24" s="3">
        <v>-1.5604981306519518E-5</v>
      </c>
      <c r="BP24" s="3">
        <v>0</v>
      </c>
      <c r="BQ24" s="3">
        <v>0</v>
      </c>
      <c r="BR24" s="3">
        <v>-3.5257337747564715E-6</v>
      </c>
      <c r="BS24" s="3">
        <v>0</v>
      </c>
      <c r="BT24" s="3">
        <v>-2.0810975176481349E-2</v>
      </c>
      <c r="BU24" s="3">
        <v>6.2149314452718556E-4</v>
      </c>
      <c r="BV24" s="3">
        <v>1.6843407586993559E-2</v>
      </c>
      <c r="BW24" s="3">
        <v>-5.1062215165231437E-6</v>
      </c>
      <c r="BX24" s="55">
        <v>7.878573071247523E-2</v>
      </c>
      <c r="BY24" s="3">
        <v>-1.4740062477235155E-6</v>
      </c>
      <c r="BZ24" s="3">
        <v>-1.1439136705807866E-6</v>
      </c>
      <c r="CA24" s="3">
        <v>0</v>
      </c>
      <c r="CB24" s="3">
        <v>0</v>
      </c>
      <c r="CC24" s="3">
        <v>-8.2328866611801768E-6</v>
      </c>
      <c r="CD24" s="3">
        <v>3.3801313423238305E-2</v>
      </c>
      <c r="CE24" s="3">
        <v>4.3047163317030345E-6</v>
      </c>
      <c r="CF24" s="3">
        <v>0</v>
      </c>
      <c r="CG24" s="3">
        <v>-4.0834972379356893E-6</v>
      </c>
      <c r="CH24" s="3">
        <v>6.4934382500159467E-7</v>
      </c>
      <c r="CI24" s="3">
        <v>0</v>
      </c>
      <c r="CJ24" s="3">
        <v>8.6603388555009793E-5</v>
      </c>
      <c r="CK24" s="3">
        <v>7.9655062672527523E-6</v>
      </c>
      <c r="CL24" s="3">
        <v>1.8750882801578325E-2</v>
      </c>
      <c r="CM24" s="3">
        <v>1.0396587872669853E-6</v>
      </c>
      <c r="CN24" s="3">
        <v>0</v>
      </c>
      <c r="CO24" s="3">
        <v>3.8116488355535586E-3</v>
      </c>
      <c r="CP24" s="3">
        <v>0</v>
      </c>
      <c r="CQ24" s="3">
        <v>-3.0762179842676715E-5</v>
      </c>
      <c r="CR24" s="3">
        <v>-8.4105648038898101E-7</v>
      </c>
      <c r="CS24" s="3">
        <v>-2.2039719526501997E-6</v>
      </c>
      <c r="CT24" s="3">
        <v>0</v>
      </c>
      <c r="CU24" s="3">
        <v>0</v>
      </c>
      <c r="CV24" s="3">
        <v>3.54409057847347E-4</v>
      </c>
      <c r="CW24" s="3">
        <v>0</v>
      </c>
      <c r="CX24" s="3">
        <v>6.5255501308172301E-6</v>
      </c>
      <c r="CY24" s="3">
        <v>0</v>
      </c>
      <c r="CZ24" s="3">
        <v>0.11645955074064396</v>
      </c>
      <c r="DA24" s="3">
        <v>4.0050523709331343E-3</v>
      </c>
      <c r="DB24" s="3">
        <v>2.7941443583338766E-3</v>
      </c>
      <c r="DC24" s="3">
        <v>5.5976011362197757E-5</v>
      </c>
      <c r="DD24" s="3">
        <v>0</v>
      </c>
      <c r="DE24" s="3">
        <v>3.099526173418219E-3</v>
      </c>
      <c r="DF24" s="3">
        <v>1.8710761243017944E-10</v>
      </c>
      <c r="DG24" s="3">
        <v>3.3909835000926606E-4</v>
      </c>
      <c r="DH24" s="3">
        <v>6.9866630839966731E-3</v>
      </c>
      <c r="DI24" s="3">
        <v>5.9412307321688015E-5</v>
      </c>
      <c r="DJ24" s="3">
        <v>1.4653403495350613E-4</v>
      </c>
      <c r="DK24" s="3">
        <v>1.4549300974192524E-6</v>
      </c>
      <c r="DL24" s="3">
        <v>5.8599343507811083E-6</v>
      </c>
      <c r="DM24" s="3">
        <v>2.7427535249395008E-4</v>
      </c>
      <c r="DN24" s="3">
        <v>1.7924593462431049E-3</v>
      </c>
      <c r="DO24" s="3">
        <v>8.2283859603148385E-6</v>
      </c>
      <c r="DP24" s="3">
        <v>0</v>
      </c>
      <c r="DQ24" s="3">
        <v>2.8627327960668946E-5</v>
      </c>
      <c r="DR24" s="3">
        <v>0</v>
      </c>
      <c r="DS24" s="3">
        <v>-2.4384713399959314E-7</v>
      </c>
      <c r="DT24" s="3">
        <v>0</v>
      </c>
      <c r="DU24" s="3">
        <v>8.4832699974420319E-8</v>
      </c>
      <c r="DV24" s="3">
        <v>0</v>
      </c>
      <c r="DW24" s="3">
        <v>0</v>
      </c>
      <c r="DX24" s="3">
        <v>2.8360776577318947E-5</v>
      </c>
      <c r="DY24" s="3">
        <v>0</v>
      </c>
      <c r="DZ24" s="3">
        <v>0</v>
      </c>
      <c r="EA24" s="3">
        <v>2.6720107157777351E-3</v>
      </c>
      <c r="EB24" s="3">
        <v>1.7238401622869784E-5</v>
      </c>
      <c r="EC24" s="55">
        <v>1.5777314225675731</v>
      </c>
      <c r="ED24" s="3">
        <v>-6.6384935478068594E-10</v>
      </c>
      <c r="EE24" s="3">
        <v>0</v>
      </c>
      <c r="EF24" s="3">
        <v>0</v>
      </c>
      <c r="EG24" s="3">
        <v>0</v>
      </c>
      <c r="EH24" s="3">
        <v>-9.1226460614207375E-2</v>
      </c>
      <c r="EI24" s="3">
        <v>6.4572748685536321E-2</v>
      </c>
      <c r="EJ24" s="3">
        <v>0</v>
      </c>
      <c r="EK24" s="3">
        <v>7.0975825062528459E-3</v>
      </c>
      <c r="EL24" s="3">
        <v>-1.0811607077364817E-5</v>
      </c>
      <c r="EM24" s="3">
        <v>0</v>
      </c>
      <c r="EN24" s="3">
        <v>0</v>
      </c>
      <c r="EO24" s="3">
        <v>0</v>
      </c>
      <c r="EP24" s="3">
        <v>1.9208954848200938E-8</v>
      </c>
      <c r="EQ24" s="3">
        <v>1.0073378203013006E-4</v>
      </c>
      <c r="ER24" s="3">
        <v>8.3050097890807782E-8</v>
      </c>
      <c r="ES24" s="3">
        <v>0.28904156752702942</v>
      </c>
      <c r="ET24" s="6">
        <v>14.113350559734464</v>
      </c>
      <c r="EU24" s="3">
        <v>-4.152760330123822E-7</v>
      </c>
      <c r="EV24" s="3">
        <v>1.1848354866903473E-2</v>
      </c>
      <c r="EW24" s="3">
        <v>-7.9601211848602475E-5</v>
      </c>
      <c r="EX24" s="3">
        <v>0</v>
      </c>
      <c r="EY24" s="3">
        <v>7.2033918371094911E-3</v>
      </c>
      <c r="EZ24" s="3">
        <v>-6.0308009184526145E-3</v>
      </c>
      <c r="FA24" s="3">
        <v>0</v>
      </c>
      <c r="FB24" s="3">
        <v>0</v>
      </c>
      <c r="FC24" s="3">
        <v>-9.4122163011530894E-6</v>
      </c>
      <c r="FD24" s="3">
        <v>0</v>
      </c>
    </row>
    <row r="25" spans="1:160" x14ac:dyDescent="0.45">
      <c r="A25" t="s">
        <v>655</v>
      </c>
      <c r="B25" s="2">
        <v>37256</v>
      </c>
      <c r="C25" s="29">
        <v>4.0645158351657864</v>
      </c>
      <c r="D25" s="3">
        <v>0</v>
      </c>
      <c r="E25" s="3">
        <v>0</v>
      </c>
      <c r="F25" s="3">
        <v>3.9051798768768075E-8</v>
      </c>
      <c r="G25" s="3">
        <v>-1.3234450897765074E-6</v>
      </c>
      <c r="H25" s="55">
        <v>-3.6996245816165643E-3</v>
      </c>
      <c r="I25" s="3">
        <v>3.6867967082703289E-11</v>
      </c>
      <c r="J25" s="3">
        <v>-4.870561560284106E-7</v>
      </c>
      <c r="K25" s="3">
        <v>-4.6469901075348388E-3</v>
      </c>
      <c r="L25" s="3">
        <v>3.3386074593736527E-2</v>
      </c>
      <c r="M25" s="3">
        <v>0</v>
      </c>
      <c r="N25" s="3">
        <v>3.208509307127913E-2</v>
      </c>
      <c r="O25" s="3">
        <v>-4.6146945777691669E-8</v>
      </c>
      <c r="P25" s="3">
        <v>0</v>
      </c>
      <c r="Q25" s="3">
        <v>-1.3969344407055944E-2</v>
      </c>
      <c r="R25" s="3">
        <v>0</v>
      </c>
      <c r="S25" s="3">
        <v>3.6098664951413874E-2</v>
      </c>
      <c r="T25" s="3">
        <v>-1.0665276152242009E-5</v>
      </c>
      <c r="U25" s="3">
        <v>1.9557632977330597E-2</v>
      </c>
      <c r="V25" s="3">
        <v>-6.3943674600356819E-7</v>
      </c>
      <c r="W25" s="3">
        <v>7.3433453140140737E-4</v>
      </c>
      <c r="X25" s="3">
        <v>0</v>
      </c>
      <c r="Y25" s="3">
        <v>-3.6703188033891828E-7</v>
      </c>
      <c r="Z25" s="3">
        <v>1.7331535017880271E-10</v>
      </c>
      <c r="AA25" s="3">
        <v>6.1443264756358661E-6</v>
      </c>
      <c r="AB25" s="55">
        <v>0.2712729657737501</v>
      </c>
      <c r="AC25" s="3">
        <v>3.6054562634299861E-3</v>
      </c>
      <c r="AD25" s="3">
        <v>0</v>
      </c>
      <c r="AE25" s="3">
        <v>0</v>
      </c>
      <c r="AF25" s="3">
        <v>1.4069182219870551E-3</v>
      </c>
      <c r="AG25" s="56">
        <v>7.8407820592454457E-4</v>
      </c>
      <c r="AH25" s="3">
        <v>-6.2510694016719767E-7</v>
      </c>
      <c r="AI25" s="3">
        <v>2.0949127334536724E-3</v>
      </c>
      <c r="AJ25" s="3">
        <v>0</v>
      </c>
      <c r="AK25" s="3">
        <v>-7.5454000626476125E-5</v>
      </c>
      <c r="AL25" s="3">
        <v>0</v>
      </c>
      <c r="AM25" s="3">
        <v>3.4302518964725486E-3</v>
      </c>
      <c r="AN25" s="3">
        <v>5.0643399228461004E-13</v>
      </c>
      <c r="AO25" s="3">
        <v>3.1832290859964963E-4</v>
      </c>
      <c r="AP25" s="3">
        <v>3.8907741781637664E-7</v>
      </c>
      <c r="AQ25" s="3">
        <v>8.7929038531606054E-4</v>
      </c>
      <c r="AR25" s="3">
        <v>1.2710545660628741E-2</v>
      </c>
      <c r="AS25" s="3">
        <v>4.9943281163091154E-11</v>
      </c>
      <c r="AT25" s="3">
        <v>7.8709512141640045E-5</v>
      </c>
      <c r="AU25" s="3">
        <v>1.5971012823373781E-4</v>
      </c>
      <c r="AV25" s="3">
        <v>-9.4566241601465631E-8</v>
      </c>
      <c r="AW25" s="3">
        <v>1.406904436023228E-4</v>
      </c>
      <c r="AX25" s="3">
        <v>0</v>
      </c>
      <c r="AY25" s="3">
        <v>1.5318992568123062E-5</v>
      </c>
      <c r="AZ25" s="3">
        <v>0</v>
      </c>
      <c r="BA25" s="3">
        <v>4.07281757529575E-2</v>
      </c>
      <c r="BB25" s="3">
        <v>-0.3036819681368495</v>
      </c>
      <c r="BC25" s="55">
        <v>0.14439700467440564</v>
      </c>
      <c r="BD25" s="3">
        <v>0</v>
      </c>
      <c r="BE25" s="3">
        <v>0</v>
      </c>
      <c r="BF25" s="3">
        <v>3.2279870802095227E-5</v>
      </c>
      <c r="BG25" s="3">
        <v>0</v>
      </c>
      <c r="BH25" s="3">
        <v>-1.3459132063025767E-5</v>
      </c>
      <c r="BI25" s="3">
        <v>3.610917233641531E-4</v>
      </c>
      <c r="BJ25" s="3">
        <v>0</v>
      </c>
      <c r="BK25" s="3">
        <v>6.7905549184762917E-6</v>
      </c>
      <c r="BL25" s="3">
        <v>6.3844829536855831E-3</v>
      </c>
      <c r="BM25" s="3">
        <v>6.8775105492064836E-5</v>
      </c>
      <c r="BN25" s="3">
        <v>4.4981266088890202E-5</v>
      </c>
      <c r="BO25" s="3">
        <v>1.5025298410267351E-6</v>
      </c>
      <c r="BP25" s="3">
        <v>0</v>
      </c>
      <c r="BQ25" s="3">
        <v>0</v>
      </c>
      <c r="BR25" s="3">
        <v>-9.3352707232548485E-6</v>
      </c>
      <c r="BS25" s="3">
        <v>0</v>
      </c>
      <c r="BT25" s="3">
        <v>4.1828484238782743E-2</v>
      </c>
      <c r="BU25" s="3">
        <v>-1.4998024457139959E-4</v>
      </c>
      <c r="BV25" s="3">
        <v>1.2123563329233485E-2</v>
      </c>
      <c r="BW25" s="3">
        <v>-1.0346507009547466E-6</v>
      </c>
      <c r="BX25" s="55">
        <v>0.14382881659043215</v>
      </c>
      <c r="BY25" s="3">
        <v>7.3750328935071261E-7</v>
      </c>
      <c r="BZ25" s="3">
        <v>1.0811399749858261E-5</v>
      </c>
      <c r="CA25" s="3">
        <v>0</v>
      </c>
      <c r="CB25" s="3">
        <v>0</v>
      </c>
      <c r="CC25" s="3">
        <v>-1.7957069788637467E-6</v>
      </c>
      <c r="CD25" s="3">
        <v>1.071426715766326E-2</v>
      </c>
      <c r="CE25" s="3">
        <v>-7.5749522167420972E-7</v>
      </c>
      <c r="CF25" s="3">
        <v>0</v>
      </c>
      <c r="CG25" s="3">
        <v>-5.977333715037028E-7</v>
      </c>
      <c r="CH25" s="3">
        <v>4.4928337735980603E-6</v>
      </c>
      <c r="CI25" s="3">
        <v>0</v>
      </c>
      <c r="CJ25" s="3">
        <v>9.3648580065839432E-5</v>
      </c>
      <c r="CK25" s="3">
        <v>9.6647831197486662E-4</v>
      </c>
      <c r="CL25" s="3">
        <v>5.0637066576565394E-2</v>
      </c>
      <c r="CM25" s="3">
        <v>-6.9221977851551471E-7</v>
      </c>
      <c r="CN25" s="3">
        <v>0</v>
      </c>
      <c r="CO25" s="3">
        <v>-1.949628839558053E-5</v>
      </c>
      <c r="CP25" s="3">
        <v>0</v>
      </c>
      <c r="CQ25" s="3">
        <v>4.5084531876189569E-4</v>
      </c>
      <c r="CR25" s="3">
        <v>-7.1949103363493011E-7</v>
      </c>
      <c r="CS25" s="3">
        <v>2.2732526950874522E-5</v>
      </c>
      <c r="CT25" s="3">
        <v>0</v>
      </c>
      <c r="CU25" s="3">
        <v>0</v>
      </c>
      <c r="CV25" s="3">
        <v>5.3884278515408044E-5</v>
      </c>
      <c r="CW25" s="3">
        <v>0</v>
      </c>
      <c r="CX25" s="3">
        <v>-3.0838163513334822E-5</v>
      </c>
      <c r="CY25" s="3">
        <v>0</v>
      </c>
      <c r="CZ25" s="3">
        <v>3.7115725137111109E-2</v>
      </c>
      <c r="DA25" s="3">
        <v>8.4491737122946147E-3</v>
      </c>
      <c r="DB25" s="3">
        <v>1.5341626237786038E-3</v>
      </c>
      <c r="DC25" s="3">
        <v>2.2764175455643986E-5</v>
      </c>
      <c r="DD25" s="3">
        <v>5.3872444549361423E-13</v>
      </c>
      <c r="DE25" s="3">
        <v>2.6685881645607829E-3</v>
      </c>
      <c r="DF25" s="3">
        <v>-7.0138292222922858E-10</v>
      </c>
      <c r="DG25" s="3">
        <v>2.5461956350183854E-4</v>
      </c>
      <c r="DH25" s="3">
        <v>4.5756063679464991E-3</v>
      </c>
      <c r="DI25" s="3">
        <v>-2.0183085837329709E-5</v>
      </c>
      <c r="DJ25" s="3">
        <v>-4.0293789437790834E-4</v>
      </c>
      <c r="DK25" s="3">
        <v>-4.2142026799912152E-6</v>
      </c>
      <c r="DL25" s="3">
        <v>-7.6072454882450979E-6</v>
      </c>
      <c r="DM25" s="3">
        <v>1.5376402672427188E-4</v>
      </c>
      <c r="DN25" s="3">
        <v>4.690938032482825E-3</v>
      </c>
      <c r="DO25" s="3">
        <v>3.4876265086352488E-6</v>
      </c>
      <c r="DP25" s="3">
        <v>0</v>
      </c>
      <c r="DQ25" s="3">
        <v>8.876362456658101E-6</v>
      </c>
      <c r="DR25" s="3">
        <v>0</v>
      </c>
      <c r="DS25" s="3">
        <v>-1.3982326652057446E-7</v>
      </c>
      <c r="DT25" s="3">
        <v>0</v>
      </c>
      <c r="DU25" s="3">
        <v>7.0401155950019821E-7</v>
      </c>
      <c r="DV25" s="3">
        <v>0</v>
      </c>
      <c r="DW25" s="3">
        <v>0</v>
      </c>
      <c r="DX25" s="3">
        <v>9.1230737388202144E-6</v>
      </c>
      <c r="DY25" s="3">
        <v>0</v>
      </c>
      <c r="DZ25" s="3">
        <v>0</v>
      </c>
      <c r="EA25" s="3">
        <v>2.5861778858544231E-3</v>
      </c>
      <c r="EB25" s="3">
        <v>1.0847119851029448E-4</v>
      </c>
      <c r="EC25" s="55">
        <v>0.6531697534208506</v>
      </c>
      <c r="ED25" s="3">
        <v>2.5692061092649461E-9</v>
      </c>
      <c r="EE25" s="3">
        <v>0</v>
      </c>
      <c r="EF25" s="3">
        <v>0</v>
      </c>
      <c r="EG25" s="3">
        <v>0</v>
      </c>
      <c r="EH25" s="3">
        <v>-0.12876919799098563</v>
      </c>
      <c r="EI25" s="3">
        <v>2.7409579850018767E-2</v>
      </c>
      <c r="EJ25" s="3">
        <v>0</v>
      </c>
      <c r="EK25" s="3">
        <v>-2.2187554347770861E-3</v>
      </c>
      <c r="EL25" s="3">
        <v>-8.5447138988833298E-5</v>
      </c>
      <c r="EM25" s="3">
        <v>0</v>
      </c>
      <c r="EN25" s="3">
        <v>0</v>
      </c>
      <c r="EO25" s="3">
        <v>0</v>
      </c>
      <c r="EP25" s="3">
        <v>7.1311588254245029E-7</v>
      </c>
      <c r="EQ25" s="3">
        <v>7.7430655256120382E-5</v>
      </c>
      <c r="ER25" s="3">
        <v>9.8724297686682058E-7</v>
      </c>
      <c r="ES25" s="3">
        <v>-0.15815153036255369</v>
      </c>
      <c r="ET25" s="6">
        <v>3.0551879259349315</v>
      </c>
      <c r="EU25" s="3">
        <v>-2.6703335779131293E-7</v>
      </c>
      <c r="EV25" s="3">
        <v>-1.1464439394473514E-2</v>
      </c>
      <c r="EW25" s="3">
        <v>2.2431463198429968E-3</v>
      </c>
      <c r="EX25" s="3">
        <v>0</v>
      </c>
      <c r="EY25" s="3">
        <v>1.8207575464442086E-2</v>
      </c>
      <c r="EZ25" s="3">
        <v>3.7421819022352601E-2</v>
      </c>
      <c r="FA25" s="3">
        <v>0</v>
      </c>
      <c r="FB25" s="3">
        <v>0</v>
      </c>
      <c r="FC25" s="3">
        <v>-1.2222326985838721E-3</v>
      </c>
      <c r="FD25" s="3">
        <v>0</v>
      </c>
    </row>
    <row r="26" spans="1:160" x14ac:dyDescent="0.45">
      <c r="A26" t="s">
        <v>656</v>
      </c>
      <c r="B26" s="2">
        <v>37346</v>
      </c>
      <c r="C26" s="29">
        <v>5.8104441296783671</v>
      </c>
      <c r="D26" s="3">
        <v>0</v>
      </c>
      <c r="E26" s="3">
        <v>0</v>
      </c>
      <c r="F26" s="3">
        <v>-5.7090164223640623E-8</v>
      </c>
      <c r="G26" s="3">
        <v>1.0052759420801883E-5</v>
      </c>
      <c r="H26" s="55">
        <v>2.379525151930063E-2</v>
      </c>
      <c r="I26" s="3">
        <v>4.6785232070434114E-11</v>
      </c>
      <c r="J26" s="3">
        <v>5.1054139768503145E-6</v>
      </c>
      <c r="K26" s="3">
        <v>-1.0645067382483336E-2</v>
      </c>
      <c r="L26" s="3">
        <v>1.7144612739721479E-2</v>
      </c>
      <c r="M26" s="3">
        <v>0</v>
      </c>
      <c r="N26" s="3">
        <v>5.9621883850639237E-3</v>
      </c>
      <c r="O26" s="3">
        <v>-1.9262557141007078E-7</v>
      </c>
      <c r="P26" s="3">
        <v>0</v>
      </c>
      <c r="Q26" s="3">
        <v>5.1303170233533296E-4</v>
      </c>
      <c r="R26" s="3">
        <v>0</v>
      </c>
      <c r="S26" s="3">
        <v>8.1278498503617194E-2</v>
      </c>
      <c r="T26" s="3">
        <v>1.9157517538009748E-6</v>
      </c>
      <c r="U26" s="3">
        <v>5.3398922402757521E-3</v>
      </c>
      <c r="V26" s="3">
        <v>5.0099987541931132E-6</v>
      </c>
      <c r="W26" s="3">
        <v>-6.5668949721064076E-5</v>
      </c>
      <c r="X26" s="3">
        <v>0</v>
      </c>
      <c r="Y26" s="3">
        <v>-1.5182011846812673E-7</v>
      </c>
      <c r="Z26" s="3">
        <v>2.1974826667134763E-10</v>
      </c>
      <c r="AA26" s="3">
        <v>-1.1072848104383528E-6</v>
      </c>
      <c r="AB26" s="55">
        <v>4.345863484945045E-2</v>
      </c>
      <c r="AC26" s="3">
        <v>1.0990612489558349E-2</v>
      </c>
      <c r="AD26" s="3">
        <v>0</v>
      </c>
      <c r="AE26" s="3">
        <v>0</v>
      </c>
      <c r="AF26" s="3">
        <v>4.7043414860892929E-3</v>
      </c>
      <c r="AG26" s="56">
        <v>-3.9334862028366104E-4</v>
      </c>
      <c r="AH26" s="3">
        <v>-2.7732135783796794E-6</v>
      </c>
      <c r="AI26" s="3">
        <v>8.4434577946550637E-3</v>
      </c>
      <c r="AJ26" s="3">
        <v>0</v>
      </c>
      <c r="AK26" s="3">
        <v>-4.5305676221934995E-6</v>
      </c>
      <c r="AL26" s="3">
        <v>0</v>
      </c>
      <c r="AM26" s="3">
        <v>-1.1431529216107802E-3</v>
      </c>
      <c r="AN26" s="3">
        <v>-9.5257822358295753E-12</v>
      </c>
      <c r="AO26" s="3">
        <v>1.2681141347261542E-4</v>
      </c>
      <c r="AP26" s="3">
        <v>3.2575507680647625E-6</v>
      </c>
      <c r="AQ26" s="3">
        <v>-3.2667236973736814E-5</v>
      </c>
      <c r="AR26" s="3">
        <v>1.8023928794815503E-2</v>
      </c>
      <c r="AS26" s="3">
        <v>6.3323585915192244E-11</v>
      </c>
      <c r="AT26" s="3">
        <v>-4.1372133191859036E-4</v>
      </c>
      <c r="AU26" s="3">
        <v>-2.8721477944442014E-5</v>
      </c>
      <c r="AV26" s="3">
        <v>1.987748941998158E-8</v>
      </c>
      <c r="AW26" s="3">
        <v>1.0623867894524851E-4</v>
      </c>
      <c r="AX26" s="3">
        <v>0</v>
      </c>
      <c r="AY26" s="3">
        <v>8.8790979075315215E-5</v>
      </c>
      <c r="AZ26" s="3">
        <v>0</v>
      </c>
      <c r="BA26" s="3">
        <v>-1.2091987798568082E-2</v>
      </c>
      <c r="BB26" s="3">
        <v>8.8508434534979585E-2</v>
      </c>
      <c r="BC26" s="55">
        <v>0.12408260034663166</v>
      </c>
      <c r="BD26" s="3">
        <v>0</v>
      </c>
      <c r="BE26" s="3">
        <v>0</v>
      </c>
      <c r="BF26" s="3">
        <v>-2.3962241873661635E-5</v>
      </c>
      <c r="BG26" s="3">
        <v>0</v>
      </c>
      <c r="BH26" s="3">
        <v>5.3170434910518049E-6</v>
      </c>
      <c r="BI26" s="3">
        <v>1.0756008374739306E-3</v>
      </c>
      <c r="BJ26" s="3">
        <v>0</v>
      </c>
      <c r="BK26" s="3">
        <v>-1.4570783027891421E-5</v>
      </c>
      <c r="BL26" s="3">
        <v>-3.5117968875226988E-3</v>
      </c>
      <c r="BM26" s="3">
        <v>-1.0685697677000003E-5</v>
      </c>
      <c r="BN26" s="3">
        <v>2.9819764933301512E-5</v>
      </c>
      <c r="BO26" s="3">
        <v>7.6559291538014497E-5</v>
      </c>
      <c r="BP26" s="3">
        <v>0</v>
      </c>
      <c r="BQ26" s="3">
        <v>0</v>
      </c>
      <c r="BR26" s="3">
        <v>-6.8448528134585863E-6</v>
      </c>
      <c r="BS26" s="3">
        <v>0</v>
      </c>
      <c r="BT26" s="3">
        <v>1.9965589859519767E-2</v>
      </c>
      <c r="BU26" s="3">
        <v>7.1018522487220268E-4</v>
      </c>
      <c r="BV26" s="3">
        <v>1.5889179954702397E-2</v>
      </c>
      <c r="BW26" s="3">
        <v>8.2379281509448654E-6</v>
      </c>
      <c r="BX26" s="55">
        <v>0.11236511579318346</v>
      </c>
      <c r="BY26" s="3">
        <v>-3.9856209159425603E-7</v>
      </c>
      <c r="BZ26" s="3">
        <v>-1.5763497293067806E-6</v>
      </c>
      <c r="CA26" s="3">
        <v>0</v>
      </c>
      <c r="CB26" s="3">
        <v>0</v>
      </c>
      <c r="CC26" s="3">
        <v>9.6638775137386398E-6</v>
      </c>
      <c r="CD26" s="3">
        <v>3.2164137957259246E-2</v>
      </c>
      <c r="CE26" s="3">
        <v>-3.3476935537191199E-6</v>
      </c>
      <c r="CF26" s="3">
        <v>0</v>
      </c>
      <c r="CG26" s="3">
        <v>4.4430403011201296E-6</v>
      </c>
      <c r="CH26" s="3">
        <v>3.062052593671955E-7</v>
      </c>
      <c r="CI26" s="3">
        <v>0</v>
      </c>
      <c r="CJ26" s="3">
        <v>2.5179497251949512E-3</v>
      </c>
      <c r="CK26" s="3">
        <v>-4.1919555736178026E-5</v>
      </c>
      <c r="CL26" s="3">
        <v>3.3123911136802006E-2</v>
      </c>
      <c r="CM26" s="3">
        <v>-1.1522899193644378E-6</v>
      </c>
      <c r="CN26" s="3">
        <v>0</v>
      </c>
      <c r="CO26" s="3">
        <v>2.2513251268889043E-4</v>
      </c>
      <c r="CP26" s="3">
        <v>0</v>
      </c>
      <c r="CQ26" s="3">
        <v>-2.446544476738803E-5</v>
      </c>
      <c r="CR26" s="3">
        <v>6.5316513878430345E-6</v>
      </c>
      <c r="CS26" s="3">
        <v>-3.916249926428419E-6</v>
      </c>
      <c r="CT26" s="3">
        <v>0</v>
      </c>
      <c r="CU26" s="3">
        <v>0</v>
      </c>
      <c r="CV26" s="3">
        <v>-1.6610531508118004E-5</v>
      </c>
      <c r="CW26" s="3">
        <v>0</v>
      </c>
      <c r="CX26" s="3">
        <v>-2.9746971486386818E-6</v>
      </c>
      <c r="CY26" s="3">
        <v>0</v>
      </c>
      <c r="CZ26" s="3">
        <v>0.1243847130417661</v>
      </c>
      <c r="DA26" s="3">
        <v>1.6671433666050405E-2</v>
      </c>
      <c r="DB26" s="3">
        <v>3.616345036146793E-3</v>
      </c>
      <c r="DC26" s="3">
        <v>-6.5213013255768E-6</v>
      </c>
      <c r="DD26" s="3">
        <v>1.0774488909872278E-12</v>
      </c>
      <c r="DE26" s="3">
        <v>2.7046852946756056E-3</v>
      </c>
      <c r="DF26" s="3">
        <v>-5.042681463321519E-10</v>
      </c>
      <c r="DG26" s="3">
        <v>1.9711348562697004E-4</v>
      </c>
      <c r="DH26" s="3">
        <v>2.4712269791829717E-3</v>
      </c>
      <c r="DI26" s="3">
        <v>-5.1287544783701104E-7</v>
      </c>
      <c r="DJ26" s="3">
        <v>4.9418849698458056E-4</v>
      </c>
      <c r="DK26" s="3">
        <v>-5.4747938661592533E-7</v>
      </c>
      <c r="DL26" s="3">
        <v>-2.9464786771877607E-6</v>
      </c>
      <c r="DM26" s="3">
        <v>4.0005030904954235E-4</v>
      </c>
      <c r="DN26" s="3">
        <v>9.9378800921889523E-3</v>
      </c>
      <c r="DO26" s="3">
        <v>-3.9692102496341942E-6</v>
      </c>
      <c r="DP26" s="3">
        <v>0</v>
      </c>
      <c r="DQ26" s="3">
        <v>7.4136276351198603E-7</v>
      </c>
      <c r="DR26" s="3">
        <v>0</v>
      </c>
      <c r="DS26" s="3">
        <v>6.1861328380863726E-7</v>
      </c>
      <c r="DT26" s="3">
        <v>0</v>
      </c>
      <c r="DU26" s="3">
        <v>-9.9751841600052775E-8</v>
      </c>
      <c r="DV26" s="3">
        <v>0</v>
      </c>
      <c r="DW26" s="3">
        <v>0</v>
      </c>
      <c r="DX26" s="3">
        <v>-1.5825201301440932E-5</v>
      </c>
      <c r="DY26" s="3">
        <v>0</v>
      </c>
      <c r="DZ26" s="3">
        <v>0</v>
      </c>
      <c r="EA26" s="3">
        <v>1.8872649346811845E-3</v>
      </c>
      <c r="EB26" s="3">
        <v>1.8667655337689684E-4</v>
      </c>
      <c r="EC26" s="55">
        <v>0.44618402365753052</v>
      </c>
      <c r="ED26" s="3">
        <v>1.2906208908332439E-9</v>
      </c>
      <c r="EE26" s="3">
        <v>0</v>
      </c>
      <c r="EF26" s="3">
        <v>0</v>
      </c>
      <c r="EG26" s="3">
        <v>0</v>
      </c>
      <c r="EH26" s="3">
        <v>-7.7561402820464212E-2</v>
      </c>
      <c r="EI26" s="3">
        <v>4.7533232298962932E-2</v>
      </c>
      <c r="EJ26" s="3">
        <v>0</v>
      </c>
      <c r="EK26" s="3">
        <v>-2.6261505646610674E-5</v>
      </c>
      <c r="EL26" s="3">
        <v>2.8096926907922595E-6</v>
      </c>
      <c r="EM26" s="3">
        <v>0</v>
      </c>
      <c r="EN26" s="3">
        <v>0</v>
      </c>
      <c r="EO26" s="3">
        <v>0</v>
      </c>
      <c r="EP26" s="3">
        <v>-4.4905817153676949E-9</v>
      </c>
      <c r="EQ26" s="3">
        <v>6.9758773314258622E-5</v>
      </c>
      <c r="ER26" s="3">
        <v>-2.606298418498257E-8</v>
      </c>
      <c r="ES26" s="3">
        <v>2.5866707742508425E-2</v>
      </c>
      <c r="ET26" s="6">
        <v>4.7525301560375395</v>
      </c>
      <c r="EU26" s="3">
        <v>6.7772868984494171E-7</v>
      </c>
      <c r="EV26" s="3">
        <v>-4.2621236556705765E-3</v>
      </c>
      <c r="EW26" s="3">
        <v>8.5924226600737636E-4</v>
      </c>
      <c r="EX26" s="3">
        <v>0</v>
      </c>
      <c r="EY26" s="3">
        <v>5.0924261385596461E-3</v>
      </c>
      <c r="EZ26" s="3">
        <v>2.403703511195833E-2</v>
      </c>
      <c r="FA26" s="3">
        <v>0</v>
      </c>
      <c r="FB26" s="3">
        <v>0</v>
      </c>
      <c r="FC26" s="3">
        <v>1.717602660570432E-5</v>
      </c>
      <c r="FD26" s="3">
        <v>0</v>
      </c>
    </row>
    <row r="27" spans="1:160" x14ac:dyDescent="0.45">
      <c r="A27" t="s">
        <v>657</v>
      </c>
      <c r="B27" s="2">
        <v>37437</v>
      </c>
      <c r="C27" s="29">
        <v>5.6707035282142764</v>
      </c>
      <c r="D27" s="3">
        <v>0</v>
      </c>
      <c r="E27" s="3">
        <v>0</v>
      </c>
      <c r="F27" s="3">
        <v>-2.4647472662984412E-7</v>
      </c>
      <c r="G27" s="3">
        <v>-1.285421165870683E-6</v>
      </c>
      <c r="H27" s="55">
        <v>-3.4918346578306273E-3</v>
      </c>
      <c r="I27" s="3">
        <v>-1.7329371783189533E-10</v>
      </c>
      <c r="J27" s="3">
        <v>-7.9808736929360116E-7</v>
      </c>
      <c r="K27" s="3">
        <v>-1.6081091909267695E-2</v>
      </c>
      <c r="L27" s="3">
        <v>1.5582150418421942E-2</v>
      </c>
      <c r="M27" s="3">
        <v>0</v>
      </c>
      <c r="N27" s="3">
        <v>6.1219520911424594E-4</v>
      </c>
      <c r="O27" s="3">
        <v>4.8394368779829467E-8</v>
      </c>
      <c r="P27" s="3">
        <v>0</v>
      </c>
      <c r="Q27" s="3">
        <v>-1.870646270601042E-2</v>
      </c>
      <c r="R27" s="3">
        <v>0</v>
      </c>
      <c r="S27" s="3">
        <v>-1.223029353321264E-2</v>
      </c>
      <c r="T27" s="3">
        <v>1.7966274366134592E-5</v>
      </c>
      <c r="U27" s="3">
        <v>2.231368884767207E-3</v>
      </c>
      <c r="V27" s="3">
        <v>-6.9907146064636621E-7</v>
      </c>
      <c r="W27" s="3">
        <v>2.4698617688804787E-3</v>
      </c>
      <c r="X27" s="3">
        <v>0</v>
      </c>
      <c r="Y27" s="3">
        <v>6.3088300742365141E-7</v>
      </c>
      <c r="Z27" s="3">
        <v>-8.0618830590868187E-10</v>
      </c>
      <c r="AA27" s="3">
        <v>-4.051877875509772E-6</v>
      </c>
      <c r="AB27" s="55">
        <v>0.16327791902732983</v>
      </c>
      <c r="AC27" s="3">
        <v>1.2472884403902698E-2</v>
      </c>
      <c r="AD27" s="3">
        <v>0</v>
      </c>
      <c r="AE27" s="3">
        <v>0</v>
      </c>
      <c r="AF27" s="3">
        <v>2.0371331031711032E-3</v>
      </c>
      <c r="AG27" s="56">
        <v>3.5729328821710515E-3</v>
      </c>
      <c r="AH27" s="3">
        <v>7.4042763360807501E-7</v>
      </c>
      <c r="AI27" s="3">
        <v>1.0572993381761132E-3</v>
      </c>
      <c r="AJ27" s="3">
        <v>0</v>
      </c>
      <c r="AK27" s="3">
        <v>7.6990639829859023E-5</v>
      </c>
      <c r="AL27" s="3">
        <v>0</v>
      </c>
      <c r="AM27" s="3">
        <v>-3.6250240781023681E-4</v>
      </c>
      <c r="AN27" s="3">
        <v>-2.1197879962770109E-11</v>
      </c>
      <c r="AO27" s="3">
        <v>1.7941355497566937E-5</v>
      </c>
      <c r="AP27" s="3">
        <v>2.3038539681784593E-7</v>
      </c>
      <c r="AQ27" s="3">
        <v>4.6114853711939289E-5</v>
      </c>
      <c r="AR27" s="3">
        <v>1.6141137077650285E-2</v>
      </c>
      <c r="AS27" s="3">
        <v>-2.3231461720415965E-10</v>
      </c>
      <c r="AT27" s="3">
        <v>-5.8094023208695523E-3</v>
      </c>
      <c r="AU27" s="3">
        <v>-8.0189532319541895E-5</v>
      </c>
      <c r="AV27" s="3">
        <v>1.2894938171918789E-7</v>
      </c>
      <c r="AW27" s="3">
        <v>4.4388395668050077E-5</v>
      </c>
      <c r="AX27" s="3">
        <v>0</v>
      </c>
      <c r="AY27" s="3">
        <v>-5.0406202560996871E-5</v>
      </c>
      <c r="AZ27" s="3">
        <v>0</v>
      </c>
      <c r="BA27" s="3">
        <v>1.2869015083388542E-2</v>
      </c>
      <c r="BB27" s="3">
        <v>-5.1757864592322449E-2</v>
      </c>
      <c r="BC27" s="55">
        <v>0.16103850465359013</v>
      </c>
      <c r="BD27" s="3">
        <v>0</v>
      </c>
      <c r="BE27" s="3">
        <v>0</v>
      </c>
      <c r="BF27" s="3">
        <v>1.3074850630590483E-5</v>
      </c>
      <c r="BG27" s="3">
        <v>0</v>
      </c>
      <c r="BH27" s="3">
        <v>1.6128939401694964E-5</v>
      </c>
      <c r="BI27" s="3">
        <v>-4.1329599805924511E-4</v>
      </c>
      <c r="BJ27" s="3">
        <v>0</v>
      </c>
      <c r="BK27" s="3">
        <v>4.015749998797533E-6</v>
      </c>
      <c r="BL27" s="3">
        <v>-1.7772391678670481E-3</v>
      </c>
      <c r="BM27" s="3">
        <v>-5.3871194858615293E-5</v>
      </c>
      <c r="BN27" s="3">
        <v>1.3660206916639849E-3</v>
      </c>
      <c r="BO27" s="3">
        <v>-2.2822567055343913E-5</v>
      </c>
      <c r="BP27" s="3">
        <v>0</v>
      </c>
      <c r="BQ27" s="3">
        <v>0</v>
      </c>
      <c r="BR27" s="3">
        <v>1.2997086618754142E-5</v>
      </c>
      <c r="BS27" s="3">
        <v>0</v>
      </c>
      <c r="BT27" s="3">
        <v>1.4583286283172046E-2</v>
      </c>
      <c r="BU27" s="3">
        <v>4.8260912939152804E-4</v>
      </c>
      <c r="BV27" s="3">
        <v>2.0692634210511953E-2</v>
      </c>
      <c r="BW27" s="3">
        <v>-1.2250847446486808E-6</v>
      </c>
      <c r="BX27" s="55">
        <v>0.10215436419306984</v>
      </c>
      <c r="BY27" s="3">
        <v>9.8335780342389161E-7</v>
      </c>
      <c r="BZ27" s="3">
        <v>-1.0036475007165832E-5</v>
      </c>
      <c r="CA27" s="3">
        <v>0</v>
      </c>
      <c r="CB27" s="3">
        <v>0</v>
      </c>
      <c r="CC27" s="3">
        <v>-1.2354998527457953E-6</v>
      </c>
      <c r="CD27" s="3">
        <v>1.5422834284650392E-2</v>
      </c>
      <c r="CE27" s="3">
        <v>-6.226090829001094E-7</v>
      </c>
      <c r="CF27" s="3">
        <v>0</v>
      </c>
      <c r="CG27" s="3">
        <v>-9.0786360918524552E-7</v>
      </c>
      <c r="CH27" s="3">
        <v>-4.5983917693865604E-6</v>
      </c>
      <c r="CI27" s="3">
        <v>0</v>
      </c>
      <c r="CJ27" s="3">
        <v>1.7413023025679016E-4</v>
      </c>
      <c r="CK27" s="3">
        <v>6.5602690809262793E-5</v>
      </c>
      <c r="CL27" s="3">
        <v>4.8689476970359526E-3</v>
      </c>
      <c r="CM27" s="3">
        <v>5.6330947535031846E-7</v>
      </c>
      <c r="CN27" s="3">
        <v>0</v>
      </c>
      <c r="CO27" s="3">
        <v>-3.0982977700754276E-5</v>
      </c>
      <c r="CP27" s="3">
        <v>0</v>
      </c>
      <c r="CQ27" s="3">
        <v>-4.827995624014556E-4</v>
      </c>
      <c r="CR27" s="3">
        <v>-4.1174916865762777E-6</v>
      </c>
      <c r="CS27" s="3">
        <v>3.8417500963512782E-4</v>
      </c>
      <c r="CT27" s="3">
        <v>0</v>
      </c>
      <c r="CU27" s="3">
        <v>0</v>
      </c>
      <c r="CV27" s="3">
        <v>4.5611764222322411E-6</v>
      </c>
      <c r="CW27" s="3">
        <v>0</v>
      </c>
      <c r="CX27" s="3">
        <v>2.8170581574994708E-5</v>
      </c>
      <c r="CY27" s="3">
        <v>0</v>
      </c>
      <c r="CZ27" s="3">
        <v>0.11718076657680346</v>
      </c>
      <c r="DA27" s="3">
        <v>5.4638163651178255E-3</v>
      </c>
      <c r="DB27" s="3">
        <v>2.8484893276873011E-2</v>
      </c>
      <c r="DC27" s="3">
        <v>4.3853559584576986E-6</v>
      </c>
      <c r="DD27" s="3">
        <v>-2.026630056856929E-11</v>
      </c>
      <c r="DE27" s="3">
        <v>-2.471259083517082E-4</v>
      </c>
      <c r="DF27" s="3">
        <v>2.2286330861661025E-9</v>
      </c>
      <c r="DG27" s="3">
        <v>3.0359788663676375E-4</v>
      </c>
      <c r="DH27" s="3">
        <v>1.3296679736323749E-3</v>
      </c>
      <c r="DI27" s="3">
        <v>1.7044096074296251E-4</v>
      </c>
      <c r="DJ27" s="3">
        <v>9.4975498833807699E-4</v>
      </c>
      <c r="DK27" s="3">
        <v>6.576092367359205E-6</v>
      </c>
      <c r="DL27" s="3">
        <v>8.0772057047234583E-6</v>
      </c>
      <c r="DM27" s="3">
        <v>5.8477840533609129E-4</v>
      </c>
      <c r="DN27" s="3">
        <v>6.7578872993198758E-2</v>
      </c>
      <c r="DO27" s="3">
        <v>-1.8125945695724581E-5</v>
      </c>
      <c r="DP27" s="3">
        <v>0</v>
      </c>
      <c r="DQ27" s="3">
        <v>-9.5189385252050221E-6</v>
      </c>
      <c r="DR27" s="3">
        <v>0</v>
      </c>
      <c r="DS27" s="3">
        <v>3.8896198520090005E-8</v>
      </c>
      <c r="DT27" s="3">
        <v>0</v>
      </c>
      <c r="DU27" s="3">
        <v>-1.1970041999566196E-6</v>
      </c>
      <c r="DV27" s="3">
        <v>0</v>
      </c>
      <c r="DW27" s="3">
        <v>0</v>
      </c>
      <c r="DX27" s="3">
        <v>-2.6501651617879503E-5</v>
      </c>
      <c r="DY27" s="3">
        <v>0</v>
      </c>
      <c r="DZ27" s="3">
        <v>0</v>
      </c>
      <c r="EA27" s="3">
        <v>5.5745597500806094E-3</v>
      </c>
      <c r="EB27" s="3">
        <v>2.6068747615799694E-4</v>
      </c>
      <c r="EC27" s="55">
        <v>1.6840534047899738</v>
      </c>
      <c r="ED27" s="3">
        <v>-6.6203122649157458E-9</v>
      </c>
      <c r="EE27" s="3">
        <v>0</v>
      </c>
      <c r="EF27" s="3">
        <v>0</v>
      </c>
      <c r="EG27" s="3">
        <v>0</v>
      </c>
      <c r="EH27" s="3">
        <v>-7.0601880025976366E-2</v>
      </c>
      <c r="EI27" s="3">
        <v>2.2847019730268744E-2</v>
      </c>
      <c r="EJ27" s="3">
        <v>0</v>
      </c>
      <c r="EK27" s="3">
        <v>2.7505312836853778E-3</v>
      </c>
      <c r="EL27" s="3">
        <v>-5.0797646511101997E-6</v>
      </c>
      <c r="EM27" s="3">
        <v>0</v>
      </c>
      <c r="EN27" s="3">
        <v>0</v>
      </c>
      <c r="EO27" s="3">
        <v>0</v>
      </c>
      <c r="EP27" s="3">
        <v>-1.2875897722010273E-6</v>
      </c>
      <c r="EQ27" s="3">
        <v>-3.8205141660809247E-5</v>
      </c>
      <c r="ER27" s="3">
        <v>-1.7352765504930939E-6</v>
      </c>
      <c r="ES27" s="3">
        <v>-0.16265119238016748</v>
      </c>
      <c r="ET27" s="6">
        <v>3.3313952430489442</v>
      </c>
      <c r="EU27" s="3">
        <v>1.0133206540960407E-6</v>
      </c>
      <c r="EV27" s="3">
        <v>7.8324936686785061E-3</v>
      </c>
      <c r="EW27" s="3">
        <v>1.763033477825672E-3</v>
      </c>
      <c r="EX27" s="3">
        <v>0</v>
      </c>
      <c r="EY27" s="3">
        <v>5.689023753807196E-4</v>
      </c>
      <c r="EZ27" s="3">
        <v>-5.549771104375564E-3</v>
      </c>
      <c r="FA27" s="3">
        <v>0</v>
      </c>
      <c r="FB27" s="3">
        <v>0</v>
      </c>
      <c r="FC27" s="3">
        <v>-8.1652593021094548E-5</v>
      </c>
      <c r="FD27" s="3">
        <v>0</v>
      </c>
    </row>
    <row r="28" spans="1:160" x14ac:dyDescent="0.45">
      <c r="A28" t="s">
        <v>658</v>
      </c>
      <c r="B28" s="2">
        <v>37529</v>
      </c>
      <c r="C28" s="29">
        <v>6.9733036053573043</v>
      </c>
      <c r="D28" s="3">
        <v>0</v>
      </c>
      <c r="E28" s="3">
        <v>0</v>
      </c>
      <c r="F28" s="3">
        <v>2.577291788337916E-7</v>
      </c>
      <c r="G28" s="3">
        <v>-5.9911015573208033E-6</v>
      </c>
      <c r="H28" s="55">
        <v>-3.3429605958507684E-2</v>
      </c>
      <c r="I28" s="3">
        <v>-4.4424205493165919E-11</v>
      </c>
      <c r="J28" s="3">
        <v>9.6281787028661882E-5</v>
      </c>
      <c r="K28" s="3">
        <v>2.9051236372826406E-2</v>
      </c>
      <c r="L28" s="3">
        <v>1.5192012229866179E-2</v>
      </c>
      <c r="M28" s="3">
        <v>0</v>
      </c>
      <c r="N28" s="3">
        <v>-2.7422730657894207E-3</v>
      </c>
      <c r="O28" s="3">
        <v>5.6933990352717584E-7</v>
      </c>
      <c r="P28" s="3">
        <v>0</v>
      </c>
      <c r="Q28" s="3">
        <v>-1.7325885615263879E-3</v>
      </c>
      <c r="R28" s="3">
        <v>0</v>
      </c>
      <c r="S28" s="3">
        <v>1.188886361970033E-2</v>
      </c>
      <c r="T28" s="3">
        <v>-4.2087432778862279E-6</v>
      </c>
      <c r="U28" s="3">
        <v>1.3630468903427079E-2</v>
      </c>
      <c r="V28" s="3">
        <v>-3.0725795907390802E-6</v>
      </c>
      <c r="W28" s="3">
        <v>2.3671912064511052E-3</v>
      </c>
      <c r="X28" s="3">
        <v>0</v>
      </c>
      <c r="Y28" s="3">
        <v>6.191007805396935E-7</v>
      </c>
      <c r="Z28" s="3">
        <v>-1.8763002830191885E-10</v>
      </c>
      <c r="AA28" s="3">
        <v>-3.3902621160424372E-7</v>
      </c>
      <c r="AB28" s="55">
        <v>8.2695013144302443E-2</v>
      </c>
      <c r="AC28" s="3">
        <v>-7.9424886039584843E-4</v>
      </c>
      <c r="AD28" s="3">
        <v>0</v>
      </c>
      <c r="AE28" s="3">
        <v>0</v>
      </c>
      <c r="AF28" s="3">
        <v>2.6041722724029687E-2</v>
      </c>
      <c r="AG28" s="56">
        <v>2.5810489356505148E-3</v>
      </c>
      <c r="AH28" s="3">
        <v>5.1748907293488699E-6</v>
      </c>
      <c r="AI28" s="3">
        <v>3.0119861670503596E-3</v>
      </c>
      <c r="AJ28" s="3">
        <v>0</v>
      </c>
      <c r="AK28" s="3">
        <v>9.6798611163866115E-5</v>
      </c>
      <c r="AL28" s="3">
        <v>0</v>
      </c>
      <c r="AM28" s="3">
        <v>1.426517211223236E-4</v>
      </c>
      <c r="AN28" s="3">
        <v>8.1463525044638732E-11</v>
      </c>
      <c r="AO28" s="3">
        <v>2.4215599339011534E-4</v>
      </c>
      <c r="AP28" s="3">
        <v>-2.9212221855532772E-6</v>
      </c>
      <c r="AQ28" s="3">
        <v>4.5973159561514561E-6</v>
      </c>
      <c r="AR28" s="3">
        <v>3.8728236349203499E-2</v>
      </c>
      <c r="AS28" s="3">
        <v>-5.4068259092191945E-11</v>
      </c>
      <c r="AT28" s="3">
        <v>1.2782390237110483E-3</v>
      </c>
      <c r="AU28" s="3">
        <v>1.7546955042545951E-4</v>
      </c>
      <c r="AV28" s="3">
        <v>8.4730727817430709E-9</v>
      </c>
      <c r="AW28" s="3">
        <v>4.7362089487463241E-4</v>
      </c>
      <c r="AX28" s="3">
        <v>0</v>
      </c>
      <c r="AY28" s="3">
        <v>-7.0230531085563002E-5</v>
      </c>
      <c r="AZ28" s="3">
        <v>0</v>
      </c>
      <c r="BA28" s="3">
        <v>8.8151446797672776E-3</v>
      </c>
      <c r="BB28" s="3">
        <v>0.20724552286313214</v>
      </c>
      <c r="BC28" s="55">
        <v>0.23479879485840197</v>
      </c>
      <c r="BD28" s="3">
        <v>0</v>
      </c>
      <c r="BE28" s="3">
        <v>0</v>
      </c>
      <c r="BF28" s="3">
        <v>-4.0664319762107257E-5</v>
      </c>
      <c r="BG28" s="3">
        <v>0</v>
      </c>
      <c r="BH28" s="3">
        <v>9.1371666892445878E-5</v>
      </c>
      <c r="BI28" s="3">
        <v>2.8475213170671876E-3</v>
      </c>
      <c r="BJ28" s="3">
        <v>0</v>
      </c>
      <c r="BK28" s="3">
        <v>-6.1132873068794022E-6</v>
      </c>
      <c r="BL28" s="3">
        <v>-1.7733495167653903E-4</v>
      </c>
      <c r="BM28" s="3">
        <v>-1.0634722739568898E-5</v>
      </c>
      <c r="BN28" s="3">
        <v>-1.8866150573503249E-5</v>
      </c>
      <c r="BO28" s="3">
        <v>-8.2543228043191033E-5</v>
      </c>
      <c r="BP28" s="3">
        <v>0</v>
      </c>
      <c r="BQ28" s="3">
        <v>5.2889536055130478E-12</v>
      </c>
      <c r="BR28" s="3">
        <v>1.8058109429419688E-6</v>
      </c>
      <c r="BS28" s="3">
        <v>0</v>
      </c>
      <c r="BT28" s="3">
        <v>4.472231686676021E-2</v>
      </c>
      <c r="BU28" s="3">
        <v>2.8339082210827995E-4</v>
      </c>
      <c r="BV28" s="3">
        <v>5.6439623355997257E-3</v>
      </c>
      <c r="BW28" s="3">
        <v>-6.6640707454890509E-6</v>
      </c>
      <c r="BX28" s="55">
        <v>9.9573508370830802E-2</v>
      </c>
      <c r="BY28" s="3">
        <v>-1.4738737199013098E-6</v>
      </c>
      <c r="BZ28" s="3">
        <v>-2.1589471400179932E-6</v>
      </c>
      <c r="CA28" s="3">
        <v>0</v>
      </c>
      <c r="CB28" s="3">
        <v>0</v>
      </c>
      <c r="CC28" s="3">
        <v>-5.1586726263386216E-6</v>
      </c>
      <c r="CD28" s="3">
        <v>-7.429273465824086E-3</v>
      </c>
      <c r="CE28" s="3">
        <v>4.9336020774103234E-6</v>
      </c>
      <c r="CF28" s="3">
        <v>0</v>
      </c>
      <c r="CG28" s="3">
        <v>-1.9638427672859659E-6</v>
      </c>
      <c r="CH28" s="3">
        <v>4.9264513963583863E-7</v>
      </c>
      <c r="CI28" s="3">
        <v>0</v>
      </c>
      <c r="CJ28" s="3">
        <v>2.5595481647921309E-4</v>
      </c>
      <c r="CK28" s="3">
        <v>5.1538580906623757E-6</v>
      </c>
      <c r="CL28" s="3">
        <v>2.5818804210807071E-3</v>
      </c>
      <c r="CM28" s="3">
        <v>2.5335931900466502E-6</v>
      </c>
      <c r="CN28" s="3">
        <v>0</v>
      </c>
      <c r="CO28" s="3">
        <v>-1.5446731652768954E-4</v>
      </c>
      <c r="CP28" s="3">
        <v>0</v>
      </c>
      <c r="CQ28" s="3">
        <v>-5.2590212804602895E-5</v>
      </c>
      <c r="CR28" s="3">
        <v>-3.2371174495933203E-6</v>
      </c>
      <c r="CS28" s="3">
        <v>-2.4223279668306934E-6</v>
      </c>
      <c r="CT28" s="3">
        <v>0</v>
      </c>
      <c r="CU28" s="3">
        <v>0</v>
      </c>
      <c r="CV28" s="3">
        <v>-3.2103888710864862E-5</v>
      </c>
      <c r="CW28" s="3">
        <v>0</v>
      </c>
      <c r="CX28" s="3">
        <v>5.546596840448376E-6</v>
      </c>
      <c r="CY28" s="3">
        <v>0</v>
      </c>
      <c r="CZ28" s="3">
        <v>0.18018845714190668</v>
      </c>
      <c r="DA28" s="3">
        <v>7.7977094761278723E-3</v>
      </c>
      <c r="DB28" s="3">
        <v>2.806238426411323E-4</v>
      </c>
      <c r="DC28" s="3">
        <v>7.1306400809356636E-6</v>
      </c>
      <c r="DD28" s="3">
        <v>-4.5098932151322543E-11</v>
      </c>
      <c r="DE28" s="3">
        <v>3.7381107975505623E-3</v>
      </c>
      <c r="DF28" s="3">
        <v>7.5586149734572401E-10</v>
      </c>
      <c r="DG28" s="3">
        <v>4.3312582140780122E-5</v>
      </c>
      <c r="DH28" s="3">
        <v>6.5343144596932494E-4</v>
      </c>
      <c r="DI28" s="3">
        <v>1.4775482913685073E-4</v>
      </c>
      <c r="DJ28" s="3">
        <v>-6.706059614560872E-5</v>
      </c>
      <c r="DK28" s="3">
        <v>3.110466221839127E-6</v>
      </c>
      <c r="DL28" s="3">
        <v>7.0468903003274665E-6</v>
      </c>
      <c r="DM28" s="3">
        <v>6.2330927206215054E-4</v>
      </c>
      <c r="DN28" s="3">
        <v>1.460827200931039E-2</v>
      </c>
      <c r="DO28" s="3">
        <v>2.7749968925800702E-5</v>
      </c>
      <c r="DP28" s="3">
        <v>0</v>
      </c>
      <c r="DQ28" s="3">
        <v>-1.0512065339435948E-6</v>
      </c>
      <c r="DR28" s="3">
        <v>0</v>
      </c>
      <c r="DS28" s="3">
        <v>-7.9897067277898138E-7</v>
      </c>
      <c r="DT28" s="3">
        <v>0</v>
      </c>
      <c r="DU28" s="3">
        <v>-1.4723877725561392E-7</v>
      </c>
      <c r="DV28" s="3">
        <v>0</v>
      </c>
      <c r="DW28" s="3">
        <v>0</v>
      </c>
      <c r="DX28" s="3">
        <v>-2.8128044514059302E-4</v>
      </c>
      <c r="DY28" s="3">
        <v>2.5435759698630397E-13</v>
      </c>
      <c r="DZ28" s="3">
        <v>0</v>
      </c>
      <c r="EA28" s="3">
        <v>5.8656141410223074E-3</v>
      </c>
      <c r="EB28" s="3">
        <v>4.5447839131435551E-4</v>
      </c>
      <c r="EC28" s="55">
        <v>2.4262275119456049</v>
      </c>
      <c r="ED28" s="3">
        <v>-2.5876215404549932E-9</v>
      </c>
      <c r="EE28" s="3">
        <v>0</v>
      </c>
      <c r="EF28" s="3">
        <v>0</v>
      </c>
      <c r="EG28" s="3">
        <v>0</v>
      </c>
      <c r="EH28" s="3">
        <v>4.8742759090603445E-2</v>
      </c>
      <c r="EI28" s="3">
        <v>9.5254593522126216E-2</v>
      </c>
      <c r="EJ28" s="3">
        <v>0</v>
      </c>
      <c r="EK28" s="3">
        <v>-5.6919760383689292E-3</v>
      </c>
      <c r="EL28" s="3">
        <v>-1.2489346692618927E-5</v>
      </c>
      <c r="EM28" s="3">
        <v>0</v>
      </c>
      <c r="EN28" s="3">
        <v>0</v>
      </c>
      <c r="EO28" s="3">
        <v>0</v>
      </c>
      <c r="EP28" s="3">
        <v>-3.3435445994240473E-7</v>
      </c>
      <c r="EQ28" s="3">
        <v>2.7428648986837686E-6</v>
      </c>
      <c r="ER28" s="3">
        <v>-3.5760415588440479E-7</v>
      </c>
      <c r="ES28" s="3">
        <v>0.28096022856659797</v>
      </c>
      <c r="ET28" s="6">
        <v>2.8816193019156753</v>
      </c>
      <c r="EU28" s="3">
        <v>-2.2522631660863593E-6</v>
      </c>
      <c r="EV28" s="3">
        <v>-5.3440654964993237E-3</v>
      </c>
      <c r="EW28" s="3">
        <v>-8.6671055597824795E-4</v>
      </c>
      <c r="EX28" s="3">
        <v>0</v>
      </c>
      <c r="EY28" s="3">
        <v>1.2426239927638739E-2</v>
      </c>
      <c r="EZ28" s="3">
        <v>-2.7165322581032394E-2</v>
      </c>
      <c r="FA28" s="3">
        <v>0</v>
      </c>
      <c r="FB28" s="3">
        <v>0</v>
      </c>
      <c r="FC28" s="3">
        <v>-4.2929187500926964E-6</v>
      </c>
      <c r="FD28" s="3">
        <v>0</v>
      </c>
    </row>
    <row r="29" spans="1:160" x14ac:dyDescent="0.45">
      <c r="A29" t="s">
        <v>659</v>
      </c>
      <c r="B29" s="2">
        <v>37621</v>
      </c>
      <c r="C29" s="29">
        <v>5.7732966818810283</v>
      </c>
      <c r="D29" s="3">
        <v>0</v>
      </c>
      <c r="E29" s="3">
        <v>0</v>
      </c>
      <c r="F29" s="3">
        <v>7.0710401532697635E-7</v>
      </c>
      <c r="G29" s="3">
        <v>-6.489983888458898E-7</v>
      </c>
      <c r="H29" s="55">
        <v>7.3738554489071184E-2</v>
      </c>
      <c r="I29" s="3">
        <v>3.3809502276310672E-10</v>
      </c>
      <c r="J29" s="3">
        <v>-6.2146250124299949E-7</v>
      </c>
      <c r="K29" s="3">
        <v>6.4686099500292932E-3</v>
      </c>
      <c r="L29" s="3">
        <v>3.2577563749665341E-3</v>
      </c>
      <c r="M29" s="3">
        <v>0</v>
      </c>
      <c r="N29" s="3">
        <v>-7.4944477507616952E-4</v>
      </c>
      <c r="O29" s="3">
        <v>-1.8784092415667191E-7</v>
      </c>
      <c r="P29" s="3">
        <v>0</v>
      </c>
      <c r="Q29" s="3">
        <v>2.7408225806496767E-5</v>
      </c>
      <c r="R29" s="3">
        <v>0</v>
      </c>
      <c r="S29" s="3">
        <v>3.261831508943229E-2</v>
      </c>
      <c r="T29" s="3">
        <v>-2.4569071845353625E-5</v>
      </c>
      <c r="U29" s="3">
        <v>-1.7736584658167614E-2</v>
      </c>
      <c r="V29" s="3">
        <v>5.95611251578084E-9</v>
      </c>
      <c r="W29" s="3">
        <v>1.0436506448286404E-2</v>
      </c>
      <c r="X29" s="3">
        <v>0</v>
      </c>
      <c r="Y29" s="3">
        <v>-1.9016385539480161E-6</v>
      </c>
      <c r="Z29" s="3">
        <v>1.509044132462684E-9</v>
      </c>
      <c r="AA29" s="3">
        <v>4.5619658048444501E-6</v>
      </c>
      <c r="AB29" s="55">
        <v>5.1238108870798035E-2</v>
      </c>
      <c r="AC29" s="3">
        <v>1.4488909629609836E-2</v>
      </c>
      <c r="AD29" s="3">
        <v>0</v>
      </c>
      <c r="AE29" s="3">
        <v>0</v>
      </c>
      <c r="AF29" s="3">
        <v>1.4282448614662956E-3</v>
      </c>
      <c r="AG29" s="56">
        <v>-4.6960705748785511E-3</v>
      </c>
      <c r="AH29" s="3">
        <v>-1.6879131077539556E-6</v>
      </c>
      <c r="AI29" s="3">
        <v>9.4837159124200737E-3</v>
      </c>
      <c r="AJ29" s="3">
        <v>0</v>
      </c>
      <c r="AK29" s="3">
        <v>3.9862077961958719E-5</v>
      </c>
      <c r="AL29" s="3">
        <v>0</v>
      </c>
      <c r="AM29" s="3">
        <v>-3.9726084928212024E-4</v>
      </c>
      <c r="AN29" s="3">
        <v>1.0328841852166599E-10</v>
      </c>
      <c r="AO29" s="3">
        <v>1.1818795242396081E-4</v>
      </c>
      <c r="AP29" s="3">
        <v>2.2601989514796284E-7</v>
      </c>
      <c r="AQ29" s="3">
        <v>-1.9846424727648687E-5</v>
      </c>
      <c r="AR29" s="3">
        <v>2.4121802237286452E-2</v>
      </c>
      <c r="AS29" s="3">
        <v>4.3485251200972093E-10</v>
      </c>
      <c r="AT29" s="3">
        <v>3.8095884064287821E-5</v>
      </c>
      <c r="AU29" s="3">
        <v>7.4562513365326617E-5</v>
      </c>
      <c r="AV29" s="3">
        <v>-2.9622675067204226E-7</v>
      </c>
      <c r="AW29" s="3">
        <v>7.7819817975579859E-4</v>
      </c>
      <c r="AX29" s="3">
        <v>0</v>
      </c>
      <c r="AY29" s="3">
        <v>2.4683755618524464E-5</v>
      </c>
      <c r="AZ29" s="3">
        <v>0</v>
      </c>
      <c r="BA29" s="3">
        <v>-1.6497024551339074E-2</v>
      </c>
      <c r="BB29" s="3">
        <v>0.14962582171488586</v>
      </c>
      <c r="BC29" s="55">
        <v>0.19861135435945829</v>
      </c>
      <c r="BD29" s="3">
        <v>0</v>
      </c>
      <c r="BE29" s="3">
        <v>0</v>
      </c>
      <c r="BF29" s="3">
        <v>6.0435184876052123E-5</v>
      </c>
      <c r="BG29" s="3">
        <v>0</v>
      </c>
      <c r="BH29" s="3">
        <v>8.9320750687552273E-5</v>
      </c>
      <c r="BI29" s="3">
        <v>3.472326365718822E-3</v>
      </c>
      <c r="BJ29" s="3">
        <v>0</v>
      </c>
      <c r="BK29" s="3">
        <v>2.5973642764128642E-5</v>
      </c>
      <c r="BL29" s="3">
        <v>-3.4035488973705708E-3</v>
      </c>
      <c r="BM29" s="3">
        <v>7.8861958498779928E-5</v>
      </c>
      <c r="BN29" s="3">
        <v>6.7778604997863658E-6</v>
      </c>
      <c r="BO29" s="3">
        <v>2.385090579905394E-4</v>
      </c>
      <c r="BP29" s="3">
        <v>0</v>
      </c>
      <c r="BQ29" s="3">
        <v>1.0577907211026099E-11</v>
      </c>
      <c r="BR29" s="3">
        <v>-7.3441869070991587E-6</v>
      </c>
      <c r="BS29" s="3">
        <v>0</v>
      </c>
      <c r="BT29" s="3">
        <v>3.0658104270378728E-2</v>
      </c>
      <c r="BU29" s="3">
        <v>1.3704918777766818E-3</v>
      </c>
      <c r="BV29" s="3">
        <v>7.3901398422109516E-3</v>
      </c>
      <c r="BW29" s="3">
        <v>-1.3177143216740541E-6</v>
      </c>
      <c r="BX29" s="55">
        <v>9.0369303410999482E-2</v>
      </c>
      <c r="BY29" s="3">
        <v>2.2735190341381072E-6</v>
      </c>
      <c r="BZ29" s="3">
        <v>1.6533881881573784E-5</v>
      </c>
      <c r="CA29" s="3">
        <v>0</v>
      </c>
      <c r="CB29" s="3">
        <v>0</v>
      </c>
      <c r="CC29" s="3">
        <v>-8.5634663188151939E-7</v>
      </c>
      <c r="CD29" s="3">
        <v>-2.5625162264470403E-3</v>
      </c>
      <c r="CE29" s="3">
        <v>-7.2489708505389104E-7</v>
      </c>
      <c r="CF29" s="3">
        <v>0</v>
      </c>
      <c r="CG29" s="3">
        <v>5.1190794525389891E-7</v>
      </c>
      <c r="CH29" s="3">
        <v>2.9829214625224829E-6</v>
      </c>
      <c r="CI29" s="3">
        <v>0</v>
      </c>
      <c r="CJ29" s="3">
        <v>1.642728301111777E-3</v>
      </c>
      <c r="CK29" s="3">
        <v>-2.9927730680135039E-5</v>
      </c>
      <c r="CL29" s="3">
        <v>2.6887142681396227E-4</v>
      </c>
      <c r="CM29" s="3">
        <v>-1.9136773316614879E-6</v>
      </c>
      <c r="CN29" s="3">
        <v>0</v>
      </c>
      <c r="CO29" s="3">
        <v>-1.700766753830771E-5</v>
      </c>
      <c r="CP29" s="3">
        <v>-6.407502295506613E-11</v>
      </c>
      <c r="CQ29" s="3">
        <v>6.8192681171202715E-4</v>
      </c>
      <c r="CR29" s="3">
        <v>-3.720048725171974E-7</v>
      </c>
      <c r="CS29" s="3">
        <v>2.0639187969023335E-5</v>
      </c>
      <c r="CT29" s="3">
        <v>0</v>
      </c>
      <c r="CU29" s="3">
        <v>0</v>
      </c>
      <c r="CV29" s="3">
        <v>4.2751250214766432E-5</v>
      </c>
      <c r="CW29" s="3">
        <v>0</v>
      </c>
      <c r="CX29" s="3">
        <v>3.6989686799535575E-4</v>
      </c>
      <c r="CY29" s="3">
        <v>0</v>
      </c>
      <c r="CZ29" s="3">
        <v>1.376566393620594E-2</v>
      </c>
      <c r="DA29" s="3">
        <v>1.0796516539705855E-2</v>
      </c>
      <c r="DB29" s="3">
        <v>2.0348718818578911E-2</v>
      </c>
      <c r="DC29" s="3">
        <v>-7.5625376011314777E-6</v>
      </c>
      <c r="DD29" s="3">
        <v>1.7331535017880271E-10</v>
      </c>
      <c r="DE29" s="3">
        <v>1.8464210345984897E-3</v>
      </c>
      <c r="DF29" s="3">
        <v>-4.6346352547955773E-9</v>
      </c>
      <c r="DG29" s="3">
        <v>6.0907758285750026E-5</v>
      </c>
      <c r="DH29" s="3">
        <v>3.9682575708531486E-4</v>
      </c>
      <c r="DI29" s="3">
        <v>7.8021794506037475E-5</v>
      </c>
      <c r="DJ29" s="3">
        <v>-1.5950204959636383E-4</v>
      </c>
      <c r="DK29" s="3">
        <v>-1.532970674140739E-5</v>
      </c>
      <c r="DL29" s="3">
        <v>-1.7516708208346249E-5</v>
      </c>
      <c r="DM29" s="3">
        <v>5.9770333182606456E-4</v>
      </c>
      <c r="DN29" s="3">
        <v>6.7350366756681289E-3</v>
      </c>
      <c r="DO29" s="3">
        <v>2.7090895336778848E-6</v>
      </c>
      <c r="DP29" s="3">
        <v>0</v>
      </c>
      <c r="DQ29" s="3">
        <v>1.0267156675240398E-5</v>
      </c>
      <c r="DR29" s="3">
        <v>0</v>
      </c>
      <c r="DS29" s="3">
        <v>-3.1194999795438889E-7</v>
      </c>
      <c r="DT29" s="3">
        <v>0</v>
      </c>
      <c r="DU29" s="3">
        <v>2.4587296721658977E-6</v>
      </c>
      <c r="DV29" s="3">
        <v>2.6904399629075378E-13</v>
      </c>
      <c r="DW29" s="3">
        <v>0</v>
      </c>
      <c r="DX29" s="3">
        <v>3.9712557059782066E-5</v>
      </c>
      <c r="DY29" s="3">
        <v>5.0871519397260794E-13</v>
      </c>
      <c r="DZ29" s="3">
        <v>0</v>
      </c>
      <c r="EA29" s="3">
        <v>-7.1926952541089733E-4</v>
      </c>
      <c r="EB29" s="3">
        <v>5.0815018362893331E-4</v>
      </c>
      <c r="EC29" s="55">
        <v>0.95877852764686355</v>
      </c>
      <c r="ED29" s="3">
        <v>1.4295152936988422E-8</v>
      </c>
      <c r="EE29" s="3">
        <v>0</v>
      </c>
      <c r="EF29" s="3">
        <v>0</v>
      </c>
      <c r="EG29" s="3">
        <v>0</v>
      </c>
      <c r="EH29" s="3">
        <v>3.0177037991434973E-2</v>
      </c>
      <c r="EI29" s="3">
        <v>8.0576591632827474E-2</v>
      </c>
      <c r="EJ29" s="3">
        <v>0</v>
      </c>
      <c r="EK29" s="3">
        <v>1.2094776690176758E-2</v>
      </c>
      <c r="EL29" s="3">
        <v>1.3244457691355077E-5</v>
      </c>
      <c r="EM29" s="3">
        <v>0</v>
      </c>
      <c r="EN29" s="3">
        <v>0</v>
      </c>
      <c r="EO29" s="3">
        <v>0</v>
      </c>
      <c r="EP29" s="3">
        <v>2.4202217046015667E-6</v>
      </c>
      <c r="EQ29" s="3">
        <v>5.1782587909582582E-5</v>
      </c>
      <c r="ER29" s="3">
        <v>3.477265173429535E-6</v>
      </c>
      <c r="ES29" s="3">
        <v>1.3819794314271325</v>
      </c>
      <c r="ET29" s="6">
        <v>2.6774376019661026</v>
      </c>
      <c r="EU29" s="3">
        <v>2.0779286966735006E-7</v>
      </c>
      <c r="EV29" s="3">
        <v>-1.1651621998406294E-2</v>
      </c>
      <c r="EW29" s="3">
        <v>6.139991581681061E-3</v>
      </c>
      <c r="EX29" s="3">
        <v>0</v>
      </c>
      <c r="EY29" s="3">
        <v>-6.0241406395788941E-3</v>
      </c>
      <c r="EZ29" s="3">
        <v>4.8997356457737605E-3</v>
      </c>
      <c r="FA29" s="3">
        <v>0</v>
      </c>
      <c r="FB29" s="3">
        <v>0</v>
      </c>
      <c r="FC29" s="3">
        <v>6.2355358051166605E-5</v>
      </c>
      <c r="FD29" s="3">
        <v>0</v>
      </c>
    </row>
    <row r="30" spans="1:160" x14ac:dyDescent="0.45">
      <c r="A30" t="s">
        <v>660</v>
      </c>
      <c r="B30" s="2">
        <v>37711</v>
      </c>
      <c r="C30" s="29">
        <v>4.4453981505683293</v>
      </c>
      <c r="D30" s="3">
        <v>0</v>
      </c>
      <c r="E30" s="3">
        <v>0</v>
      </c>
      <c r="F30" s="3">
        <v>-6.4963378301996937E-7</v>
      </c>
      <c r="G30" s="3">
        <v>5.8606371322220868E-6</v>
      </c>
      <c r="H30" s="55">
        <v>5.0775996437832906E-2</v>
      </c>
      <c r="I30" s="3">
        <v>2.0606356145649616E-10</v>
      </c>
      <c r="J30" s="3">
        <v>4.9759747552886454E-6</v>
      </c>
      <c r="K30" s="3">
        <v>0.18120204313898383</v>
      </c>
      <c r="L30" s="3">
        <v>7.006509411797408E-3</v>
      </c>
      <c r="M30" s="3">
        <v>0</v>
      </c>
      <c r="N30" s="3">
        <v>3.8658610867819874E-3</v>
      </c>
      <c r="O30" s="3">
        <v>-1.1138412407530503E-6</v>
      </c>
      <c r="P30" s="3">
        <v>0</v>
      </c>
      <c r="Q30" s="3">
        <v>4.9443045073048312E-4</v>
      </c>
      <c r="R30" s="3">
        <v>0</v>
      </c>
      <c r="S30" s="3">
        <v>4.7090540055142814E-2</v>
      </c>
      <c r="T30" s="3">
        <v>3.0982595355755431E-6</v>
      </c>
      <c r="U30" s="3">
        <v>-1.2640835228090736E-3</v>
      </c>
      <c r="V30" s="3">
        <v>2.969589028695181E-6</v>
      </c>
      <c r="W30" s="3">
        <v>8.617803283014272E-4</v>
      </c>
      <c r="X30" s="3">
        <v>0</v>
      </c>
      <c r="Y30" s="3">
        <v>6.4234166754257472E-7</v>
      </c>
      <c r="Z30" s="3">
        <v>8.6529407364283854E-10</v>
      </c>
      <c r="AA30" s="3">
        <v>-6.4841295020500482E-7</v>
      </c>
      <c r="AB30" s="55">
        <v>0.12394331332136409</v>
      </c>
      <c r="AC30" s="3">
        <v>3.210403694562905E-2</v>
      </c>
      <c r="AD30" s="3">
        <v>0</v>
      </c>
      <c r="AE30" s="3">
        <v>0</v>
      </c>
      <c r="AF30" s="3">
        <v>2.973368740474676E-3</v>
      </c>
      <c r="AG30" s="56">
        <v>1.1468568530828109E-3</v>
      </c>
      <c r="AH30" s="3">
        <v>-5.9520059840978997E-6</v>
      </c>
      <c r="AI30" s="3">
        <v>3.82602919229625E-3</v>
      </c>
      <c r="AJ30" s="3">
        <v>0</v>
      </c>
      <c r="AK30" s="3">
        <v>1.9938090953946458E-4</v>
      </c>
      <c r="AL30" s="3">
        <v>0</v>
      </c>
      <c r="AM30" s="3">
        <v>2.5929057063528793E-3</v>
      </c>
      <c r="AN30" s="3">
        <v>-3.7893320575086106E-10</v>
      </c>
      <c r="AO30" s="3">
        <v>1.2173397945380891E-4</v>
      </c>
      <c r="AP30" s="3">
        <v>1.7088862937813606E-6</v>
      </c>
      <c r="AQ30" s="3">
        <v>-2.4014418361757524E-5</v>
      </c>
      <c r="AR30" s="3">
        <v>1.4056165519603689E-2</v>
      </c>
      <c r="AS30" s="3">
        <v>2.4934678413722092E-10</v>
      </c>
      <c r="AT30" s="3">
        <v>6.3076310612277908E-4</v>
      </c>
      <c r="AU30" s="3">
        <v>8.6700792947887425E-5</v>
      </c>
      <c r="AV30" s="3">
        <v>7.9169646237796757E-8</v>
      </c>
      <c r="AW30" s="3">
        <v>1.06230360814777E-4</v>
      </c>
      <c r="AX30" s="3">
        <v>0</v>
      </c>
      <c r="AY30" s="3">
        <v>1.1440722385655548E-4</v>
      </c>
      <c r="AZ30" s="3">
        <v>0</v>
      </c>
      <c r="BA30" s="3">
        <v>1.4083190328671986E-2</v>
      </c>
      <c r="BB30" s="3">
        <v>0.17422565922634323</v>
      </c>
      <c r="BC30" s="55">
        <v>0.20050401290793043</v>
      </c>
      <c r="BD30" s="3">
        <v>0</v>
      </c>
      <c r="BE30" s="3">
        <v>0</v>
      </c>
      <c r="BF30" s="3">
        <v>-3.0850702213087921E-5</v>
      </c>
      <c r="BG30" s="3">
        <v>0</v>
      </c>
      <c r="BH30" s="3">
        <v>4.0883652310487208E-6</v>
      </c>
      <c r="BI30" s="3">
        <v>2.9698968134285421E-3</v>
      </c>
      <c r="BJ30" s="3">
        <v>0</v>
      </c>
      <c r="BK30" s="3">
        <v>7.8023922832113103E-5</v>
      </c>
      <c r="BL30" s="3">
        <v>1.1267067477390097E-2</v>
      </c>
      <c r="BM30" s="3">
        <v>-1.1158869394260628E-5</v>
      </c>
      <c r="BN30" s="3">
        <v>2.7242970871650524E-5</v>
      </c>
      <c r="BO30" s="3">
        <v>2.43232343564097E-4</v>
      </c>
      <c r="BP30" s="3">
        <v>0</v>
      </c>
      <c r="BQ30" s="3">
        <v>-1.9896539754072893E-10</v>
      </c>
      <c r="BR30" s="3">
        <v>-1.4115772883857136E-6</v>
      </c>
      <c r="BS30" s="3">
        <v>0</v>
      </c>
      <c r="BT30" s="3">
        <v>2.0221973743769567E-2</v>
      </c>
      <c r="BU30" s="3">
        <v>1.100810447676396E-3</v>
      </c>
      <c r="BV30" s="3">
        <v>1.0692527138188445E-2</v>
      </c>
      <c r="BW30" s="3">
        <v>9.8365383914594584E-6</v>
      </c>
      <c r="BX30" s="55">
        <v>0.10078493793927856</v>
      </c>
      <c r="BY30" s="3">
        <v>-2.3975795831027683E-6</v>
      </c>
      <c r="BZ30" s="3">
        <v>-2.4107932506845235E-6</v>
      </c>
      <c r="CA30" s="3">
        <v>0</v>
      </c>
      <c r="CB30" s="3">
        <v>0</v>
      </c>
      <c r="CC30" s="3">
        <v>5.262024154634514E-6</v>
      </c>
      <c r="CD30" s="3">
        <v>2.6891434052881951E-2</v>
      </c>
      <c r="CE30" s="3">
        <v>9.6364299052381912E-5</v>
      </c>
      <c r="CF30" s="3">
        <v>0</v>
      </c>
      <c r="CG30" s="3">
        <v>2.8376763824769124E-7</v>
      </c>
      <c r="CH30" s="3">
        <v>2.8480017291812161E-7</v>
      </c>
      <c r="CI30" s="3">
        <v>0</v>
      </c>
      <c r="CJ30" s="3">
        <v>-7.629175242871198E-5</v>
      </c>
      <c r="CK30" s="3">
        <v>-3.0669400689817108E-5</v>
      </c>
      <c r="CL30" s="3">
        <v>1.3372762746572944E-3</v>
      </c>
      <c r="CM30" s="3">
        <v>-2.4746514958208534E-6</v>
      </c>
      <c r="CN30" s="3">
        <v>0</v>
      </c>
      <c r="CO30" s="3">
        <v>1.7342184134019561E-4</v>
      </c>
      <c r="CP30" s="3">
        <v>-1.2815004591013231E-10</v>
      </c>
      <c r="CQ30" s="3">
        <v>-4.585438493149566E-5</v>
      </c>
      <c r="CR30" s="3">
        <v>9.5368167341289462E-6</v>
      </c>
      <c r="CS30" s="3">
        <v>-2.7977502479170065E-6</v>
      </c>
      <c r="CT30" s="3">
        <v>0</v>
      </c>
      <c r="CU30" s="3">
        <v>0</v>
      </c>
      <c r="CV30" s="3">
        <v>8.1501127358270676E-5</v>
      </c>
      <c r="CW30" s="3">
        <v>0</v>
      </c>
      <c r="CX30" s="3">
        <v>1.9471146466333588E-4</v>
      </c>
      <c r="CY30" s="3">
        <v>0</v>
      </c>
      <c r="CZ30" s="3">
        <v>4.072004317924547E-2</v>
      </c>
      <c r="DA30" s="3">
        <v>1.7690083377943002E-2</v>
      </c>
      <c r="DB30" s="3">
        <v>3.8258393409960323E-3</v>
      </c>
      <c r="DC30" s="3">
        <v>-7.471050132725202E-6</v>
      </c>
      <c r="DD30" s="3">
        <v>2.1974826667134763E-10</v>
      </c>
      <c r="DE30" s="3">
        <v>1.3769248856074856E-2</v>
      </c>
      <c r="DF30" s="3">
        <v>-1.7667991558512338E-9</v>
      </c>
      <c r="DG30" s="3">
        <v>-1.8559514950940393E-6</v>
      </c>
      <c r="DH30" s="3">
        <v>-4.7158166725819496E-3</v>
      </c>
      <c r="DI30" s="3">
        <v>2.0117437318812001E-4</v>
      </c>
      <c r="DJ30" s="3">
        <v>4.3863585121857516E-4</v>
      </c>
      <c r="DK30" s="3">
        <v>-3.0120263727189955E-6</v>
      </c>
      <c r="DL30" s="3">
        <v>-3.2858824260800223E-6</v>
      </c>
      <c r="DM30" s="3">
        <v>1.1542291959395489E-4</v>
      </c>
      <c r="DN30" s="3">
        <v>4.7350087389456475E-4</v>
      </c>
      <c r="DO30" s="3">
        <v>-1.8225848763291745E-5</v>
      </c>
      <c r="DP30" s="3">
        <v>0</v>
      </c>
      <c r="DQ30" s="3">
        <v>1.5425366254854406E-5</v>
      </c>
      <c r="DR30" s="3">
        <v>0</v>
      </c>
      <c r="DS30" s="3">
        <v>1.8492127395966038E-6</v>
      </c>
      <c r="DT30" s="3">
        <v>0</v>
      </c>
      <c r="DU30" s="3">
        <v>-3.0711243350306937E-7</v>
      </c>
      <c r="DV30" s="3">
        <v>5.3808799258150756E-13</v>
      </c>
      <c r="DW30" s="3">
        <v>0</v>
      </c>
      <c r="DX30" s="3">
        <v>-2.5591270713689017E-5</v>
      </c>
      <c r="DY30" s="3">
        <v>-9.5686905532942912E-12</v>
      </c>
      <c r="DZ30" s="3">
        <v>0</v>
      </c>
      <c r="EA30" s="3">
        <v>-1.0336761806845765E-3</v>
      </c>
      <c r="EB30" s="3">
        <v>5.842678047905239E-4</v>
      </c>
      <c r="EC30" s="55">
        <v>0.45611290408497024</v>
      </c>
      <c r="ED30" s="3">
        <v>3.8224278006716451E-9</v>
      </c>
      <c r="EE30" s="3">
        <v>0</v>
      </c>
      <c r="EF30" s="3">
        <v>0</v>
      </c>
      <c r="EG30" s="3">
        <v>0</v>
      </c>
      <c r="EH30" s="3">
        <v>-5.555153140718104E-2</v>
      </c>
      <c r="EI30" s="3">
        <v>0.13421505787611621</v>
      </c>
      <c r="EJ30" s="3">
        <v>0</v>
      </c>
      <c r="EK30" s="3">
        <v>5.727771191154675E-3</v>
      </c>
      <c r="EL30" s="3">
        <v>4.240268236151354E-6</v>
      </c>
      <c r="EM30" s="3">
        <v>0</v>
      </c>
      <c r="EN30" s="3">
        <v>0</v>
      </c>
      <c r="EO30" s="3">
        <v>0</v>
      </c>
      <c r="EP30" s="3">
        <v>1.2102914668651864E-6</v>
      </c>
      <c r="EQ30" s="3">
        <v>-2.5368093888405387E-5</v>
      </c>
      <c r="ER30" s="3">
        <v>-1.1128522309983964E-7</v>
      </c>
      <c r="ES30" s="3">
        <v>0.28521972131559936</v>
      </c>
      <c r="ET30" s="6">
        <v>2.5622611215192355</v>
      </c>
      <c r="EU30" s="3">
        <v>1.0758821660622282E-6</v>
      </c>
      <c r="EV30" s="3">
        <v>1.9849672675481774E-3</v>
      </c>
      <c r="EW30" s="3">
        <v>2.2185364772408698E-4</v>
      </c>
      <c r="EX30" s="3">
        <v>0</v>
      </c>
      <c r="EY30" s="3">
        <v>2.2147212913076065E-4</v>
      </c>
      <c r="EZ30" s="3">
        <v>4.7783553924467516E-2</v>
      </c>
      <c r="FA30" s="3">
        <v>0</v>
      </c>
      <c r="FB30" s="3">
        <v>0</v>
      </c>
      <c r="FC30" s="3">
        <v>1.3845792791462069E-5</v>
      </c>
      <c r="FD30" s="3">
        <v>0</v>
      </c>
    </row>
    <row r="31" spans="1:160" x14ac:dyDescent="0.45">
      <c r="A31" t="s">
        <v>661</v>
      </c>
      <c r="B31" s="2">
        <v>37802</v>
      </c>
      <c r="C31" s="29">
        <v>4.8984501322155776</v>
      </c>
      <c r="D31" s="3">
        <v>0</v>
      </c>
      <c r="E31" s="3">
        <v>0</v>
      </c>
      <c r="F31" s="3">
        <v>-1.5950630240874711E-6</v>
      </c>
      <c r="G31" s="3">
        <v>-6.4570099781331948E-7</v>
      </c>
      <c r="H31" s="55">
        <v>-2.3844935715507585E-2</v>
      </c>
      <c r="I31" s="3">
        <v>-8.9485129887484119E-10</v>
      </c>
      <c r="J31" s="3">
        <v>-6.9938499347319179E-7</v>
      </c>
      <c r="K31" s="3">
        <v>9.6020078246612317E-4</v>
      </c>
      <c r="L31" s="3">
        <v>8.0403151073320626E-3</v>
      </c>
      <c r="M31" s="3">
        <v>0</v>
      </c>
      <c r="N31" s="3">
        <v>9.9518095835724797E-4</v>
      </c>
      <c r="O31" s="3">
        <v>2.6735253207211844E-7</v>
      </c>
      <c r="P31" s="3">
        <v>0</v>
      </c>
      <c r="Q31" s="3">
        <v>-5.3555643966807735E-3</v>
      </c>
      <c r="R31" s="3">
        <v>0</v>
      </c>
      <c r="S31" s="3">
        <v>-6.2236165537070863E-2</v>
      </c>
      <c r="T31" s="3">
        <v>3.7261279399675015E-5</v>
      </c>
      <c r="U31" s="3">
        <v>1.6727893630833634E-4</v>
      </c>
      <c r="V31" s="3">
        <v>-9.0577779625655675E-7</v>
      </c>
      <c r="W31" s="3">
        <v>3.6171803821293119E-3</v>
      </c>
      <c r="X31" s="3">
        <v>0</v>
      </c>
      <c r="Y31" s="3">
        <v>7.8739732246470376E-7</v>
      </c>
      <c r="Z31" s="3">
        <v>-3.828278523857716E-9</v>
      </c>
      <c r="AA31" s="3">
        <v>-2.8628367868198603E-6</v>
      </c>
      <c r="AB31" s="55">
        <v>0.11097963230123994</v>
      </c>
      <c r="AC31" s="3">
        <v>2.3996003569076808E-2</v>
      </c>
      <c r="AD31" s="3">
        <v>0</v>
      </c>
      <c r="AE31" s="3">
        <v>0</v>
      </c>
      <c r="AF31" s="3">
        <v>8.414082143861485E-3</v>
      </c>
      <c r="AG31" s="56">
        <v>3.2976424623991714E-3</v>
      </c>
      <c r="AH31" s="3">
        <v>-1.4511332743083966E-6</v>
      </c>
      <c r="AI31" s="3">
        <v>-3.5908515325452587E-5</v>
      </c>
      <c r="AJ31" s="3">
        <v>0</v>
      </c>
      <c r="AK31" s="3">
        <v>1.4930504449240932E-4</v>
      </c>
      <c r="AL31" s="3">
        <v>0</v>
      </c>
      <c r="AM31" s="3">
        <v>9.4273523500017968E-4</v>
      </c>
      <c r="AN31" s="3">
        <v>-8.8191862370705745E-11</v>
      </c>
      <c r="AO31" s="3">
        <v>-2.9280203904546439E-4</v>
      </c>
      <c r="AP31" s="3">
        <v>1.1087830363447048E-7</v>
      </c>
      <c r="AQ31" s="3">
        <v>3.7162250166628374E-5</v>
      </c>
      <c r="AR31" s="3">
        <v>6.9097965929077968E-3</v>
      </c>
      <c r="AS31" s="3">
        <v>-1.1031728608596941E-9</v>
      </c>
      <c r="AT31" s="3">
        <v>1.9805797654634966E-4</v>
      </c>
      <c r="AU31" s="3">
        <v>1.0980643249902004E-4</v>
      </c>
      <c r="AV31" s="3">
        <v>3.8821492842775761E-7</v>
      </c>
      <c r="AW31" s="3">
        <v>5.3887364665940955E-4</v>
      </c>
      <c r="AX31" s="3">
        <v>0</v>
      </c>
      <c r="AY31" s="3">
        <v>-6.8247608263162046E-5</v>
      </c>
      <c r="AZ31" s="3">
        <v>0</v>
      </c>
      <c r="BA31" s="3">
        <v>7.0594591781201435E-2</v>
      </c>
      <c r="BB31" s="3">
        <v>0.16443189922675341</v>
      </c>
      <c r="BC31" s="55">
        <v>0.17541339103646703</v>
      </c>
      <c r="BD31" s="3">
        <v>0</v>
      </c>
      <c r="BE31" s="3">
        <v>0</v>
      </c>
      <c r="BF31" s="3">
        <v>1.9954188928449625E-5</v>
      </c>
      <c r="BG31" s="3">
        <v>0</v>
      </c>
      <c r="BH31" s="3">
        <v>1.2431057824495624E-5</v>
      </c>
      <c r="BI31" s="3">
        <v>2.0627340281397367E-3</v>
      </c>
      <c r="BJ31" s="3">
        <v>0</v>
      </c>
      <c r="BK31" s="3">
        <v>3.9231572256511288E-6</v>
      </c>
      <c r="BL31" s="3">
        <v>9.2362801334288092E-3</v>
      </c>
      <c r="BM31" s="3">
        <v>1.5420293380606126E-3</v>
      </c>
      <c r="BN31" s="3">
        <v>-3.9665928754247184E-6</v>
      </c>
      <c r="BO31" s="3">
        <v>1.6584974741848908E-5</v>
      </c>
      <c r="BP31" s="3">
        <v>0</v>
      </c>
      <c r="BQ31" s="3">
        <v>-4.4276097326152105E-10</v>
      </c>
      <c r="BR31" s="3">
        <v>2.3115893916039135E-6</v>
      </c>
      <c r="BS31" s="3">
        <v>0</v>
      </c>
      <c r="BT31" s="3">
        <v>1.275012968041242E-2</v>
      </c>
      <c r="BU31" s="3">
        <v>3.2299743656434001E-4</v>
      </c>
      <c r="BV31" s="3">
        <v>1.2346821536975677E-2</v>
      </c>
      <c r="BW31" s="3">
        <v>-1.4218037288798693E-6</v>
      </c>
      <c r="BX31" s="55">
        <v>0.11985307858023339</v>
      </c>
      <c r="BY31" s="3">
        <v>9.6706901277514482E-8</v>
      </c>
      <c r="BZ31" s="3">
        <v>-1.3603444312073187E-5</v>
      </c>
      <c r="CA31" s="3">
        <v>0</v>
      </c>
      <c r="CB31" s="3">
        <v>0</v>
      </c>
      <c r="CC31" s="3">
        <v>-8.8488039899010765E-7</v>
      </c>
      <c r="CD31" s="3">
        <v>3.1779490749326039E-2</v>
      </c>
      <c r="CE31" s="3">
        <v>-6.8833512158227434E-7</v>
      </c>
      <c r="CF31" s="3">
        <v>0</v>
      </c>
      <c r="CG31" s="3">
        <v>-3.7321366147440866E-8</v>
      </c>
      <c r="CH31" s="3">
        <v>-2.8227802390482367E-6</v>
      </c>
      <c r="CI31" s="3">
        <v>0</v>
      </c>
      <c r="CJ31" s="3">
        <v>6.7056221235996363E-5</v>
      </c>
      <c r="CK31" s="3">
        <v>5.1335078760977296E-5</v>
      </c>
      <c r="CL31" s="3">
        <v>-4.6465117866721986E-3</v>
      </c>
      <c r="CM31" s="3">
        <v>1.4572751989477825E-6</v>
      </c>
      <c r="CN31" s="3">
        <v>0</v>
      </c>
      <c r="CO31" s="3">
        <v>-2.3127081526879859E-5</v>
      </c>
      <c r="CP31" s="3">
        <v>2.4104413397382023E-9</v>
      </c>
      <c r="CQ31" s="3">
        <v>8.2132465159811038E-3</v>
      </c>
      <c r="CR31" s="3">
        <v>-5.6221865219870516E-6</v>
      </c>
      <c r="CS31" s="3">
        <v>-1.416632901607422E-5</v>
      </c>
      <c r="CT31" s="3">
        <v>0</v>
      </c>
      <c r="CU31" s="3">
        <v>0</v>
      </c>
      <c r="CV31" s="3">
        <v>2.0149745996522593E-4</v>
      </c>
      <c r="CW31" s="3">
        <v>0</v>
      </c>
      <c r="CX31" s="3">
        <v>3.130682727401113E-5</v>
      </c>
      <c r="CY31" s="3">
        <v>0</v>
      </c>
      <c r="CZ31" s="3">
        <v>0.23663203384310577</v>
      </c>
      <c r="DA31" s="3">
        <v>1.1102265438892573E-2</v>
      </c>
      <c r="DB31" s="3">
        <v>-3.2561487207895907E-4</v>
      </c>
      <c r="DC31" s="3">
        <v>9.7722089566714499E-6</v>
      </c>
      <c r="DD31" s="3">
        <v>-8.0618830590868187E-10</v>
      </c>
      <c r="DE31" s="3">
        <v>6.551456186569684E-3</v>
      </c>
      <c r="DF31" s="3">
        <v>9.5180229727499462E-9</v>
      </c>
      <c r="DG31" s="3">
        <v>-1.2372462882008032E-5</v>
      </c>
      <c r="DH31" s="3">
        <v>-6.807965966135949E-4</v>
      </c>
      <c r="DI31" s="3">
        <v>8.4014991276773596E-5</v>
      </c>
      <c r="DJ31" s="3">
        <v>-2.1758788021922029E-3</v>
      </c>
      <c r="DK31" s="3">
        <v>2.6184025551145911E-5</v>
      </c>
      <c r="DL31" s="3">
        <v>1.9902343570458975E-5</v>
      </c>
      <c r="DM31" s="3">
        <v>6.9543551461175005E-5</v>
      </c>
      <c r="DN31" s="3">
        <v>7.8512962576951658E-4</v>
      </c>
      <c r="DO31" s="3">
        <v>-2.9784399626115414E-5</v>
      </c>
      <c r="DP31" s="3">
        <v>-1.0623057498057496E-10</v>
      </c>
      <c r="DQ31" s="3">
        <v>-4.2692900554832289E-5</v>
      </c>
      <c r="DR31" s="3">
        <v>1.1993487568418156E-12</v>
      </c>
      <c r="DS31" s="3">
        <v>1.1615125214432009E-6</v>
      </c>
      <c r="DT31" s="3">
        <v>0</v>
      </c>
      <c r="DU31" s="3">
        <v>-2.9531264377282618E-6</v>
      </c>
      <c r="DV31" s="3">
        <v>-1.0121178908080739E-11</v>
      </c>
      <c r="DW31" s="3">
        <v>0</v>
      </c>
      <c r="DX31" s="3">
        <v>-3.787774120968589E-5</v>
      </c>
      <c r="DY31" s="3">
        <v>-2.1293364547710591E-11</v>
      </c>
      <c r="DZ31" s="3">
        <v>0</v>
      </c>
      <c r="EA31" s="3">
        <v>1.8065923981961148E-3</v>
      </c>
      <c r="EB31" s="3">
        <v>6.3008152421796147E-4</v>
      </c>
      <c r="EC31" s="55">
        <v>7.7997362227927736E-3</v>
      </c>
      <c r="ED31" s="3">
        <v>-2.5522292972547082E-8</v>
      </c>
      <c r="EE31" s="3">
        <v>0</v>
      </c>
      <c r="EF31" s="3">
        <v>0</v>
      </c>
      <c r="EG31" s="3">
        <v>0</v>
      </c>
      <c r="EH31" s="3">
        <v>0.28801924788125555</v>
      </c>
      <c r="EI31" s="3">
        <v>0.15304687591327631</v>
      </c>
      <c r="EJ31" s="3">
        <v>0</v>
      </c>
      <c r="EK31" s="3">
        <v>-4.2127119443075825E-4</v>
      </c>
      <c r="EL31" s="3">
        <v>-4.3122630473610432E-6</v>
      </c>
      <c r="EM31" s="3">
        <v>0</v>
      </c>
      <c r="EN31" s="3">
        <v>0</v>
      </c>
      <c r="EO31" s="3">
        <v>0</v>
      </c>
      <c r="EP31" s="3">
        <v>-4.9926497053542923E-6</v>
      </c>
      <c r="EQ31" s="3">
        <v>-2.1108873966048439E-5</v>
      </c>
      <c r="ER31" s="3">
        <v>-4.1462989835084152E-6</v>
      </c>
      <c r="ES31" s="3">
        <v>0.63705630196436946</v>
      </c>
      <c r="ET31" s="6">
        <v>2.9627121558154279</v>
      </c>
      <c r="EU31" s="3">
        <v>2.1984135675436818E-6</v>
      </c>
      <c r="EV31" s="3">
        <v>-6.5024501667209009E-3</v>
      </c>
      <c r="EW31" s="3">
        <v>-3.2645958956501755E-4</v>
      </c>
      <c r="EX31" s="3">
        <v>0</v>
      </c>
      <c r="EY31" s="3">
        <v>1.9953745080360328E-3</v>
      </c>
      <c r="EZ31" s="3">
        <v>-1.6275045065461624E-2</v>
      </c>
      <c r="FA31" s="3">
        <v>0</v>
      </c>
      <c r="FB31" s="3">
        <v>0</v>
      </c>
      <c r="FC31" s="3">
        <v>-6.4601902878062042E-5</v>
      </c>
      <c r="FD31" s="3">
        <v>0</v>
      </c>
    </row>
    <row r="32" spans="1:160" x14ac:dyDescent="0.45">
      <c r="A32" t="s">
        <v>662</v>
      </c>
      <c r="B32" s="2">
        <v>37894</v>
      </c>
      <c r="C32" s="29">
        <v>3.7118058746151847</v>
      </c>
      <c r="D32" s="3">
        <v>0</v>
      </c>
      <c r="E32" s="3">
        <v>0</v>
      </c>
      <c r="F32" s="3">
        <v>1.3559202509606637E-6</v>
      </c>
      <c r="G32" s="3">
        <v>-3.2553339867891982E-6</v>
      </c>
      <c r="H32" s="55">
        <v>-5.5184296929689722E-2</v>
      </c>
      <c r="I32" s="3">
        <v>-7.5193385992006764E-11</v>
      </c>
      <c r="J32" s="3">
        <v>-3.3909391262029722E-6</v>
      </c>
      <c r="K32" s="3">
        <v>7.3777481987069814E-3</v>
      </c>
      <c r="L32" s="3">
        <v>7.0912258693023667E-3</v>
      </c>
      <c r="M32" s="3">
        <v>0</v>
      </c>
      <c r="N32" s="3">
        <v>-4.1104194773263257E-3</v>
      </c>
      <c r="O32" s="3">
        <v>2.0820948481362849E-6</v>
      </c>
      <c r="P32" s="3">
        <v>0</v>
      </c>
      <c r="Q32" s="3">
        <v>-1.6201600774447555E-3</v>
      </c>
      <c r="R32" s="3">
        <v>0</v>
      </c>
      <c r="S32" s="3">
        <v>2.0888843694275076E-2</v>
      </c>
      <c r="T32" s="3">
        <v>-8.3156508289835804E-6</v>
      </c>
      <c r="U32" s="3">
        <v>1.1470423900447188E-2</v>
      </c>
      <c r="V32" s="3">
        <v>-1.9598282810916124E-6</v>
      </c>
      <c r="W32" s="3">
        <v>5.0116255663096784E-3</v>
      </c>
      <c r="X32" s="3">
        <v>0</v>
      </c>
      <c r="Y32" s="3">
        <v>1.0310356521889638E-6</v>
      </c>
      <c r="Z32" s="3">
        <v>-2.6448804919234156E-10</v>
      </c>
      <c r="AA32" s="3">
        <v>-2.203304035123391E-7</v>
      </c>
      <c r="AB32" s="55">
        <v>0.12245462683447594</v>
      </c>
      <c r="AC32" s="3">
        <v>6.7942178076552312E-2</v>
      </c>
      <c r="AD32" s="3">
        <v>0</v>
      </c>
      <c r="AE32" s="3">
        <v>0</v>
      </c>
      <c r="AF32" s="3">
        <v>-2.3137915687353151E-4</v>
      </c>
      <c r="AG32" s="56">
        <v>1.3677534844853201E-3</v>
      </c>
      <c r="AH32" s="3">
        <v>1.2236894770816143E-5</v>
      </c>
      <c r="AI32" s="3">
        <v>2.7299534526603795E-3</v>
      </c>
      <c r="AJ32" s="3">
        <v>0</v>
      </c>
      <c r="AK32" s="3">
        <v>1.0297726472490796E-4</v>
      </c>
      <c r="AL32" s="3">
        <v>3.1200840855517527E-12</v>
      </c>
      <c r="AM32" s="3">
        <v>1.0129810843982363E-3</v>
      </c>
      <c r="AN32" s="3">
        <v>7.0929698005118853E-10</v>
      </c>
      <c r="AO32" s="3">
        <v>5.0272951929474512E-5</v>
      </c>
      <c r="AP32" s="3">
        <v>-1.2641754421440699E-6</v>
      </c>
      <c r="AQ32" s="3">
        <v>1.9563498384571699E-6</v>
      </c>
      <c r="AR32" s="3">
        <v>0.11140643587855968</v>
      </c>
      <c r="AS32" s="3">
        <v>-7.6215990052023542E-11</v>
      </c>
      <c r="AT32" s="3">
        <v>2.6039927506142467E-4</v>
      </c>
      <c r="AU32" s="3">
        <v>3.8841595172263915E-4</v>
      </c>
      <c r="AV32" s="3">
        <v>4.45105251203651E-9</v>
      </c>
      <c r="AW32" s="3">
        <v>7.278920595819963E-5</v>
      </c>
      <c r="AX32" s="3">
        <v>0</v>
      </c>
      <c r="AY32" s="3">
        <v>1.2194330853675262E-3</v>
      </c>
      <c r="AZ32" s="3">
        <v>0</v>
      </c>
      <c r="BA32" s="3">
        <v>2.8835053729774469E-2</v>
      </c>
      <c r="BB32" s="3">
        <v>0.24660811401311281</v>
      </c>
      <c r="BC32" s="55">
        <v>8.2812581857279327E-2</v>
      </c>
      <c r="BD32" s="3">
        <v>0</v>
      </c>
      <c r="BE32" s="3">
        <v>0</v>
      </c>
      <c r="BF32" s="3">
        <v>-6.4244329626549855E-5</v>
      </c>
      <c r="BG32" s="3">
        <v>0</v>
      </c>
      <c r="BH32" s="3">
        <v>-6.6463993167071362E-6</v>
      </c>
      <c r="BI32" s="3">
        <v>9.718513408256739E-3</v>
      </c>
      <c r="BJ32" s="3">
        <v>0</v>
      </c>
      <c r="BK32" s="3">
        <v>-2.6033536727095534E-5</v>
      </c>
      <c r="BL32" s="3">
        <v>8.222003334973341E-3</v>
      </c>
      <c r="BM32" s="3">
        <v>-1.1276930830308455E-5</v>
      </c>
      <c r="BN32" s="3">
        <v>-3.6735784541526818E-6</v>
      </c>
      <c r="BO32" s="3">
        <v>-3.2131081155491837E-4</v>
      </c>
      <c r="BP32" s="3">
        <v>2.2286314896798242E-13</v>
      </c>
      <c r="BQ32" s="3">
        <v>1.701531931373626E-9</v>
      </c>
      <c r="BR32" s="3">
        <v>6.1890107622000991E-6</v>
      </c>
      <c r="BS32" s="3">
        <v>0</v>
      </c>
      <c r="BT32" s="3">
        <v>8.8806789172748164E-3</v>
      </c>
      <c r="BU32" s="3">
        <v>8.8900309105841512E-4</v>
      </c>
      <c r="BV32" s="3">
        <v>3.4567380298196559E-3</v>
      </c>
      <c r="BW32" s="3">
        <v>1.9281499333823927E-4</v>
      </c>
      <c r="BX32" s="55">
        <v>0.11218490121606527</v>
      </c>
      <c r="BY32" s="3">
        <v>6.1200070390737635E-7</v>
      </c>
      <c r="BZ32" s="3">
        <v>-2.6006430068583329E-6</v>
      </c>
      <c r="CA32" s="3">
        <v>0</v>
      </c>
      <c r="CB32" s="3">
        <v>0</v>
      </c>
      <c r="CC32" s="3">
        <v>-2.7384129487690495E-6</v>
      </c>
      <c r="CD32" s="3">
        <v>0.1926766799843434</v>
      </c>
      <c r="CE32" s="3">
        <v>4.9531799221668876E-6</v>
      </c>
      <c r="CF32" s="3">
        <v>0</v>
      </c>
      <c r="CG32" s="3">
        <v>2.1635126562602422E-7</v>
      </c>
      <c r="CH32" s="3">
        <v>2.7665725998976388E-7</v>
      </c>
      <c r="CI32" s="3">
        <v>0</v>
      </c>
      <c r="CJ32" s="3">
        <v>2.7866333021143904E-4</v>
      </c>
      <c r="CK32" s="3">
        <v>2.1250011416462207E-6</v>
      </c>
      <c r="CL32" s="3">
        <v>-5.1778545366837835E-4</v>
      </c>
      <c r="CM32" s="3">
        <v>4.6741510937999316E-6</v>
      </c>
      <c r="CN32" s="3">
        <v>0</v>
      </c>
      <c r="CO32" s="3">
        <v>-1.0786728937234625E-4</v>
      </c>
      <c r="CP32" s="3">
        <v>5.3639947788098248E-9</v>
      </c>
      <c r="CQ32" s="3">
        <v>-9.4013070747354544E-5</v>
      </c>
      <c r="CR32" s="3">
        <v>-4.1881380565031915E-6</v>
      </c>
      <c r="CS32" s="3">
        <v>-2.1781856695475223E-6</v>
      </c>
      <c r="CT32" s="3">
        <v>0</v>
      </c>
      <c r="CU32" s="3">
        <v>0</v>
      </c>
      <c r="CV32" s="3">
        <v>-4.1459621898312296E-4</v>
      </c>
      <c r="CW32" s="3">
        <v>0</v>
      </c>
      <c r="CX32" s="3">
        <v>4.5007854967405508E-6</v>
      </c>
      <c r="CY32" s="3">
        <v>0</v>
      </c>
      <c r="CZ32" s="3">
        <v>0.14947778294941713</v>
      </c>
      <c r="DA32" s="3">
        <v>1.3919301893380599E-2</v>
      </c>
      <c r="DB32" s="3">
        <v>1.0880073744789305E-3</v>
      </c>
      <c r="DC32" s="3">
        <v>1.0378731897045527E-5</v>
      </c>
      <c r="DD32" s="3">
        <v>-1.8763002830191885E-10</v>
      </c>
      <c r="DE32" s="3">
        <v>2.2095015586780838E-3</v>
      </c>
      <c r="DF32" s="3">
        <v>1.7255351198257418E-9</v>
      </c>
      <c r="DG32" s="3">
        <v>-5.0644916150332774E-5</v>
      </c>
      <c r="DH32" s="3">
        <v>4.8299946933776068E-3</v>
      </c>
      <c r="DI32" s="3">
        <v>3.0884062290343562E-5</v>
      </c>
      <c r="DJ32" s="3">
        <v>-5.5138693701353985E-4</v>
      </c>
      <c r="DK32" s="3">
        <v>3.911085734221576E-6</v>
      </c>
      <c r="DL32" s="3">
        <v>7.1489121706895324E-6</v>
      </c>
      <c r="DM32" s="3">
        <v>3.8707779242835139E-4</v>
      </c>
      <c r="DN32" s="3">
        <v>3.0060414359122417E-3</v>
      </c>
      <c r="DO32" s="3">
        <v>6.0550308948415307E-5</v>
      </c>
      <c r="DP32" s="3">
        <v>-2.1246114996114985E-10</v>
      </c>
      <c r="DQ32" s="3">
        <v>1.2186026146032396E-5</v>
      </c>
      <c r="DR32" s="3">
        <v>2.3986975136836305E-12</v>
      </c>
      <c r="DS32" s="3">
        <v>-7.5463932497611199E-6</v>
      </c>
      <c r="DT32" s="3">
        <v>0</v>
      </c>
      <c r="DU32" s="3">
        <v>-6.07309637146171E-7</v>
      </c>
      <c r="DV32" s="3">
        <v>-2.2522825975197387E-11</v>
      </c>
      <c r="DW32" s="3">
        <v>0</v>
      </c>
      <c r="DX32" s="3">
        <v>-2.9868227897013653E-4</v>
      </c>
      <c r="DY32" s="3">
        <v>8.1830472630450959E-11</v>
      </c>
      <c r="DZ32" s="3">
        <v>0</v>
      </c>
      <c r="EA32" s="3">
        <v>1.3420952689610584E-2</v>
      </c>
      <c r="EB32" s="3">
        <v>8.8734825777082957E-4</v>
      </c>
      <c r="EC32" s="55">
        <v>-1.9146135285740742E-2</v>
      </c>
      <c r="ED32" s="3">
        <v>-3.9054985485193212E-9</v>
      </c>
      <c r="EE32" s="3">
        <v>0</v>
      </c>
      <c r="EF32" s="3">
        <v>0</v>
      </c>
      <c r="EG32" s="3">
        <v>0</v>
      </c>
      <c r="EH32" s="3">
        <v>-0.27247582073352994</v>
      </c>
      <c r="EI32" s="3">
        <v>0.11072324638664414</v>
      </c>
      <c r="EJ32" s="3">
        <v>0</v>
      </c>
      <c r="EK32" s="3">
        <v>-1.2105671285499574E-2</v>
      </c>
      <c r="EL32" s="3">
        <v>1.8871598604650058E-4</v>
      </c>
      <c r="EM32" s="3">
        <v>0</v>
      </c>
      <c r="EN32" s="3">
        <v>0</v>
      </c>
      <c r="EO32" s="3">
        <v>0</v>
      </c>
      <c r="EP32" s="3">
        <v>-1.0677358416703699E-6</v>
      </c>
      <c r="EQ32" s="3">
        <v>1.6266484570527827E-5</v>
      </c>
      <c r="ER32" s="3">
        <v>-1.5655183032263239E-6</v>
      </c>
      <c r="ES32" s="3">
        <v>5.8010780337917171E-2</v>
      </c>
      <c r="ET32" s="6">
        <v>2.5695291251740486</v>
      </c>
      <c r="EU32" s="3">
        <v>-4.15895060861407E-6</v>
      </c>
      <c r="EV32" s="3">
        <v>3.943625167512447E-4</v>
      </c>
      <c r="EW32" s="3">
        <v>-9.9693177988962657E-4</v>
      </c>
      <c r="EX32" s="3">
        <v>0</v>
      </c>
      <c r="EY32" s="3">
        <v>5.7670785725495221E-5</v>
      </c>
      <c r="EZ32" s="3">
        <v>-2.3261004705930739E-2</v>
      </c>
      <c r="FA32" s="3">
        <v>0</v>
      </c>
      <c r="FB32" s="3">
        <v>0</v>
      </c>
      <c r="FC32" s="3">
        <v>1.6179937720119327E-7</v>
      </c>
      <c r="FD32" s="3">
        <v>0</v>
      </c>
    </row>
    <row r="33" spans="1:160" x14ac:dyDescent="0.45">
      <c r="A33" t="s">
        <v>663</v>
      </c>
      <c r="B33" s="2">
        <v>37986</v>
      </c>
      <c r="C33" s="29">
        <v>5.4399112478767364</v>
      </c>
      <c r="D33" s="3">
        <v>-1.110639170806565E-10</v>
      </c>
      <c r="E33" s="3">
        <v>0</v>
      </c>
      <c r="F33" s="3">
        <v>3.0285028151789057E-6</v>
      </c>
      <c r="G33" s="3">
        <v>-2.1702231443129837E-7</v>
      </c>
      <c r="H33" s="55">
        <v>3.7722577814865745E-2</v>
      </c>
      <c r="I33" s="3">
        <v>1.1847298499290623E-9</v>
      </c>
      <c r="J33" s="3">
        <v>-5.8234496380799433E-7</v>
      </c>
      <c r="K33" s="3">
        <v>4.0117981765161302E-4</v>
      </c>
      <c r="L33" s="3">
        <v>1.0909515752283522E-2</v>
      </c>
      <c r="M33" s="3">
        <v>0</v>
      </c>
      <c r="N33" s="3">
        <v>1.3365575375009441E-3</v>
      </c>
      <c r="O33" s="3">
        <v>-2.9050536263098108E-7</v>
      </c>
      <c r="P33" s="3">
        <v>0</v>
      </c>
      <c r="Q33" s="3">
        <v>-3.3677967457502366E-4</v>
      </c>
      <c r="R33" s="3">
        <v>0</v>
      </c>
      <c r="S33" s="3">
        <v>4.6667686519147628E-2</v>
      </c>
      <c r="T33" s="3">
        <v>-4.4265803375736348E-5</v>
      </c>
      <c r="U33" s="3">
        <v>6.1098404890459973E-4</v>
      </c>
      <c r="V33" s="3">
        <v>1.4206913439465138E-6</v>
      </c>
      <c r="W33" s="3">
        <v>1.3431250247744012E-2</v>
      </c>
      <c r="X33" s="3">
        <v>0</v>
      </c>
      <c r="Y33" s="3">
        <v>-3.3930267015002925E-6</v>
      </c>
      <c r="Z33" s="3">
        <v>4.8576783250159191E-9</v>
      </c>
      <c r="AA33" s="3">
        <v>2.8067573956090375E-6</v>
      </c>
      <c r="AB33" s="55">
        <v>3.0840925064028288E-2</v>
      </c>
      <c r="AC33" s="3">
        <v>4.9479975689494089E-2</v>
      </c>
      <c r="AD33" s="3">
        <v>0</v>
      </c>
      <c r="AE33" s="3">
        <v>0</v>
      </c>
      <c r="AF33" s="3">
        <v>4.2141389817531077E-3</v>
      </c>
      <c r="AG33" s="56">
        <v>1.9609952720853672E-2</v>
      </c>
      <c r="AH33" s="3">
        <v>-3.2460890756820949E-6</v>
      </c>
      <c r="AI33" s="3">
        <v>7.5554172597617347E-4</v>
      </c>
      <c r="AJ33" s="3">
        <v>0</v>
      </c>
      <c r="AK33" s="3">
        <v>1.561410740193195E-4</v>
      </c>
      <c r="AL33" s="3">
        <v>6.240168171103507E-12</v>
      </c>
      <c r="AM33" s="3">
        <v>9.009287158259903E-3</v>
      </c>
      <c r="AN33" s="3">
        <v>4.0671472761333104E-10</v>
      </c>
      <c r="AO33" s="3">
        <v>1.3844741925421586E-4</v>
      </c>
      <c r="AP33" s="3">
        <v>5.1350250416031687E-8</v>
      </c>
      <c r="AQ33" s="3">
        <v>-1.5736340452100451E-5</v>
      </c>
      <c r="AR33" s="3">
        <v>-4.6201946676524414E-2</v>
      </c>
      <c r="AS33" s="3">
        <v>1.4673575995565754E-9</v>
      </c>
      <c r="AT33" s="3">
        <v>6.2240777938618775E-7</v>
      </c>
      <c r="AU33" s="3">
        <v>2.768890356023383E-4</v>
      </c>
      <c r="AV33" s="3">
        <v>-7.5037685149737006E-7</v>
      </c>
      <c r="AW33" s="3">
        <v>3.6898912973673215E-5</v>
      </c>
      <c r="AX33" s="3">
        <v>0</v>
      </c>
      <c r="AY33" s="3">
        <v>3.4213410421062864E-5</v>
      </c>
      <c r="AZ33" s="3">
        <v>0</v>
      </c>
      <c r="BA33" s="3">
        <v>3.3166015645117862E-2</v>
      </c>
      <c r="BB33" s="3">
        <v>0.18524256091457472</v>
      </c>
      <c r="BC33" s="55">
        <v>2.6609629549198561E-2</v>
      </c>
      <c r="BD33" s="3">
        <v>0</v>
      </c>
      <c r="BE33" s="3">
        <v>0</v>
      </c>
      <c r="BF33" s="3">
        <v>7.5063120870689254E-5</v>
      </c>
      <c r="BG33" s="3">
        <v>0</v>
      </c>
      <c r="BH33" s="3">
        <v>-5.2954157401998075E-6</v>
      </c>
      <c r="BI33" s="3">
        <v>-6.525151189835896E-3</v>
      </c>
      <c r="BJ33" s="3">
        <v>0</v>
      </c>
      <c r="BK33" s="3">
        <v>6.1352381646952449E-5</v>
      </c>
      <c r="BL33" s="3">
        <v>-3.3709015822797556E-3</v>
      </c>
      <c r="BM33" s="3">
        <v>7.8928351544766849E-5</v>
      </c>
      <c r="BN33" s="3">
        <v>-3.8612553120197907E-5</v>
      </c>
      <c r="BO33" s="3">
        <v>-5.3941903947562105E-5</v>
      </c>
      <c r="BP33" s="3">
        <v>4.4572629793596475E-13</v>
      </c>
      <c r="BQ33" s="3">
        <v>2.1573893611821323E-9</v>
      </c>
      <c r="BR33" s="3">
        <v>-6.2500316511734597E-6</v>
      </c>
      <c r="BS33" s="3">
        <v>0</v>
      </c>
      <c r="BT33" s="3">
        <v>3.0029760383463399E-2</v>
      </c>
      <c r="BU33" s="3">
        <v>2.3123966355673275E-3</v>
      </c>
      <c r="BV33" s="3">
        <v>1.0792872889420072E-3</v>
      </c>
      <c r="BW33" s="3">
        <v>-1.434974730172969E-6</v>
      </c>
      <c r="BX33" s="55">
        <v>9.062429690049878E-2</v>
      </c>
      <c r="BY33" s="3">
        <v>3.5985046960210052E-6</v>
      </c>
      <c r="BZ33" s="3">
        <v>2.005031534300417E-5</v>
      </c>
      <c r="CA33" s="3">
        <v>0</v>
      </c>
      <c r="CB33" s="3">
        <v>0</v>
      </c>
      <c r="CC33" s="3">
        <v>3.2558922210500088E-7</v>
      </c>
      <c r="CD33" s="3">
        <v>6.8350015030404672E-3</v>
      </c>
      <c r="CE33" s="3">
        <v>-6.3815578397342317E-7</v>
      </c>
      <c r="CF33" s="3">
        <v>0</v>
      </c>
      <c r="CG33" s="3">
        <v>2.2217765173617855E-6</v>
      </c>
      <c r="CH33" s="3">
        <v>1.5838884286861068E-6</v>
      </c>
      <c r="CI33" s="3">
        <v>0</v>
      </c>
      <c r="CJ33" s="3">
        <v>1.1145242532584786E-3</v>
      </c>
      <c r="CK33" s="3">
        <v>-2.2651844513044671E-5</v>
      </c>
      <c r="CL33" s="3">
        <v>6.7928830482281979E-3</v>
      </c>
      <c r="CM33" s="3">
        <v>-3.5998332332350991E-6</v>
      </c>
      <c r="CN33" s="3">
        <v>0</v>
      </c>
      <c r="CO33" s="3">
        <v>-1.2177770285173334E-5</v>
      </c>
      <c r="CP33" s="3">
        <v>-2.0613850242115564E-8</v>
      </c>
      <c r="CQ33" s="3">
        <v>9.6604891935756919E-4</v>
      </c>
      <c r="CR33" s="3">
        <v>1.0606001447233588E-7</v>
      </c>
      <c r="CS33" s="3">
        <v>1.684327054623998E-5</v>
      </c>
      <c r="CT33" s="3">
        <v>0</v>
      </c>
      <c r="CU33" s="3">
        <v>0</v>
      </c>
      <c r="CV33" s="3">
        <v>2.9559272341936227E-5</v>
      </c>
      <c r="CW33" s="3">
        <v>0</v>
      </c>
      <c r="CX33" s="3">
        <v>-3.1249951004012524E-5</v>
      </c>
      <c r="CY33" s="3">
        <v>0</v>
      </c>
      <c r="CZ33" s="3">
        <v>1.3043354713567965E-2</v>
      </c>
      <c r="DA33" s="3">
        <v>7.9090408931350893E-3</v>
      </c>
      <c r="DB33" s="3">
        <v>1.9085405226893638E-3</v>
      </c>
      <c r="DC33" s="3">
        <v>-1.5497293591215589E-5</v>
      </c>
      <c r="DD33" s="3">
        <v>1.509044132462684E-9</v>
      </c>
      <c r="DE33" s="3">
        <v>8.9143272105254318E-3</v>
      </c>
      <c r="DF33" s="3">
        <v>-1.3052819065174344E-8</v>
      </c>
      <c r="DG33" s="3">
        <v>7.4293278945586425E-5</v>
      </c>
      <c r="DH33" s="3">
        <v>4.1818908510937022E-3</v>
      </c>
      <c r="DI33" s="3">
        <v>1.816895978067259E-4</v>
      </c>
      <c r="DJ33" s="3">
        <v>1.4703604324312611E-3</v>
      </c>
      <c r="DK33" s="3">
        <v>-3.9298287086651613E-5</v>
      </c>
      <c r="DL33" s="3">
        <v>1.3649080989558968E-4</v>
      </c>
      <c r="DM33" s="3">
        <v>-6.5329342339522287E-5</v>
      </c>
      <c r="DN33" s="3">
        <v>7.627076183871654E-3</v>
      </c>
      <c r="DO33" s="3">
        <v>-1.4540541000980165E-6</v>
      </c>
      <c r="DP33" s="3">
        <v>3.8900624838124821E-9</v>
      </c>
      <c r="DQ33" s="3">
        <v>2.9945202365146174E-5</v>
      </c>
      <c r="DR33" s="3">
        <v>-5.0222074814481145E-11</v>
      </c>
      <c r="DS33" s="3">
        <v>2.6913355110961926E-6</v>
      </c>
      <c r="DT33" s="3">
        <v>0</v>
      </c>
      <c r="DU33" s="3">
        <v>5.3738110909556796E-6</v>
      </c>
      <c r="DV33" s="3">
        <v>8.6555297092396774E-11</v>
      </c>
      <c r="DW33" s="3">
        <v>0</v>
      </c>
      <c r="DX33" s="3">
        <v>8.3422003402364912E-5</v>
      </c>
      <c r="DY33" s="3">
        <v>1.0375367503736575E-10</v>
      </c>
      <c r="DZ33" s="3">
        <v>0</v>
      </c>
      <c r="EA33" s="3">
        <v>1.0638450248869294E-2</v>
      </c>
      <c r="EB33" s="3">
        <v>8.935477542373893E-4</v>
      </c>
      <c r="EC33" s="55">
        <v>1.6354462031978778</v>
      </c>
      <c r="ED33" s="3">
        <v>5.6337286705566244E-8</v>
      </c>
      <c r="EE33" s="3">
        <v>0</v>
      </c>
      <c r="EF33" s="3">
        <v>0</v>
      </c>
      <c r="EG33" s="3">
        <v>0</v>
      </c>
      <c r="EH33" s="3">
        <v>2.059085743666687E-2</v>
      </c>
      <c r="EI33" s="3">
        <v>-7.314352298404185E-2</v>
      </c>
      <c r="EJ33" s="3">
        <v>0</v>
      </c>
      <c r="EK33" s="3">
        <v>1.1026701081836614E-2</v>
      </c>
      <c r="EL33" s="3">
        <v>9.2078626271405275E-6</v>
      </c>
      <c r="EM33" s="3">
        <v>0</v>
      </c>
      <c r="EN33" s="3">
        <v>0</v>
      </c>
      <c r="EO33" s="3">
        <v>0</v>
      </c>
      <c r="EP33" s="3">
        <v>6.2571013450503484E-6</v>
      </c>
      <c r="EQ33" s="3">
        <v>1.0114479479810127E-4</v>
      </c>
      <c r="ER33" s="3">
        <v>7.8647573045196223E-6</v>
      </c>
      <c r="ES33" s="3">
        <v>0.17859295456745694</v>
      </c>
      <c r="ET33" s="6">
        <v>3.2234655743124017</v>
      </c>
      <c r="EU33" s="3">
        <v>2.6836223880133824E-7</v>
      </c>
      <c r="EV33" s="3">
        <v>1.0334633456105937E-2</v>
      </c>
      <c r="EW33" s="3">
        <v>-1.0811702979581228E-3</v>
      </c>
      <c r="EX33" s="3">
        <v>0</v>
      </c>
      <c r="EY33" s="3">
        <v>-4.6329750168733284E-3</v>
      </c>
      <c r="EZ33" s="3">
        <v>1.1681356341390909E-3</v>
      </c>
      <c r="FA33" s="3">
        <v>0</v>
      </c>
      <c r="FB33" s="3">
        <v>0</v>
      </c>
      <c r="FC33" s="3">
        <v>4.2671706859744896E-5</v>
      </c>
      <c r="FD33" s="3">
        <v>0</v>
      </c>
    </row>
    <row r="34" spans="1:160" x14ac:dyDescent="0.45">
      <c r="A34" t="s">
        <v>664</v>
      </c>
      <c r="B34" s="2">
        <v>38077</v>
      </c>
      <c r="C34" s="29">
        <v>9.4421071233048242</v>
      </c>
      <c r="D34" s="3">
        <v>-2.2212783416131306E-10</v>
      </c>
      <c r="E34" s="3">
        <v>0</v>
      </c>
      <c r="F34" s="3">
        <v>-2.3440786386832811E-6</v>
      </c>
      <c r="G34" s="3">
        <v>2.5555012971479189E-6</v>
      </c>
      <c r="H34" s="55">
        <v>7.8386623001671485E-2</v>
      </c>
      <c r="I34" s="3">
        <v>6.3393497351313523E-10</v>
      </c>
      <c r="J34" s="3">
        <v>4.1454224360211036E-6</v>
      </c>
      <c r="K34" s="3">
        <v>8.564154151012262E-4</v>
      </c>
      <c r="L34" s="3">
        <v>6.140992860838964E-3</v>
      </c>
      <c r="M34" s="3">
        <v>0</v>
      </c>
      <c r="N34" s="3">
        <v>3.7350819578326807E-3</v>
      </c>
      <c r="O34" s="3">
        <v>-3.5831569872275662E-6</v>
      </c>
      <c r="P34" s="3">
        <v>0</v>
      </c>
      <c r="Q34" s="3">
        <v>4.3532704037722446E-4</v>
      </c>
      <c r="R34" s="3">
        <v>0</v>
      </c>
      <c r="S34" s="3">
        <v>6.2127263747215375E-2</v>
      </c>
      <c r="T34" s="3">
        <v>7.8173392666958033E-6</v>
      </c>
      <c r="U34" s="3">
        <v>-8.2297422813407909E-3</v>
      </c>
      <c r="V34" s="3">
        <v>1.3741111963639756E-6</v>
      </c>
      <c r="W34" s="3">
        <v>2.7968619460942935E-3</v>
      </c>
      <c r="X34" s="3">
        <v>0</v>
      </c>
      <c r="Y34" s="3">
        <v>2.3814170251509171E-6</v>
      </c>
      <c r="Z34" s="3">
        <v>2.655754541844509E-9</v>
      </c>
      <c r="AA34" s="3">
        <v>-3.2645452493610012E-7</v>
      </c>
      <c r="AB34" s="55">
        <v>0.2557058753050922</v>
      </c>
      <c r="AC34" s="3">
        <v>4.2043232098595243E-2</v>
      </c>
      <c r="AD34" s="3">
        <v>0</v>
      </c>
      <c r="AE34" s="3">
        <v>0</v>
      </c>
      <c r="AF34" s="3">
        <v>8.7198088523118538E-3</v>
      </c>
      <c r="AG34" s="56">
        <v>3.9712556450948872E-3</v>
      </c>
      <c r="AH34" s="3">
        <v>-5.0939636896293876E-6</v>
      </c>
      <c r="AI34" s="3">
        <v>3.3494886357320404E-2</v>
      </c>
      <c r="AJ34" s="3">
        <v>0</v>
      </c>
      <c r="AK34" s="3">
        <v>2.0534671766455283E-4</v>
      </c>
      <c r="AL34" s="3">
        <v>-1.1737459178980407E-10</v>
      </c>
      <c r="AM34" s="3">
        <v>-1.1904964701708023E-3</v>
      </c>
      <c r="AN34" s="3">
        <v>-1.7994082063960094E-9</v>
      </c>
      <c r="AO34" s="3">
        <v>7.3035424749174775E-6</v>
      </c>
      <c r="AP34" s="3">
        <v>6.3266015198228692E-7</v>
      </c>
      <c r="AQ34" s="3">
        <v>-1.3859814384002348E-5</v>
      </c>
      <c r="AR34" s="3">
        <v>5.9469350803494523E-3</v>
      </c>
      <c r="AS34" s="3">
        <v>9.1869507195044422E-10</v>
      </c>
      <c r="AT34" s="3">
        <v>-5.3028772562562681E-4</v>
      </c>
      <c r="AU34" s="3">
        <v>-1.0449018190392139E-4</v>
      </c>
      <c r="AV34" s="3">
        <v>-5.2605590899355223E-9</v>
      </c>
      <c r="AW34" s="3">
        <v>8.2925024372977703E-6</v>
      </c>
      <c r="AX34" s="3">
        <v>0</v>
      </c>
      <c r="AY34" s="3">
        <v>1.1755370384381216E-4</v>
      </c>
      <c r="AZ34" s="3">
        <v>0</v>
      </c>
      <c r="BA34" s="3">
        <v>-1.7176712277856701E-3</v>
      </c>
      <c r="BB34" s="3">
        <v>0.10060970768585642</v>
      </c>
      <c r="BC34" s="55">
        <v>0.2300156369175882</v>
      </c>
      <c r="BD34" s="3">
        <v>0</v>
      </c>
      <c r="BE34" s="3">
        <v>0</v>
      </c>
      <c r="BF34" s="3">
        <v>5.7542307808401032E-4</v>
      </c>
      <c r="BG34" s="3">
        <v>0</v>
      </c>
      <c r="BH34" s="3">
        <v>-1.4652196220950451E-6</v>
      </c>
      <c r="BI34" s="3">
        <v>1.9019295164121402E-3</v>
      </c>
      <c r="BJ34" s="3">
        <v>0</v>
      </c>
      <c r="BK34" s="3">
        <v>-4.225252835215743E-5</v>
      </c>
      <c r="BL34" s="3">
        <v>1.7469022897760444E-3</v>
      </c>
      <c r="BM34" s="3">
        <v>-1.0141325671896633E-5</v>
      </c>
      <c r="BN34" s="3">
        <v>2.6961770865415047E-5</v>
      </c>
      <c r="BO34" s="3">
        <v>7.4375334856874309E-4</v>
      </c>
      <c r="BP34" s="3">
        <v>-8.3838994135574336E-12</v>
      </c>
      <c r="BQ34" s="3">
        <v>-7.914793143183477E-9</v>
      </c>
      <c r="BR34" s="3">
        <v>-2.4002449358874965E-6</v>
      </c>
      <c r="BS34" s="3">
        <v>0</v>
      </c>
      <c r="BT34" s="3">
        <v>-1.330261323885662E-2</v>
      </c>
      <c r="BU34" s="3">
        <v>9.3780530785699911E-4</v>
      </c>
      <c r="BV34" s="3">
        <v>1.9530767760812789E-2</v>
      </c>
      <c r="BW34" s="3">
        <v>9.8582456864287035E-6</v>
      </c>
      <c r="BX34" s="55">
        <v>0.15425929952788694</v>
      </c>
      <c r="BY34" s="3">
        <v>-4.9288401833191213E-6</v>
      </c>
      <c r="BZ34" s="3">
        <v>-2.8253245450282188E-6</v>
      </c>
      <c r="CA34" s="3">
        <v>0</v>
      </c>
      <c r="CB34" s="3">
        <v>0</v>
      </c>
      <c r="CC34" s="3">
        <v>3.3933392395354069E-6</v>
      </c>
      <c r="CD34" s="3">
        <v>1.7640260650706181E-2</v>
      </c>
      <c r="CE34" s="3">
        <v>-3.4265828841595087E-6</v>
      </c>
      <c r="CF34" s="3">
        <v>0</v>
      </c>
      <c r="CG34" s="3">
        <v>-5.0194793005474203E-6</v>
      </c>
      <c r="CH34" s="3">
        <v>7.6345019465969251E-8</v>
      </c>
      <c r="CI34" s="3">
        <v>0</v>
      </c>
      <c r="CJ34" s="3">
        <v>-3.083732417706089E-5</v>
      </c>
      <c r="CK34" s="3">
        <v>-1.7598867887306794E-5</v>
      </c>
      <c r="CL34" s="3">
        <v>-1.9956434969617292E-3</v>
      </c>
      <c r="CM34" s="3">
        <v>-3.9185314929015744E-6</v>
      </c>
      <c r="CN34" s="3">
        <v>0</v>
      </c>
      <c r="CO34" s="3">
        <v>1.0964700785232437E-4</v>
      </c>
      <c r="CP34" s="3">
        <v>-2.6136506982528416E-8</v>
      </c>
      <c r="CQ34" s="3">
        <v>-8.7188498618432926E-5</v>
      </c>
      <c r="CR34" s="3">
        <v>9.4887113717593008E-6</v>
      </c>
      <c r="CS34" s="3">
        <v>-2.1186520186511036E-6</v>
      </c>
      <c r="CT34" s="3">
        <v>0</v>
      </c>
      <c r="CU34" s="3">
        <v>0</v>
      </c>
      <c r="CV34" s="3">
        <v>-1.9279905896284937E-5</v>
      </c>
      <c r="CW34" s="3">
        <v>0</v>
      </c>
      <c r="CX34" s="3">
        <v>-6.1691744055199329E-6</v>
      </c>
      <c r="CY34" s="3">
        <v>0</v>
      </c>
      <c r="CZ34" s="3">
        <v>5.8385947971716673E-2</v>
      </c>
      <c r="DA34" s="3">
        <v>-2.0140299596500377E-2</v>
      </c>
      <c r="DB34" s="3">
        <v>2.0067445495797237E-3</v>
      </c>
      <c r="DC34" s="3">
        <v>-9.0763672140539567E-6</v>
      </c>
      <c r="DD34" s="3">
        <v>8.6529407364283854E-10</v>
      </c>
      <c r="DE34" s="3">
        <v>2.1196808122729491E-3</v>
      </c>
      <c r="DF34" s="3">
        <v>-8.96030196107528E-9</v>
      </c>
      <c r="DG34" s="3">
        <v>-7.5773972987744336E-6</v>
      </c>
      <c r="DH34" s="3">
        <v>3.7864063873072826E-3</v>
      </c>
      <c r="DI34" s="3">
        <v>1.6020334594779667E-6</v>
      </c>
      <c r="DJ34" s="3">
        <v>1.1059790204744977E-3</v>
      </c>
      <c r="DK34" s="3">
        <v>-1.2684899449906016E-5</v>
      </c>
      <c r="DL34" s="3">
        <v>3.3016030123162604E-4</v>
      </c>
      <c r="DM34" s="3">
        <v>-5.1352552599209053E-5</v>
      </c>
      <c r="DN34" s="3">
        <v>2.1340014324553154E-3</v>
      </c>
      <c r="DO34" s="3">
        <v>-3.9875726303918409E-5</v>
      </c>
      <c r="DP34" s="3">
        <v>8.5743249805749791E-9</v>
      </c>
      <c r="DQ34" s="3">
        <v>7.6209164646289505E-6</v>
      </c>
      <c r="DR34" s="3">
        <v>-1.1061005813933574E-10</v>
      </c>
      <c r="DS34" s="3">
        <v>1.1053617278215781E-5</v>
      </c>
      <c r="DT34" s="3">
        <v>0</v>
      </c>
      <c r="DU34" s="3">
        <v>-8.0346402895223653E-7</v>
      </c>
      <c r="DV34" s="3">
        <v>1.0974432724888555E-10</v>
      </c>
      <c r="DW34" s="3">
        <v>0</v>
      </c>
      <c r="DX34" s="3">
        <v>-4.155296737698874E-5</v>
      </c>
      <c r="DY34" s="3">
        <v>-3.806400877567424E-10</v>
      </c>
      <c r="DZ34" s="3">
        <v>0</v>
      </c>
      <c r="EA34" s="3">
        <v>-1.3223392386200752E-2</v>
      </c>
      <c r="EB34" s="3">
        <v>8.3968138537699052E-4</v>
      </c>
      <c r="EC34" s="55">
        <v>4.4016464648954701</v>
      </c>
      <c r="ED34" s="3">
        <v>1.1831053605530113E-8</v>
      </c>
      <c r="EE34" s="3">
        <v>0</v>
      </c>
      <c r="EF34" s="3">
        <v>0</v>
      </c>
      <c r="EG34" s="3">
        <v>0</v>
      </c>
      <c r="EH34" s="3">
        <v>-1.9678544188269635E-2</v>
      </c>
      <c r="EI34" s="3">
        <v>1.0972210936786995</v>
      </c>
      <c r="EJ34" s="3">
        <v>0</v>
      </c>
      <c r="EK34" s="3">
        <v>1.0469169349829653E-2</v>
      </c>
      <c r="EL34" s="3">
        <v>5.7126739602198101E-6</v>
      </c>
      <c r="EM34" s="3">
        <v>0</v>
      </c>
      <c r="EN34" s="3">
        <v>0</v>
      </c>
      <c r="EO34" s="3">
        <v>0</v>
      </c>
      <c r="EP34" s="3">
        <v>3.3838523130879636E-6</v>
      </c>
      <c r="EQ34" s="3">
        <v>1.6449197661228732E-5</v>
      </c>
      <c r="ER34" s="3">
        <v>-4.5282899628705022E-7</v>
      </c>
      <c r="ES34" s="3">
        <v>0.18936546903300633</v>
      </c>
      <c r="ET34" s="6">
        <v>2.7844770096718543</v>
      </c>
      <c r="EU34" s="3">
        <v>1.3658953615306279E-6</v>
      </c>
      <c r="EV34" s="3">
        <v>-2.7676599472284697E-3</v>
      </c>
      <c r="EW34" s="3">
        <v>8.049258157918315E-4</v>
      </c>
      <c r="EX34" s="3">
        <v>0</v>
      </c>
      <c r="EY34" s="3">
        <v>7.2307958861376198E-3</v>
      </c>
      <c r="EZ34" s="3">
        <v>8.0381018401487384E-2</v>
      </c>
      <c r="FA34" s="3">
        <v>0</v>
      </c>
      <c r="FB34" s="3">
        <v>0</v>
      </c>
      <c r="FC34" s="3">
        <v>8.1164103510011324E-6</v>
      </c>
      <c r="FD34" s="3">
        <v>0</v>
      </c>
    </row>
    <row r="35" spans="1:160" x14ac:dyDescent="0.45">
      <c r="A35" t="s">
        <v>665</v>
      </c>
      <c r="B35" s="2">
        <v>38168</v>
      </c>
      <c r="C35" s="29">
        <v>3.6292229038447141</v>
      </c>
      <c r="D35" s="3">
        <v>4.1781187854151738E-9</v>
      </c>
      <c r="E35" s="3">
        <v>0</v>
      </c>
      <c r="F35" s="3">
        <v>-5.0990414495724263E-6</v>
      </c>
      <c r="G35" s="3">
        <v>-1.7771187596217812E-7</v>
      </c>
      <c r="H35" s="55">
        <v>-3.26675437398131E-2</v>
      </c>
      <c r="I35" s="3">
        <v>-2.2082686622350574E-9</v>
      </c>
      <c r="J35" s="3">
        <v>-5.5726084531708E-7</v>
      </c>
      <c r="K35" s="3">
        <v>-2.5232955167771806E-3</v>
      </c>
      <c r="L35" s="3">
        <v>7.62757572925922E-3</v>
      </c>
      <c r="M35" s="3">
        <v>0</v>
      </c>
      <c r="N35" s="3">
        <v>1.0340288061909215E-2</v>
      </c>
      <c r="O35" s="3">
        <v>-4.3823784134739515E-7</v>
      </c>
      <c r="P35" s="3">
        <v>0</v>
      </c>
      <c r="Q35" s="3">
        <v>2.1917205428925108E-3</v>
      </c>
      <c r="R35" s="3">
        <v>0</v>
      </c>
      <c r="S35" s="3">
        <v>-0.11512786824274616</v>
      </c>
      <c r="T35" s="3">
        <v>5.7733303149268306E-5</v>
      </c>
      <c r="U35" s="3">
        <v>1.2676134109027249E-2</v>
      </c>
      <c r="V35" s="3">
        <v>-2.0326678231563046E-6</v>
      </c>
      <c r="W35" s="3">
        <v>1.6245960341860637E-2</v>
      </c>
      <c r="X35" s="3">
        <v>0</v>
      </c>
      <c r="Y35" s="3">
        <v>-6.6960377595970066E-7</v>
      </c>
      <c r="Z35" s="3">
        <v>-8.2593202119497762E-9</v>
      </c>
      <c r="AA35" s="3">
        <v>-1.6355544130560712E-6</v>
      </c>
      <c r="AB35" s="55">
        <v>0.17703993547637217</v>
      </c>
      <c r="AC35" s="3">
        <v>-1.0731090665495763E-2</v>
      </c>
      <c r="AD35" s="3">
        <v>0</v>
      </c>
      <c r="AE35" s="3">
        <v>0</v>
      </c>
      <c r="AF35" s="3">
        <v>2.3972313327326605E-3</v>
      </c>
      <c r="AG35" s="56">
        <v>2.073184309002548E-3</v>
      </c>
      <c r="AH35" s="3">
        <v>-9.8335913571410327E-6</v>
      </c>
      <c r="AI35" s="3">
        <v>-1.5466478096275154E-3</v>
      </c>
      <c r="AJ35" s="3">
        <v>0</v>
      </c>
      <c r="AK35" s="3">
        <v>3.2387506194281698E-4</v>
      </c>
      <c r="AL35" s="3">
        <v>-2.6119561059047536E-10</v>
      </c>
      <c r="AM35" s="3">
        <v>2.1678434817708489E-3</v>
      </c>
      <c r="AN35" s="3">
        <v>-1.2431748715367456E-10</v>
      </c>
      <c r="AO35" s="3">
        <v>8.5451053730719234E-5</v>
      </c>
      <c r="AP35" s="3">
        <v>2.979446002598793E-8</v>
      </c>
      <c r="AQ35" s="3">
        <v>2.3330957860296165E-5</v>
      </c>
      <c r="AR35" s="3">
        <v>1.4146812164584773E-2</v>
      </c>
      <c r="AS35" s="3">
        <v>-4.856245158179995E-9</v>
      </c>
      <c r="AT35" s="3">
        <v>4.3574936902838812E-4</v>
      </c>
      <c r="AU35" s="3">
        <v>4.2290617433796388E-5</v>
      </c>
      <c r="AV35" s="3">
        <v>1.2731267922499873E-6</v>
      </c>
      <c r="AW35" s="3">
        <v>2.1516107270883967E-5</v>
      </c>
      <c r="AX35" s="3">
        <v>0</v>
      </c>
      <c r="AY35" s="3">
        <v>5.2879422307764367E-4</v>
      </c>
      <c r="AZ35" s="3">
        <v>0</v>
      </c>
      <c r="BA35" s="3">
        <v>-4.8176431518564378E-2</v>
      </c>
      <c r="BB35" s="3">
        <v>0.14736283009675544</v>
      </c>
      <c r="BC35" s="55">
        <v>2.9417485299056842E-2</v>
      </c>
      <c r="BD35" s="3">
        <v>0</v>
      </c>
      <c r="BE35" s="3">
        <v>0</v>
      </c>
      <c r="BF35" s="3">
        <v>5.1963396363259714E-4</v>
      </c>
      <c r="BG35" s="3">
        <v>0</v>
      </c>
      <c r="BH35" s="3">
        <v>9.8088963714211735E-6</v>
      </c>
      <c r="BI35" s="3">
        <v>1.1212162571469165E-2</v>
      </c>
      <c r="BJ35" s="3">
        <v>0</v>
      </c>
      <c r="BK35" s="3">
        <v>1.1340525518233117E-5</v>
      </c>
      <c r="BL35" s="3">
        <v>1.2298956386907631E-2</v>
      </c>
      <c r="BM35" s="3">
        <v>-5.4319561443260053E-5</v>
      </c>
      <c r="BN35" s="3">
        <v>2.5167215114271398E-5</v>
      </c>
      <c r="BO35" s="3">
        <v>1.1191501469392006E-3</v>
      </c>
      <c r="BP35" s="3">
        <v>-1.8656829327891101E-11</v>
      </c>
      <c r="BQ35" s="3">
        <v>-1.8420669843201164E-9</v>
      </c>
      <c r="BR35" s="3">
        <v>5.7944670811095363E-6</v>
      </c>
      <c r="BS35" s="3">
        <v>0</v>
      </c>
      <c r="BT35" s="3">
        <v>1.0006412916862419E-2</v>
      </c>
      <c r="BU35" s="3">
        <v>7.250196778504029E-4</v>
      </c>
      <c r="BV35" s="3">
        <v>1.2173519576484696E-2</v>
      </c>
      <c r="BW35" s="3">
        <v>-1.324677087815251E-6</v>
      </c>
      <c r="BX35" s="55">
        <v>0.33048388934778017</v>
      </c>
      <c r="BY35" s="3">
        <v>-1.7675375035248496E-6</v>
      </c>
      <c r="BZ35" s="3">
        <v>3.8493739496105227E-4</v>
      </c>
      <c r="CA35" s="3">
        <v>0</v>
      </c>
      <c r="CB35" s="3">
        <v>0</v>
      </c>
      <c r="CC35" s="3">
        <v>-4.2486314283131298E-6</v>
      </c>
      <c r="CD35" s="3">
        <v>4.1529805597233058E-2</v>
      </c>
      <c r="CE35" s="3">
        <v>-5.8871230678293715E-7</v>
      </c>
      <c r="CF35" s="3">
        <v>0</v>
      </c>
      <c r="CG35" s="3">
        <v>1.6170818490878103E-6</v>
      </c>
      <c r="CH35" s="3">
        <v>-1.1146761947063248E-6</v>
      </c>
      <c r="CI35" s="3">
        <v>0</v>
      </c>
      <c r="CJ35" s="3">
        <v>3.1356524395340949E-3</v>
      </c>
      <c r="CK35" s="3">
        <v>3.1734685427826691E-5</v>
      </c>
      <c r="CL35" s="3">
        <v>-1.3408057969532023E-2</v>
      </c>
      <c r="CM35" s="3">
        <v>2.5639910710562416E-6</v>
      </c>
      <c r="CN35" s="3">
        <v>0</v>
      </c>
      <c r="CO35" s="3">
        <v>-1.2458979158455432E-5</v>
      </c>
      <c r="CP35" s="3">
        <v>9.5886746256471844E-8</v>
      </c>
      <c r="CQ35" s="3">
        <v>-8.7098647893051398E-4</v>
      </c>
      <c r="CR35" s="3">
        <v>9.4660424259739812E-5</v>
      </c>
      <c r="CS35" s="3">
        <v>-1.050885306293775E-5</v>
      </c>
      <c r="CT35" s="3">
        <v>0</v>
      </c>
      <c r="CU35" s="3">
        <v>0</v>
      </c>
      <c r="CV35" s="3">
        <v>-1.2757458893609174E-6</v>
      </c>
      <c r="CW35" s="3">
        <v>0</v>
      </c>
      <c r="CX35" s="3">
        <v>3.5636907351016149E-5</v>
      </c>
      <c r="CY35" s="3">
        <v>0</v>
      </c>
      <c r="CZ35" s="3">
        <v>0.16237535085539076</v>
      </c>
      <c r="DA35" s="3">
        <v>1.231414451673281E-2</v>
      </c>
      <c r="DB35" s="3">
        <v>2.8891001697990985E-4</v>
      </c>
      <c r="DC35" s="3">
        <v>1.6797565868672302E-5</v>
      </c>
      <c r="DD35" s="3">
        <v>-3.828278523857716E-9</v>
      </c>
      <c r="DE35" s="3">
        <v>1.5814730093024183E-3</v>
      </c>
      <c r="DF35" s="3">
        <v>3.2028859151079834E-8</v>
      </c>
      <c r="DG35" s="3">
        <v>-2.4906302678094267E-5</v>
      </c>
      <c r="DH35" s="3">
        <v>-1.6217117241687541E-2</v>
      </c>
      <c r="DI35" s="3">
        <v>-6.4216588255492626E-6</v>
      </c>
      <c r="DJ35" s="3">
        <v>3.6791604499235167E-4</v>
      </c>
      <c r="DK35" s="3">
        <v>5.5100100123993261E-5</v>
      </c>
      <c r="DL35" s="3">
        <v>5.3236902701921302E-4</v>
      </c>
      <c r="DM35" s="3">
        <v>-1.0063754133207745E-4</v>
      </c>
      <c r="DN35" s="3">
        <v>3.5795405042876758E-3</v>
      </c>
      <c r="DO35" s="3">
        <v>1.6566137819921809E-4</v>
      </c>
      <c r="DP35" s="3">
        <v>-3.0392061642061636E-8</v>
      </c>
      <c r="DQ35" s="3">
        <v>-7.345529409325281E-5</v>
      </c>
      <c r="DR35" s="3">
        <v>5.7784459467790139E-10</v>
      </c>
      <c r="DS35" s="3">
        <v>1.2215176581832954E-6</v>
      </c>
      <c r="DT35" s="3">
        <v>4.9482778378847969E-12</v>
      </c>
      <c r="DU35" s="3">
        <v>-4.9755837957285551E-6</v>
      </c>
      <c r="DV35" s="3">
        <v>-4.0261793463967749E-10</v>
      </c>
      <c r="DW35" s="3">
        <v>0</v>
      </c>
      <c r="DX35" s="3">
        <v>-4.5654906921059851E-5</v>
      </c>
      <c r="DY35" s="3">
        <v>-8.858911735037272E-11</v>
      </c>
      <c r="DZ35" s="3">
        <v>0</v>
      </c>
      <c r="EA35" s="3">
        <v>6.7139480082850193E-3</v>
      </c>
      <c r="EB35" s="3">
        <v>7.4567958460007913E-4</v>
      </c>
      <c r="EC35" s="55">
        <v>0.52131317629776353</v>
      </c>
      <c r="ED35" s="3">
        <v>-1.9660330628632861E-7</v>
      </c>
      <c r="EE35" s="3">
        <v>0</v>
      </c>
      <c r="EF35" s="3">
        <v>0</v>
      </c>
      <c r="EG35" s="3">
        <v>0</v>
      </c>
      <c r="EH35" s="3">
        <v>0.15325377846787444</v>
      </c>
      <c r="EI35" s="3">
        <v>-4.0741346412440066E-2</v>
      </c>
      <c r="EJ35" s="3">
        <v>0</v>
      </c>
      <c r="EK35" s="3">
        <v>-1.2218058589314022E-3</v>
      </c>
      <c r="EL35" s="3">
        <v>-3.2465307654199507E-6</v>
      </c>
      <c r="EM35" s="3">
        <v>0</v>
      </c>
      <c r="EN35" s="3">
        <v>0</v>
      </c>
      <c r="EO35" s="3">
        <v>0</v>
      </c>
      <c r="EP35" s="3">
        <v>-9.6423082077907034E-6</v>
      </c>
      <c r="EQ35" s="3">
        <v>-5.0480958754856096E-5</v>
      </c>
      <c r="ER35" s="3">
        <v>-6.9495210924897417E-6</v>
      </c>
      <c r="ES35" s="3">
        <v>2.3008092424696175E-2</v>
      </c>
      <c r="ET35" s="6">
        <v>2.2128901002141137</v>
      </c>
      <c r="EU35" s="3">
        <v>3.9753767721230418E-6</v>
      </c>
      <c r="EV35" s="3">
        <v>1.0781894058513115E-2</v>
      </c>
      <c r="EW35" s="3">
        <v>7.6138785629893126E-4</v>
      </c>
      <c r="EX35" s="3">
        <v>0</v>
      </c>
      <c r="EY35" s="3">
        <v>9.5258187570730502E-3</v>
      </c>
      <c r="EZ35" s="3">
        <v>-3.6549805784060786E-2</v>
      </c>
      <c r="FA35" s="3">
        <v>0</v>
      </c>
      <c r="FB35" s="3">
        <v>0</v>
      </c>
      <c r="FC35" s="3">
        <v>-4.1186088858188191E-5</v>
      </c>
      <c r="FD35" s="3">
        <v>0</v>
      </c>
    </row>
    <row r="36" spans="1:160" x14ac:dyDescent="0.45">
      <c r="A36" t="s">
        <v>666</v>
      </c>
      <c r="B36" s="2">
        <v>38260</v>
      </c>
      <c r="C36" s="29">
        <v>4.7836830107953343</v>
      </c>
      <c r="D36" s="3">
        <v>9.2976364870378183E-9</v>
      </c>
      <c r="E36" s="3">
        <v>0</v>
      </c>
      <c r="F36" s="3">
        <v>2.1942840995206092E-6</v>
      </c>
      <c r="G36" s="3">
        <v>-1.2426832902637336E-6</v>
      </c>
      <c r="H36" s="55">
        <v>-0.10645125538045323</v>
      </c>
      <c r="I36" s="3">
        <v>-1.2177924851454845E-9</v>
      </c>
      <c r="J36" s="3">
        <v>-2.5072979104219617E-6</v>
      </c>
      <c r="K36" s="3">
        <v>1.0512474137096271E-2</v>
      </c>
      <c r="L36" s="3">
        <v>1.2968484910073481E-2</v>
      </c>
      <c r="M36" s="3">
        <v>0</v>
      </c>
      <c r="N36" s="3">
        <v>3.0503531056242643E-2</v>
      </c>
      <c r="O36" s="3">
        <v>7.3610846500940365E-6</v>
      </c>
      <c r="P36" s="3">
        <v>0</v>
      </c>
      <c r="Q36" s="3">
        <v>8.4241721394127332E-5</v>
      </c>
      <c r="R36" s="3">
        <v>0</v>
      </c>
      <c r="S36" s="3">
        <v>3.5381319383627735E-2</v>
      </c>
      <c r="T36" s="3">
        <v>-1.6263630604767558E-5</v>
      </c>
      <c r="U36" s="3">
        <v>2.555924985307809E-2</v>
      </c>
      <c r="V36" s="3">
        <v>-1.826026060140937E-6</v>
      </c>
      <c r="W36" s="3">
        <v>1.8500992372007936E-2</v>
      </c>
      <c r="X36" s="3">
        <v>0</v>
      </c>
      <c r="Y36" s="3">
        <v>2.2489285569786242E-6</v>
      </c>
      <c r="Z36" s="3">
        <v>-8.3968923496282868E-9</v>
      </c>
      <c r="AA36" s="3">
        <v>-4.2950043964698325E-8</v>
      </c>
      <c r="AB36" s="55">
        <v>0.23744724429791184</v>
      </c>
      <c r="AC36" s="3">
        <v>4.1168765432071018E-4</v>
      </c>
      <c r="AD36" s="3">
        <v>0</v>
      </c>
      <c r="AE36" s="3">
        <v>0</v>
      </c>
      <c r="AF36" s="3">
        <v>2.9055903693222536E-2</v>
      </c>
      <c r="AG36" s="56">
        <v>2.2704045073275794E-3</v>
      </c>
      <c r="AH36" s="3">
        <v>1.9297123421962993E-5</v>
      </c>
      <c r="AI36" s="3">
        <v>-7.8013265971174466E-3</v>
      </c>
      <c r="AJ36" s="3">
        <v>0</v>
      </c>
      <c r="AK36" s="3">
        <v>2.0635497838138585E-4</v>
      </c>
      <c r="AL36" s="3">
        <v>1.0037756229517925E-9</v>
      </c>
      <c r="AM36" s="3">
        <v>1.3887709224807904E-3</v>
      </c>
      <c r="AN36" s="3">
        <v>2.2832576542151655E-9</v>
      </c>
      <c r="AO36" s="3">
        <v>1.6321823681622716E-4</v>
      </c>
      <c r="AP36" s="3">
        <v>-3.6290743254915138E-7</v>
      </c>
      <c r="AQ36" s="3">
        <v>1.2978724529969833E-6</v>
      </c>
      <c r="AR36" s="3">
        <v>7.9237706101949364E-4</v>
      </c>
      <c r="AS36" s="3">
        <v>-8.7151820731843538E-9</v>
      </c>
      <c r="AT36" s="3">
        <v>2.1564732769849165E-4</v>
      </c>
      <c r="AU36" s="3">
        <v>4.136680779271044E-4</v>
      </c>
      <c r="AV36" s="3">
        <v>-1.4065992187796137E-7</v>
      </c>
      <c r="AW36" s="3">
        <v>-2.0739034235087132E-5</v>
      </c>
      <c r="AX36" s="3">
        <v>0</v>
      </c>
      <c r="AY36" s="3">
        <v>4.2131363756300514E-4</v>
      </c>
      <c r="AZ36" s="3">
        <v>0</v>
      </c>
      <c r="BA36" s="3">
        <v>2.5200590069574751E-2</v>
      </c>
      <c r="BB36" s="3">
        <v>0.11346178985561929</v>
      </c>
      <c r="BC36" s="55">
        <v>0.10007035078872133</v>
      </c>
      <c r="BD36" s="3">
        <v>0</v>
      </c>
      <c r="BE36" s="3">
        <v>0</v>
      </c>
      <c r="BF36" s="3">
        <v>3.2190174356401156E-4</v>
      </c>
      <c r="BG36" s="3">
        <v>0</v>
      </c>
      <c r="BH36" s="3">
        <v>-3.4203139136251726E-6</v>
      </c>
      <c r="BI36" s="3">
        <v>5.4732280363337972E-4</v>
      </c>
      <c r="BJ36" s="3">
        <v>0</v>
      </c>
      <c r="BK36" s="3">
        <v>5.4695598214500441E-5</v>
      </c>
      <c r="BL36" s="3">
        <v>-3.9767065388006742E-3</v>
      </c>
      <c r="BM36" s="3">
        <v>-9.5086528198053388E-6</v>
      </c>
      <c r="BN36" s="3">
        <v>1.1230379392599181E-5</v>
      </c>
      <c r="BO36" s="3">
        <v>-7.6892061512199076E-4</v>
      </c>
      <c r="BP36" s="3">
        <v>7.169825878227092E-11</v>
      </c>
      <c r="BQ36" s="3">
        <v>1.4815114613842832E-8</v>
      </c>
      <c r="BR36" s="3">
        <v>4.1111740126842033E-7</v>
      </c>
      <c r="BS36" s="3">
        <v>0</v>
      </c>
      <c r="BT36" s="3">
        <v>8.0811582876591896E-3</v>
      </c>
      <c r="BU36" s="3">
        <v>7.6163325452358488E-4</v>
      </c>
      <c r="BV36" s="3">
        <v>2.054083795883517E-2</v>
      </c>
      <c r="BW36" s="3">
        <v>-6.6724908007966097E-6</v>
      </c>
      <c r="BX36" s="55">
        <v>0.19539837926069575</v>
      </c>
      <c r="BY36" s="3">
        <v>1.0440389809801456E-4</v>
      </c>
      <c r="BZ36" s="3">
        <v>-2.9305739938611478E-6</v>
      </c>
      <c r="CA36" s="3">
        <v>0</v>
      </c>
      <c r="CB36" s="3">
        <v>0</v>
      </c>
      <c r="CC36" s="3">
        <v>1.9636569094431255E-6</v>
      </c>
      <c r="CD36" s="3">
        <v>1.8027404233865167E-2</v>
      </c>
      <c r="CE36" s="3">
        <v>4.1592760185738082E-6</v>
      </c>
      <c r="CF36" s="3">
        <v>0</v>
      </c>
      <c r="CG36" s="3">
        <v>2.0867796128781409E-6</v>
      </c>
      <c r="CH36" s="3">
        <v>1.4461459383044392E-7</v>
      </c>
      <c r="CI36" s="3">
        <v>0</v>
      </c>
      <c r="CJ36" s="3">
        <v>2.3979975960552856E-4</v>
      </c>
      <c r="CK36" s="3">
        <v>1.5278777834959738E-6</v>
      </c>
      <c r="CL36" s="3">
        <v>-2.871791472192361E-3</v>
      </c>
      <c r="CM36" s="3">
        <v>6.4263137437288246E-6</v>
      </c>
      <c r="CN36" s="3">
        <v>0</v>
      </c>
      <c r="CO36" s="3">
        <v>-6.1804414523393265E-5</v>
      </c>
      <c r="CP36" s="3">
        <v>2.2316415137778776E-8</v>
      </c>
      <c r="CQ36" s="3">
        <v>-1.2360821743483366E-4</v>
      </c>
      <c r="CR36" s="3">
        <v>-5.4571666953305275E-6</v>
      </c>
      <c r="CS36" s="3">
        <v>-1.3256222240884269E-6</v>
      </c>
      <c r="CT36" s="3">
        <v>0</v>
      </c>
      <c r="CU36" s="3">
        <v>0</v>
      </c>
      <c r="CV36" s="3">
        <v>1.586667929855703E-6</v>
      </c>
      <c r="CW36" s="3">
        <v>0</v>
      </c>
      <c r="CX36" s="3">
        <v>1.4031743584804491E-6</v>
      </c>
      <c r="CY36" s="3">
        <v>0</v>
      </c>
      <c r="CZ36" s="3">
        <v>0.17657448675784135</v>
      </c>
      <c r="DA36" s="3">
        <v>6.662530209284272E-3</v>
      </c>
      <c r="DB36" s="3">
        <v>-6.6726186808802458E-4</v>
      </c>
      <c r="DC36" s="3">
        <v>1.2058501918409557E-5</v>
      </c>
      <c r="DD36" s="3">
        <v>-2.6448804919234156E-10</v>
      </c>
      <c r="DE36" s="3">
        <v>2.2420028286573722E-3</v>
      </c>
      <c r="DF36" s="3">
        <v>1.2383959112877505E-8</v>
      </c>
      <c r="DG36" s="3">
        <v>5.5016424413995684E-5</v>
      </c>
      <c r="DH36" s="3">
        <v>3.0617559487031861E-3</v>
      </c>
      <c r="DI36" s="3">
        <v>1.207519549075968E-4</v>
      </c>
      <c r="DJ36" s="3">
        <v>1.1701598644684438E-2</v>
      </c>
      <c r="DK36" s="3">
        <v>6.3985111940908547E-5</v>
      </c>
      <c r="DL36" s="3">
        <v>6.7388056703357598E-4</v>
      </c>
      <c r="DM36" s="3">
        <v>-2.4377450061188112E-4</v>
      </c>
      <c r="DN36" s="3">
        <v>5.2852107218493392E-3</v>
      </c>
      <c r="DO36" s="3">
        <v>9.0065509446546457E-5</v>
      </c>
      <c r="DP36" s="3">
        <v>-3.0655108780108775E-8</v>
      </c>
      <c r="DQ36" s="3">
        <v>4.7253153390369305E-5</v>
      </c>
      <c r="DR36" s="3">
        <v>9.1647407709118207E-10</v>
      </c>
      <c r="DS36" s="3">
        <v>-3.0341470585361755E-5</v>
      </c>
      <c r="DT36" s="3">
        <v>9.8965556757695937E-12</v>
      </c>
      <c r="DU36" s="3">
        <v>-1.0951324450532445E-6</v>
      </c>
      <c r="DV36" s="3">
        <v>-9.3704180422408226E-11</v>
      </c>
      <c r="DW36" s="3">
        <v>0</v>
      </c>
      <c r="DX36" s="3">
        <v>-1.5267579194917597E-5</v>
      </c>
      <c r="DY36" s="3">
        <v>7.1249196595820701E-10</v>
      </c>
      <c r="DZ36" s="3">
        <v>0</v>
      </c>
      <c r="EA36" s="3">
        <v>2.7801895241759928E-2</v>
      </c>
      <c r="EB36" s="3">
        <v>8.3843011500206812E-4</v>
      </c>
      <c r="EC36" s="55">
        <v>0.74283384864635915</v>
      </c>
      <c r="ED36" s="3">
        <v>4.4813803806776284E-8</v>
      </c>
      <c r="EE36" s="3">
        <v>0</v>
      </c>
      <c r="EF36" s="3">
        <v>0</v>
      </c>
      <c r="EG36" s="3">
        <v>0</v>
      </c>
      <c r="EH36" s="3">
        <v>4.8347671490365784E-2</v>
      </c>
      <c r="EI36" s="3">
        <v>0.13199761029908924</v>
      </c>
      <c r="EJ36" s="3">
        <v>0</v>
      </c>
      <c r="EK36" s="3">
        <v>-2.3070185018698029E-2</v>
      </c>
      <c r="EL36" s="3">
        <v>-9.253413169401303E-6</v>
      </c>
      <c r="EM36" s="3">
        <v>0</v>
      </c>
      <c r="EN36" s="3">
        <v>0</v>
      </c>
      <c r="EO36" s="3">
        <v>0</v>
      </c>
      <c r="EP36" s="3">
        <v>-5.1119828829919076E-6</v>
      </c>
      <c r="EQ36" s="3">
        <v>6.517904348531975E-5</v>
      </c>
      <c r="ER36" s="3">
        <v>-3.0983487263403683E-6</v>
      </c>
      <c r="ES36" s="3">
        <v>0.24487054846757458</v>
      </c>
      <c r="ET36" s="6">
        <v>2.7366150129214959</v>
      </c>
      <c r="EU36" s="3">
        <v>-5.5183110989116552E-6</v>
      </c>
      <c r="EV36" s="3">
        <v>3.8886552874030514E-3</v>
      </c>
      <c r="EW36" s="3">
        <v>4.9335938559176288E-6</v>
      </c>
      <c r="EX36" s="3">
        <v>0</v>
      </c>
      <c r="EY36" s="3">
        <v>-1.8129585077152933E-2</v>
      </c>
      <c r="EZ36" s="3">
        <v>-4.593453864648521E-2</v>
      </c>
      <c r="FA36" s="3">
        <v>0</v>
      </c>
      <c r="FB36" s="3">
        <v>0</v>
      </c>
      <c r="FC36" s="3">
        <v>2.1809898614529046E-6</v>
      </c>
      <c r="FD36" s="3">
        <v>0</v>
      </c>
    </row>
    <row r="37" spans="1:160" x14ac:dyDescent="0.45">
      <c r="A37" t="s">
        <v>667</v>
      </c>
      <c r="B37" s="2">
        <v>38352</v>
      </c>
      <c r="C37" s="29">
        <v>7.4981850881091505</v>
      </c>
      <c r="D37" s="3">
        <v>-3.5730848752234061E-8</v>
      </c>
      <c r="E37" s="3">
        <v>0</v>
      </c>
      <c r="F37" s="3">
        <v>1.1656336119659769E-5</v>
      </c>
      <c r="G37" s="3">
        <v>-6.6690060768271843E-8</v>
      </c>
      <c r="H37" s="55">
        <v>7.6822094985243658E-2</v>
      </c>
      <c r="I37" s="3">
        <v>1.0645317869675469E-8</v>
      </c>
      <c r="J37" s="3">
        <v>-3.8635767317230429E-7</v>
      </c>
      <c r="K37" s="3">
        <v>-2.3680658373157718E-3</v>
      </c>
      <c r="L37" s="3">
        <v>6.5630981874753511E-3</v>
      </c>
      <c r="M37" s="3">
        <v>0</v>
      </c>
      <c r="N37" s="3">
        <v>2.0094223060937635E-3</v>
      </c>
      <c r="O37" s="3">
        <v>-9.1383493648809165E-7</v>
      </c>
      <c r="P37" s="3">
        <v>0</v>
      </c>
      <c r="Q37" s="3">
        <v>-2.8800422394641747E-4</v>
      </c>
      <c r="R37" s="3">
        <v>0</v>
      </c>
      <c r="S37" s="3">
        <v>7.0846508632437452E-2</v>
      </c>
      <c r="T37" s="3">
        <v>-5.8953025196055775E-5</v>
      </c>
      <c r="U37" s="3">
        <v>4.4870381428591755E-3</v>
      </c>
      <c r="V37" s="3">
        <v>3.2981895316453805E-6</v>
      </c>
      <c r="W37" s="3">
        <v>9.2385567008537849E-3</v>
      </c>
      <c r="X37" s="3">
        <v>0</v>
      </c>
      <c r="Y37" s="3">
        <v>-4.6764616472767091E-6</v>
      </c>
      <c r="Z37" s="3">
        <v>3.5577003518621206E-8</v>
      </c>
      <c r="AA37" s="3">
        <v>1.2332007017651206E-6</v>
      </c>
      <c r="AB37" s="55">
        <v>0.16916117962867908</v>
      </c>
      <c r="AC37" s="3">
        <v>1.8715679122437521E-2</v>
      </c>
      <c r="AD37" s="3">
        <v>0</v>
      </c>
      <c r="AE37" s="3">
        <v>0</v>
      </c>
      <c r="AF37" s="3">
        <v>-3.5906732594772109E-3</v>
      </c>
      <c r="AG37" s="56">
        <v>3.6702266985920982E-3</v>
      </c>
      <c r="AH37" s="3">
        <v>-7.52259730729707E-6</v>
      </c>
      <c r="AI37" s="3">
        <v>1.1459447156768292E-2</v>
      </c>
      <c r="AJ37" s="3">
        <v>0</v>
      </c>
      <c r="AK37" s="3">
        <v>2.6979515519137811E-4</v>
      </c>
      <c r="AL37" s="3">
        <v>1.2726971560398248E-9</v>
      </c>
      <c r="AM37" s="3">
        <v>-5.9918981529353709E-5</v>
      </c>
      <c r="AN37" s="3">
        <v>1.2463591800399298E-9</v>
      </c>
      <c r="AO37" s="3">
        <v>6.1189296400036201E-5</v>
      </c>
      <c r="AP37" s="3">
        <v>1.0924538562389051E-7</v>
      </c>
      <c r="AQ37" s="3">
        <v>-1.0980565090099967E-5</v>
      </c>
      <c r="AR37" s="3">
        <v>1.3080997256446949E-2</v>
      </c>
      <c r="AS37" s="3">
        <v>2.9308873565963576E-8</v>
      </c>
      <c r="AT37" s="3">
        <v>-5.2973479419569693E-5</v>
      </c>
      <c r="AU37" s="3">
        <v>1.37333117052915E-4</v>
      </c>
      <c r="AV37" s="3">
        <v>-1.5853695761983337E-6</v>
      </c>
      <c r="AW37" s="3">
        <v>3.2755951988360132E-5</v>
      </c>
      <c r="AX37" s="3">
        <v>0</v>
      </c>
      <c r="AY37" s="3">
        <v>1.3531358485281261E-4</v>
      </c>
      <c r="AZ37" s="3">
        <v>0</v>
      </c>
      <c r="BA37" s="3">
        <v>-2.1322829694855196E-2</v>
      </c>
      <c r="BB37" s="3">
        <v>5.9545854997302514E-2</v>
      </c>
      <c r="BC37" s="55">
        <v>8.5151051508473158E-2</v>
      </c>
      <c r="BD37" s="3">
        <v>0</v>
      </c>
      <c r="BE37" s="3">
        <v>0</v>
      </c>
      <c r="BF37" s="3">
        <v>1.8131554336804509E-4</v>
      </c>
      <c r="BG37" s="3">
        <v>0</v>
      </c>
      <c r="BH37" s="3">
        <v>-6.1438671843085219E-7</v>
      </c>
      <c r="BI37" s="3">
        <v>2.0498593154202518E-3</v>
      </c>
      <c r="BJ37" s="3">
        <v>0</v>
      </c>
      <c r="BK37" s="3">
        <v>8.7448754377512721E-5</v>
      </c>
      <c r="BL37" s="3">
        <v>6.0879335508816053E-3</v>
      </c>
      <c r="BM37" s="3">
        <v>6.6031345533600476E-5</v>
      </c>
      <c r="BN37" s="3">
        <v>-7.6467118401604247E-5</v>
      </c>
      <c r="BO37" s="3">
        <v>7.2886002799128367E-4</v>
      </c>
      <c r="BP37" s="3">
        <v>9.0906939717130355E-11</v>
      </c>
      <c r="BQ37" s="3">
        <v>8.4950669101883364E-9</v>
      </c>
      <c r="BR37" s="3">
        <v>-4.5960154479456491E-6</v>
      </c>
      <c r="BS37" s="3">
        <v>0</v>
      </c>
      <c r="BT37" s="3">
        <v>-4.3275694895813241E-3</v>
      </c>
      <c r="BU37" s="3">
        <v>1.2209234346630319E-2</v>
      </c>
      <c r="BV37" s="3">
        <v>2.4442087264239611E-2</v>
      </c>
      <c r="BW37" s="3">
        <v>-1.2458857474499279E-6</v>
      </c>
      <c r="BX37" s="55">
        <v>0.21880357280534066</v>
      </c>
      <c r="BY37" s="3">
        <v>4.1129190057773876E-6</v>
      </c>
      <c r="BZ37" s="3">
        <v>2.0940747749104761E-5</v>
      </c>
      <c r="CA37" s="3">
        <v>0</v>
      </c>
      <c r="CB37" s="3">
        <v>0</v>
      </c>
      <c r="CC37" s="3">
        <v>9.5274375782303578E-7</v>
      </c>
      <c r="CD37" s="3">
        <v>5.1567982532593204E-2</v>
      </c>
      <c r="CE37" s="3">
        <v>-4.9725054673765575E-7</v>
      </c>
      <c r="CF37" s="3">
        <v>0</v>
      </c>
      <c r="CG37" s="3">
        <v>3.647188753831604E-6</v>
      </c>
      <c r="CH37" s="3">
        <v>1.1877192814051781E-7</v>
      </c>
      <c r="CI37" s="3">
        <v>0</v>
      </c>
      <c r="CJ37" s="3">
        <v>-3.312252725550291E-4</v>
      </c>
      <c r="CK37" s="3">
        <v>-1.5454976991504406E-5</v>
      </c>
      <c r="CL37" s="3">
        <v>4.0306837797200519E-2</v>
      </c>
      <c r="CM37" s="3">
        <v>2.8369911876267921E-5</v>
      </c>
      <c r="CN37" s="3">
        <v>0</v>
      </c>
      <c r="CO37" s="3">
        <v>-4.3838046252288645E-6</v>
      </c>
      <c r="CP37" s="3">
        <v>-1.8154569240829566E-7</v>
      </c>
      <c r="CQ37" s="3">
        <v>1.177714285850255E-3</v>
      </c>
      <c r="CR37" s="3">
        <v>1.0726063690923523E-4</v>
      </c>
      <c r="CS37" s="3">
        <v>1.0827175613004686E-5</v>
      </c>
      <c r="CT37" s="3">
        <v>0</v>
      </c>
      <c r="CU37" s="3">
        <v>0</v>
      </c>
      <c r="CV37" s="3">
        <v>1.4440265533518117E-5</v>
      </c>
      <c r="CW37" s="3">
        <v>0</v>
      </c>
      <c r="CX37" s="3">
        <v>-3.3339154251292587E-5</v>
      </c>
      <c r="CY37" s="3">
        <v>0</v>
      </c>
      <c r="CZ37" s="3">
        <v>2.4914844015275106</v>
      </c>
      <c r="DA37" s="3">
        <v>-1.9004469804832884E-2</v>
      </c>
      <c r="DB37" s="3">
        <v>1.887772882200019E-4</v>
      </c>
      <c r="DC37" s="3">
        <v>-2.2072088136283673E-5</v>
      </c>
      <c r="DD37" s="3">
        <v>4.8576783250159191E-9</v>
      </c>
      <c r="DE37" s="3">
        <v>2.1870664725721989E-3</v>
      </c>
      <c r="DF37" s="3">
        <v>-8.2681885087211219E-8</v>
      </c>
      <c r="DG37" s="3">
        <v>8.5241611019042714E-5</v>
      </c>
      <c r="DH37" s="3">
        <v>3.3474482582907195E-4</v>
      </c>
      <c r="DI37" s="3">
        <v>-2.0909938661696922E-5</v>
      </c>
      <c r="DJ37" s="3">
        <v>-4.3786931167676959E-5</v>
      </c>
      <c r="DK37" s="3">
        <v>-1.7437597305493925E-4</v>
      </c>
      <c r="DL37" s="3">
        <v>7.9134094827314747E-4</v>
      </c>
      <c r="DM37" s="3">
        <v>-3.4810242197675864E-4</v>
      </c>
      <c r="DN37" s="3">
        <v>6.637039138269415E-3</v>
      </c>
      <c r="DO37" s="3">
        <v>-6.0557550106652476E-6</v>
      </c>
      <c r="DP37" s="3">
        <v>1.33263727013727E-7</v>
      </c>
      <c r="DQ37" s="3">
        <v>2.159053100089979E-5</v>
      </c>
      <c r="DR37" s="3">
        <v>-3.4367354696046347E-9</v>
      </c>
      <c r="DS37" s="3">
        <v>7.1195817319838714E-6</v>
      </c>
      <c r="DT37" s="3">
        <v>-2.2619010943365828E-10</v>
      </c>
      <c r="DU37" s="3">
        <v>8.2655012288267081E-6</v>
      </c>
      <c r="DV37" s="3">
        <v>7.5363066846701409E-10</v>
      </c>
      <c r="DW37" s="3">
        <v>0</v>
      </c>
      <c r="DX37" s="3">
        <v>-2.847773026177786E-4</v>
      </c>
      <c r="DY37" s="3">
        <v>4.0854674982609691E-10</v>
      </c>
      <c r="DZ37" s="3">
        <v>-1.0173967969288386E-12</v>
      </c>
      <c r="EA37" s="3">
        <v>-1.8703503281539718E-2</v>
      </c>
      <c r="EB37" s="3">
        <v>6.162911596604688E-4</v>
      </c>
      <c r="EC37" s="55">
        <v>0.93544416495771998</v>
      </c>
      <c r="ED37" s="3">
        <v>4.2819276510841248E-7</v>
      </c>
      <c r="EE37" s="3">
        <v>0</v>
      </c>
      <c r="EF37" s="3">
        <v>0</v>
      </c>
      <c r="EG37" s="3">
        <v>0</v>
      </c>
      <c r="EH37" s="3">
        <v>0.21635993640021967</v>
      </c>
      <c r="EI37" s="3">
        <v>0.4882357649777424</v>
      </c>
      <c r="EJ37" s="3">
        <v>0</v>
      </c>
      <c r="EK37" s="3">
        <v>2.238470605715864E-2</v>
      </c>
      <c r="EL37" s="3">
        <v>5.4456117241246356E-6</v>
      </c>
      <c r="EM37" s="3">
        <v>0</v>
      </c>
      <c r="EN37" s="3">
        <v>0</v>
      </c>
      <c r="EO37" s="3">
        <v>0</v>
      </c>
      <c r="EP37" s="3">
        <v>1.2958584852057358E-5</v>
      </c>
      <c r="EQ37" s="3">
        <v>-5.8098912656228733E-5</v>
      </c>
      <c r="ER37" s="3">
        <v>1.2101458559576995E-5</v>
      </c>
      <c r="ES37" s="3">
        <v>-1.055212658764006E-2</v>
      </c>
      <c r="ET37" s="6">
        <v>2.4715126310733493</v>
      </c>
      <c r="EU37" s="3">
        <v>-8.1365484547821207E-7</v>
      </c>
      <c r="EV37" s="3">
        <v>3.8402127109806805E-3</v>
      </c>
      <c r="EW37" s="3">
        <v>-5.7430868000617446E-4</v>
      </c>
      <c r="EX37" s="3">
        <v>0</v>
      </c>
      <c r="EY37" s="3">
        <v>3.5549181489039343E-2</v>
      </c>
      <c r="EZ37" s="3">
        <v>2.7406209607563552E-2</v>
      </c>
      <c r="FA37" s="3">
        <v>0</v>
      </c>
      <c r="FB37" s="3">
        <v>0</v>
      </c>
      <c r="FC37" s="3">
        <v>2.3226782516218328E-5</v>
      </c>
      <c r="FD37" s="3">
        <v>0</v>
      </c>
    </row>
    <row r="38" spans="1:160" x14ac:dyDescent="0.45">
      <c r="A38" t="s">
        <v>668</v>
      </c>
      <c r="B38" s="2">
        <v>38442</v>
      </c>
      <c r="C38" s="29">
        <v>6.3386167961068285</v>
      </c>
      <c r="D38" s="3">
        <v>-4.5303500652995426E-8</v>
      </c>
      <c r="E38" s="3">
        <v>0</v>
      </c>
      <c r="F38" s="3">
        <v>-6.3177848191771391E-6</v>
      </c>
      <c r="G38" s="3">
        <v>6.9161047543823268E-7</v>
      </c>
      <c r="H38" s="55">
        <v>7.7296294617164155E-2</v>
      </c>
      <c r="I38" s="3">
        <v>-5.5715918961782932E-9</v>
      </c>
      <c r="J38" s="3">
        <v>2.690360311597485E-6</v>
      </c>
      <c r="K38" s="3">
        <v>3.8267174706435475E-3</v>
      </c>
      <c r="L38" s="3">
        <v>1.1007306779420488E-2</v>
      </c>
      <c r="M38" s="3">
        <v>0</v>
      </c>
      <c r="N38" s="3">
        <v>6.4133473011972122E-4</v>
      </c>
      <c r="O38" s="3">
        <v>-8.8552813072963055E-6</v>
      </c>
      <c r="P38" s="3">
        <v>0</v>
      </c>
      <c r="Q38" s="3">
        <v>-9.6733816577754771E-4</v>
      </c>
      <c r="R38" s="3">
        <v>0</v>
      </c>
      <c r="S38" s="3">
        <v>4.2546354946827722E-2</v>
      </c>
      <c r="T38" s="3">
        <v>1.3205144301928108E-5</v>
      </c>
      <c r="U38" s="3">
        <v>-1.8096801740410392E-2</v>
      </c>
      <c r="V38" s="3">
        <v>4.7938628630313373E-6</v>
      </c>
      <c r="W38" s="3">
        <v>-5.0584145551887507E-3</v>
      </c>
      <c r="X38" s="3">
        <v>0</v>
      </c>
      <c r="Y38" s="3">
        <v>4.1240956743695226E-6</v>
      </c>
      <c r="Z38" s="3">
        <v>-1.5699735706114838E-8</v>
      </c>
      <c r="AA38" s="3">
        <v>-5.6331945003009465E-8</v>
      </c>
      <c r="AB38" s="55">
        <v>0.1933734244712281</v>
      </c>
      <c r="AC38" s="3">
        <v>-7.2853414956063909E-3</v>
      </c>
      <c r="AD38" s="3">
        <v>0</v>
      </c>
      <c r="AE38" s="3">
        <v>0</v>
      </c>
      <c r="AF38" s="3">
        <v>-2.1796936449087136E-3</v>
      </c>
      <c r="AG38" s="56">
        <v>-2.2664171902666706E-3</v>
      </c>
      <c r="AH38" s="3">
        <v>8.1588172508632733E-6</v>
      </c>
      <c r="AI38" s="3">
        <v>2.0012879306985448E-2</v>
      </c>
      <c r="AJ38" s="3">
        <v>0</v>
      </c>
      <c r="AK38" s="3">
        <v>1.1008110504944283E-5</v>
      </c>
      <c r="AL38" s="3">
        <v>-4.6691315463118747E-9</v>
      </c>
      <c r="AM38" s="3">
        <v>-7.2615566513605683E-4</v>
      </c>
      <c r="AN38" s="3">
        <v>-3.8890980797012458E-9</v>
      </c>
      <c r="AO38" s="3">
        <v>1.9956366505373923E-4</v>
      </c>
      <c r="AP38" s="3">
        <v>6.1489202125362961E-7</v>
      </c>
      <c r="AQ38" s="3">
        <v>-4.2603683020520488E-6</v>
      </c>
      <c r="AR38" s="3">
        <v>2.5572869252168375E-2</v>
      </c>
      <c r="AS38" s="3">
        <v>2.6688776695362357E-8</v>
      </c>
      <c r="AT38" s="3">
        <v>-4.4921066183705284E-4</v>
      </c>
      <c r="AU38" s="3">
        <v>1.0663217683610394E-4</v>
      </c>
      <c r="AV38" s="3">
        <v>-2.3495203732227835E-7</v>
      </c>
      <c r="AW38" s="3">
        <v>7.463654323909506E-5</v>
      </c>
      <c r="AX38" s="3">
        <v>0</v>
      </c>
      <c r="AY38" s="3">
        <v>1.0598772163036404E-4</v>
      </c>
      <c r="AZ38" s="3">
        <v>0</v>
      </c>
      <c r="BA38" s="3">
        <v>4.0375622977036743E-2</v>
      </c>
      <c r="BB38" s="3">
        <v>0.14307087851254616</v>
      </c>
      <c r="BC38" s="55">
        <v>6.5566636046973145E-2</v>
      </c>
      <c r="BD38" s="3">
        <v>0</v>
      </c>
      <c r="BE38" s="3">
        <v>0</v>
      </c>
      <c r="BF38" s="3">
        <v>2.8040070199402935E-4</v>
      </c>
      <c r="BG38" s="3">
        <v>0</v>
      </c>
      <c r="BH38" s="3">
        <v>-4.7905141495601781E-6</v>
      </c>
      <c r="BI38" s="3">
        <v>8.6975719534067351E-4</v>
      </c>
      <c r="BJ38" s="3">
        <v>0</v>
      </c>
      <c r="BK38" s="3">
        <v>4.3089686390192507E-5</v>
      </c>
      <c r="BL38" s="3">
        <v>5.1221088105155828E-3</v>
      </c>
      <c r="BM38" s="3">
        <v>-8.0388584434899174E-6</v>
      </c>
      <c r="BN38" s="3">
        <v>2.4821836218239376E-5</v>
      </c>
      <c r="BO38" s="3">
        <v>9.4284792814595497E-4</v>
      </c>
      <c r="BP38" s="3">
        <v>-3.3350939616513411E-10</v>
      </c>
      <c r="BQ38" s="3">
        <v>-3.7584311740510095E-8</v>
      </c>
      <c r="BR38" s="3">
        <v>-1.9193426425757294E-6</v>
      </c>
      <c r="BS38" s="3">
        <v>0</v>
      </c>
      <c r="BT38" s="3">
        <v>-6.6407029743454039E-3</v>
      </c>
      <c r="BU38" s="3">
        <v>1.1548248417934481E-3</v>
      </c>
      <c r="BV38" s="3">
        <v>1.8317633077394035E-2</v>
      </c>
      <c r="BW38" s="3">
        <v>8.2571452115484529E-6</v>
      </c>
      <c r="BX38" s="55">
        <v>0.12062405658202033</v>
      </c>
      <c r="BY38" s="3">
        <v>-7.4160339010835249E-6</v>
      </c>
      <c r="BZ38" s="3">
        <v>-2.6803954924742905E-6</v>
      </c>
      <c r="CA38" s="3">
        <v>0</v>
      </c>
      <c r="CB38" s="3">
        <v>0</v>
      </c>
      <c r="CC38" s="3">
        <v>4.4980330744394136E-8</v>
      </c>
      <c r="CD38" s="3">
        <v>5.2150685258536611E-2</v>
      </c>
      <c r="CE38" s="3">
        <v>-2.6187977022633524E-6</v>
      </c>
      <c r="CF38" s="3">
        <v>0</v>
      </c>
      <c r="CG38" s="3">
        <v>-9.5757492491323081E-6</v>
      </c>
      <c r="CH38" s="3">
        <v>1.2244849299124089E-7</v>
      </c>
      <c r="CI38" s="3">
        <v>0</v>
      </c>
      <c r="CJ38" s="3">
        <v>-3.072292376177902E-6</v>
      </c>
      <c r="CK38" s="3">
        <v>-5.0186449069012216E-6</v>
      </c>
      <c r="CL38" s="3">
        <v>-2.3999799564261411E-2</v>
      </c>
      <c r="CM38" s="3">
        <v>6.1620184206988391E-5</v>
      </c>
      <c r="CN38" s="3">
        <v>0</v>
      </c>
      <c r="CO38" s="3">
        <v>4.935474229428471E-5</v>
      </c>
      <c r="CP38" s="3">
        <v>-1.0704149070500835E-7</v>
      </c>
      <c r="CQ38" s="3">
        <v>-1.3187869057249338E-4</v>
      </c>
      <c r="CR38" s="3">
        <v>-3.2189234818227893E-6</v>
      </c>
      <c r="CS38" s="3">
        <v>-1.073791555993397E-6</v>
      </c>
      <c r="CT38" s="3">
        <v>0</v>
      </c>
      <c r="CU38" s="3">
        <v>0</v>
      </c>
      <c r="CV38" s="3">
        <v>-1.4553349184360142E-5</v>
      </c>
      <c r="CW38" s="3">
        <v>0</v>
      </c>
      <c r="CX38" s="3">
        <v>-3.1948557036408343E-6</v>
      </c>
      <c r="CY38" s="3">
        <v>0</v>
      </c>
      <c r="CZ38" s="3">
        <v>1.2565589042351104</v>
      </c>
      <c r="DA38" s="3">
        <v>-5.380533561872812E-3</v>
      </c>
      <c r="DB38" s="3">
        <v>1.1511708616761091E-3</v>
      </c>
      <c r="DC38" s="3">
        <v>-1.0541170493822862E-5</v>
      </c>
      <c r="DD38" s="3">
        <v>2.655754541844509E-9</v>
      </c>
      <c r="DE38" s="3">
        <v>4.7676509059839502E-3</v>
      </c>
      <c r="DF38" s="3">
        <v>1.9473535363681845E-8</v>
      </c>
      <c r="DG38" s="3">
        <v>8.7742596874570522E-5</v>
      </c>
      <c r="DH38" s="3">
        <v>-1.4462619231172671E-2</v>
      </c>
      <c r="DI38" s="3">
        <v>8.5765559776332664E-6</v>
      </c>
      <c r="DJ38" s="3">
        <v>1.1489231853589953E-3</v>
      </c>
      <c r="DK38" s="3">
        <v>4.8375282678735519E-5</v>
      </c>
      <c r="DL38" s="3">
        <v>9.9718383072734847E-4</v>
      </c>
      <c r="DM38" s="3">
        <v>-1.7561118603065434E-4</v>
      </c>
      <c r="DN38" s="3">
        <v>1.471779823517356E-3</v>
      </c>
      <c r="DO38" s="3">
        <v>-5.8078688353047402E-5</v>
      </c>
      <c r="DP38" s="3">
        <v>-3.2516673141673153E-8</v>
      </c>
      <c r="DQ38" s="3">
        <v>1.081276072279464E-5</v>
      </c>
      <c r="DR38" s="3">
        <v>-2.4995464323392123E-9</v>
      </c>
      <c r="DS38" s="3">
        <v>4.2554250343748864E-5</v>
      </c>
      <c r="DT38" s="3">
        <v>-4.9432276435034012E-10</v>
      </c>
      <c r="DU38" s="3">
        <v>-1.2453152939613958E-6</v>
      </c>
      <c r="DV38" s="3">
        <v>4.3213590451843455E-10</v>
      </c>
      <c r="DW38" s="3">
        <v>0</v>
      </c>
      <c r="DX38" s="3">
        <v>-4.9579827957027904E-5</v>
      </c>
      <c r="DY38" s="3">
        <v>-1.8075135332507688E-9</v>
      </c>
      <c r="DZ38" s="3">
        <v>-3.4255694431672386E-11</v>
      </c>
      <c r="EA38" s="3">
        <v>-5.9181737486848291E-3</v>
      </c>
      <c r="EB38" s="3">
        <v>6.4594970134551871E-4</v>
      </c>
      <c r="EC38" s="55">
        <v>0.47909626208628198</v>
      </c>
      <c r="ED38" s="3">
        <v>-8.7805520612159795E-8</v>
      </c>
      <c r="EE38" s="3">
        <v>0</v>
      </c>
      <c r="EF38" s="3">
        <v>0</v>
      </c>
      <c r="EG38" s="3">
        <v>0</v>
      </c>
      <c r="EH38" s="3">
        <v>8.1680671969565202E-2</v>
      </c>
      <c r="EI38" s="3">
        <v>0.18089201965799562</v>
      </c>
      <c r="EJ38" s="3">
        <v>0</v>
      </c>
      <c r="EK38" s="3">
        <v>3.3670340783582164E-2</v>
      </c>
      <c r="EL38" s="3">
        <v>5.6665712119897105E-6</v>
      </c>
      <c r="EM38" s="3">
        <v>0</v>
      </c>
      <c r="EN38" s="3">
        <v>0</v>
      </c>
      <c r="EO38" s="3">
        <v>0</v>
      </c>
      <c r="EP38" s="3">
        <v>7.7387216304478255E-6</v>
      </c>
      <c r="EQ38" s="3">
        <v>6.8210999652642374E-5</v>
      </c>
      <c r="ER38" s="3">
        <v>-1.3246549687061867E-7</v>
      </c>
      <c r="ES38" s="3">
        <v>0.13549704400728518</v>
      </c>
      <c r="ET38" s="6">
        <v>3.1951540090211092</v>
      </c>
      <c r="EU38" s="3">
        <v>1.2069082245556623E-6</v>
      </c>
      <c r="EV38" s="3">
        <v>7.6782828063299592E-3</v>
      </c>
      <c r="EW38" s="3">
        <v>-1.1827208679361424E-3</v>
      </c>
      <c r="EX38" s="3">
        <v>0</v>
      </c>
      <c r="EY38" s="3">
        <v>1.1424592665286466E-2</v>
      </c>
      <c r="EZ38" s="3">
        <v>5.8661428888684988E-2</v>
      </c>
      <c r="FA38" s="3">
        <v>0</v>
      </c>
      <c r="FB38" s="3">
        <v>0</v>
      </c>
      <c r="FC38" s="3">
        <v>2.3539211596982209E-6</v>
      </c>
      <c r="FD38" s="3">
        <v>0</v>
      </c>
    </row>
    <row r="39" spans="1:160" x14ac:dyDescent="0.45">
      <c r="A39" t="s">
        <v>669</v>
      </c>
      <c r="B39" s="2">
        <v>38533</v>
      </c>
      <c r="C39" s="29">
        <v>5.9833327177498861</v>
      </c>
      <c r="D39" s="3">
        <v>1.6620450753222435E-7</v>
      </c>
      <c r="E39" s="3">
        <v>0</v>
      </c>
      <c r="F39" s="3">
        <v>-1.7419294942700539E-5</v>
      </c>
      <c r="G39" s="3">
        <v>8.7981531441241054E-8</v>
      </c>
      <c r="H39" s="55">
        <v>0.52947358234861497</v>
      </c>
      <c r="I39" s="3">
        <v>-3.0060474442456817E-8</v>
      </c>
      <c r="J39" s="3">
        <v>-3.0621273649814162E-7</v>
      </c>
      <c r="K39" s="3">
        <v>-3.9902316569839199E-3</v>
      </c>
      <c r="L39" s="3">
        <v>7.6917446839457858E-3</v>
      </c>
      <c r="M39" s="3">
        <v>0</v>
      </c>
      <c r="N39" s="3">
        <v>6.0526941488469981E-4</v>
      </c>
      <c r="O39" s="3">
        <v>-1.82191644255897E-6</v>
      </c>
      <c r="P39" s="3">
        <v>0</v>
      </c>
      <c r="Q39" s="3">
        <v>8.2502742944884279E-4</v>
      </c>
      <c r="R39" s="3">
        <v>0</v>
      </c>
      <c r="S39" s="3">
        <v>-0.19425153771244921</v>
      </c>
      <c r="T39" s="3">
        <v>6.9432298644213602E-5</v>
      </c>
      <c r="U39" s="3">
        <v>-4.894678051745649E-3</v>
      </c>
      <c r="V39" s="3">
        <v>-1.0663753429854448E-5</v>
      </c>
      <c r="W39" s="3">
        <v>2.0658521287072108E-2</v>
      </c>
      <c r="X39" s="3">
        <v>0</v>
      </c>
      <c r="Y39" s="3">
        <v>-2.3958741117502044E-6</v>
      </c>
      <c r="Z39" s="3">
        <v>-6.4864516420787714E-8</v>
      </c>
      <c r="AA39" s="3">
        <v>-6.8033941415726734E-7</v>
      </c>
      <c r="AB39" s="55">
        <v>0.13793632308718623</v>
      </c>
      <c r="AC39" s="3">
        <v>1.1160820432318315E-2</v>
      </c>
      <c r="AD39" s="3">
        <v>0</v>
      </c>
      <c r="AE39" s="3">
        <v>0</v>
      </c>
      <c r="AF39" s="3">
        <v>6.7395286433571365E-3</v>
      </c>
      <c r="AG39" s="56">
        <v>2.6019630731689146E-3</v>
      </c>
      <c r="AH39" s="3">
        <v>-2.3281420488746805E-5</v>
      </c>
      <c r="AI39" s="3">
        <v>-9.2194705357767307E-3</v>
      </c>
      <c r="AJ39" s="3">
        <v>0</v>
      </c>
      <c r="AK39" s="3">
        <v>5.7638055398733643E-6</v>
      </c>
      <c r="AL39" s="3">
        <v>-1.0866807143678833E-9</v>
      </c>
      <c r="AM39" s="3">
        <v>1.2864389228452132E-3</v>
      </c>
      <c r="AN39" s="3">
        <v>-3.8824106098078894E-9</v>
      </c>
      <c r="AO39" s="3">
        <v>1.5887674801099577E-4</v>
      </c>
      <c r="AP39" s="3">
        <v>-4.7443704340374549E-6</v>
      </c>
      <c r="AQ39" s="3">
        <v>9.417936936427524E-6</v>
      </c>
      <c r="AR39" s="3">
        <v>1.1580658571747417E-2</v>
      </c>
      <c r="AS39" s="3">
        <v>-1.0035014463086246E-7</v>
      </c>
      <c r="AT39" s="3">
        <v>4.4688685108282153E-4</v>
      </c>
      <c r="AU39" s="3">
        <v>1.5547466440320142E-3</v>
      </c>
      <c r="AV39" s="3">
        <v>2.6901287457232021E-6</v>
      </c>
      <c r="AW39" s="3">
        <v>9.9662596151768449E-5</v>
      </c>
      <c r="AX39" s="3">
        <v>0</v>
      </c>
      <c r="AY39" s="3">
        <v>-6.6472168818986253E-5</v>
      </c>
      <c r="AZ39" s="3">
        <v>0</v>
      </c>
      <c r="BA39" s="3">
        <v>5.0106807829680106E-2</v>
      </c>
      <c r="BB39" s="3">
        <v>0.13535366429212672</v>
      </c>
      <c r="BC39" s="55">
        <v>8.8152510913461685E-2</v>
      </c>
      <c r="BD39" s="3">
        <v>0</v>
      </c>
      <c r="BE39" s="3">
        <v>0</v>
      </c>
      <c r="BF39" s="3">
        <v>5.1455119904659965E-4</v>
      </c>
      <c r="BG39" s="3">
        <v>0</v>
      </c>
      <c r="BH39" s="3">
        <v>4.6432025032822129E-6</v>
      </c>
      <c r="BI39" s="3">
        <v>1.1947025066846373E-3</v>
      </c>
      <c r="BJ39" s="3">
        <v>0</v>
      </c>
      <c r="BK39" s="3">
        <v>2.2049086698372472E-4</v>
      </c>
      <c r="BL39" s="3">
        <v>1.4427990020068216E-2</v>
      </c>
      <c r="BM39" s="3">
        <v>-4.107969479387962E-5</v>
      </c>
      <c r="BN39" s="3">
        <v>-2.3541860032681495E-3</v>
      </c>
      <c r="BO39" s="3">
        <v>6.7402683106895745E-4</v>
      </c>
      <c r="BP39" s="3">
        <v>-7.762005102627734E-11</v>
      </c>
      <c r="BQ39" s="3">
        <v>-2.5966243653733161E-9</v>
      </c>
      <c r="BR39" s="3">
        <v>7.5978564341695945E-6</v>
      </c>
      <c r="BS39" s="3">
        <v>0</v>
      </c>
      <c r="BT39" s="3">
        <v>1.2947502441623982E-2</v>
      </c>
      <c r="BU39" s="3">
        <v>-1.7302779988633797E-3</v>
      </c>
      <c r="BV39" s="3">
        <v>7.6595905959637341E-3</v>
      </c>
      <c r="BW39" s="3">
        <v>-1.0932538701814884E-6</v>
      </c>
      <c r="BX39" s="55">
        <v>6.392967600640205E-2</v>
      </c>
      <c r="BY39" s="3">
        <v>-3.0926183810607978E-6</v>
      </c>
      <c r="BZ39" s="3">
        <v>-1.4999456300552307E-5</v>
      </c>
      <c r="CA39" s="3">
        <v>0</v>
      </c>
      <c r="CB39" s="3">
        <v>0</v>
      </c>
      <c r="CC39" s="3">
        <v>-6.3268798227723477E-6</v>
      </c>
      <c r="CD39" s="3">
        <v>2.8089374447724955E-2</v>
      </c>
      <c r="CE39" s="3">
        <v>-3.5115266737080652E-7</v>
      </c>
      <c r="CF39" s="3">
        <v>0</v>
      </c>
      <c r="CG39" s="3">
        <v>3.3181408988398704E-6</v>
      </c>
      <c r="CH39" s="3">
        <v>4.954481109205845E-7</v>
      </c>
      <c r="CI39" s="3">
        <v>0</v>
      </c>
      <c r="CJ39" s="3">
        <v>1.0455485780300215E-4</v>
      </c>
      <c r="CK39" s="3">
        <v>1.2536325782862189E-5</v>
      </c>
      <c r="CL39" s="3">
        <v>-5.4976183801342733E-2</v>
      </c>
      <c r="CM39" s="3">
        <v>1.0327546979572809E-4</v>
      </c>
      <c r="CN39" s="3">
        <v>0</v>
      </c>
      <c r="CO39" s="3">
        <v>-3.2476467045336579E-6</v>
      </c>
      <c r="CP39" s="3">
        <v>5.3291482425609681E-7</v>
      </c>
      <c r="CQ39" s="3">
        <v>-9.5169844575724856E-4</v>
      </c>
      <c r="CR39" s="3">
        <v>1.1366573414783201E-6</v>
      </c>
      <c r="CS39" s="3">
        <v>-6.32813331552347E-6</v>
      </c>
      <c r="CT39" s="3">
        <v>0</v>
      </c>
      <c r="CU39" s="3">
        <v>0</v>
      </c>
      <c r="CV39" s="3">
        <v>-4.7694491487491308E-6</v>
      </c>
      <c r="CW39" s="3">
        <v>0</v>
      </c>
      <c r="CX39" s="3">
        <v>3.9732988302769746E-5</v>
      </c>
      <c r="CY39" s="3">
        <v>0</v>
      </c>
      <c r="CZ39" s="3">
        <v>0.22605664373251813</v>
      </c>
      <c r="DA39" s="3">
        <v>-5.7768326717528729E-3</v>
      </c>
      <c r="DB39" s="3">
        <v>1.1106821861389679E-3</v>
      </c>
      <c r="DC39" s="3">
        <v>2.2296336714344223E-5</v>
      </c>
      <c r="DD39" s="3">
        <v>-8.2593202119497762E-9</v>
      </c>
      <c r="DE39" s="3">
        <v>1.7073182991398084E-3</v>
      </c>
      <c r="DF39" s="3">
        <v>1.1846725600896317E-7</v>
      </c>
      <c r="DG39" s="3">
        <v>-3.5163718018398145E-5</v>
      </c>
      <c r="DH39" s="3">
        <v>1.9390963111350938E-3</v>
      </c>
      <c r="DI39" s="3">
        <v>-3.1488999902131277E-6</v>
      </c>
      <c r="DJ39" s="3">
        <v>2.0998804225416226E-4</v>
      </c>
      <c r="DK39" s="3">
        <v>8.0548542379076129E-5</v>
      </c>
      <c r="DL39" s="3">
        <v>1.2082631609430716E-3</v>
      </c>
      <c r="DM39" s="3">
        <v>-6.5300368982726021E-5</v>
      </c>
      <c r="DN39" s="3">
        <v>-1.4756199440531421E-3</v>
      </c>
      <c r="DO39" s="3">
        <v>-3.6966717077504944E-5</v>
      </c>
      <c r="DP39" s="3">
        <v>-1.6414141414141412E-7</v>
      </c>
      <c r="DQ39" s="3">
        <v>-1.0018235325318767E-4</v>
      </c>
      <c r="DR39" s="3">
        <v>1.0997137906021963E-8</v>
      </c>
      <c r="DS39" s="3">
        <v>4.4820636462579913E-6</v>
      </c>
      <c r="DT39" s="3">
        <v>3.0982212775696892E-9</v>
      </c>
      <c r="DU39" s="3">
        <v>-6.6830678645519867E-6</v>
      </c>
      <c r="DV39" s="3">
        <v>-1.9118778841175801E-9</v>
      </c>
      <c r="DW39" s="3">
        <v>0</v>
      </c>
      <c r="DX39" s="3">
        <v>-4.7722084530374049E-5</v>
      </c>
      <c r="DY39" s="3">
        <v>-1.2487746785375217E-10</v>
      </c>
      <c r="DZ39" s="3">
        <v>-1.2854780668735067E-10</v>
      </c>
      <c r="EA39" s="3">
        <v>-1.2270083216562051E-3</v>
      </c>
      <c r="EB39" s="3">
        <v>7.7042683842061901E-4</v>
      </c>
      <c r="EC39" s="55">
        <v>0.50946666938159058</v>
      </c>
      <c r="ED39" s="3">
        <v>-8.9276374041742527E-7</v>
      </c>
      <c r="EE39" s="3">
        <v>0</v>
      </c>
      <c r="EF39" s="3">
        <v>0</v>
      </c>
      <c r="EG39" s="3">
        <v>0</v>
      </c>
      <c r="EH39" s="3">
        <v>-5.2541747124995094E-3</v>
      </c>
      <c r="EI39" s="3">
        <v>-7.4094367083663765E-2</v>
      </c>
      <c r="EJ39" s="3">
        <v>0</v>
      </c>
      <c r="EK39" s="3">
        <v>1.8698755962908202E-2</v>
      </c>
      <c r="EL39" s="3">
        <v>-2.3805677726092319E-6</v>
      </c>
      <c r="EM39" s="3">
        <v>0</v>
      </c>
      <c r="EN39" s="3">
        <v>0</v>
      </c>
      <c r="EO39" s="3">
        <v>0</v>
      </c>
      <c r="EP39" s="3">
        <v>-1.8185436808026635E-5</v>
      </c>
      <c r="EQ39" s="3">
        <v>-2.1425414562786026E-4</v>
      </c>
      <c r="ER39" s="3">
        <v>-9.2934155001695495E-6</v>
      </c>
      <c r="ES39" s="3">
        <v>0.12484653352745867</v>
      </c>
      <c r="ET39" s="6">
        <v>4.4234531943830078</v>
      </c>
      <c r="EU39" s="3">
        <v>7.2146985865603456E-6</v>
      </c>
      <c r="EV39" s="3">
        <v>-7.6400310667391262E-4</v>
      </c>
      <c r="EW39" s="3">
        <v>-1.3232556691236384E-3</v>
      </c>
      <c r="EX39" s="3">
        <v>0</v>
      </c>
      <c r="EY39" s="3">
        <v>2.4997480295595471E-2</v>
      </c>
      <c r="EZ39" s="3">
        <v>0.51754179695484281</v>
      </c>
      <c r="FA39" s="3">
        <v>0</v>
      </c>
      <c r="FB39" s="3">
        <v>0</v>
      </c>
      <c r="FC39" s="3">
        <v>-1.746230071247494E-5</v>
      </c>
      <c r="FD39" s="3">
        <v>0</v>
      </c>
    </row>
    <row r="40" spans="1:160" x14ac:dyDescent="0.45">
      <c r="A40" t="s">
        <v>670</v>
      </c>
      <c r="B40" s="2">
        <v>38625</v>
      </c>
      <c r="C40" s="29">
        <v>7.2646134478028861</v>
      </c>
      <c r="D40" s="3">
        <v>3.8681975691805812E-8</v>
      </c>
      <c r="E40" s="3">
        <v>0</v>
      </c>
      <c r="F40" s="3">
        <v>1.1990258833755814E-5</v>
      </c>
      <c r="G40" s="3">
        <v>-3.7297488342323189E-7</v>
      </c>
      <c r="H40" s="55">
        <v>1.9709423232439438</v>
      </c>
      <c r="I40" s="3">
        <v>1.0543354559736881E-8</v>
      </c>
      <c r="J40" s="3">
        <v>-1.4839273190223966E-6</v>
      </c>
      <c r="K40" s="3">
        <v>1.9492601219116331E-2</v>
      </c>
      <c r="L40" s="3">
        <v>2.6437541482374018E-2</v>
      </c>
      <c r="M40" s="3">
        <v>0</v>
      </c>
      <c r="N40" s="3">
        <v>3.5741158544803073E-2</v>
      </c>
      <c r="O40" s="3">
        <v>1.6111830509723553E-5</v>
      </c>
      <c r="P40" s="3">
        <v>0</v>
      </c>
      <c r="Q40" s="3">
        <v>-8.6115265852499995E-4</v>
      </c>
      <c r="R40" s="3">
        <v>0</v>
      </c>
      <c r="S40" s="3">
        <v>6.21780148611377E-2</v>
      </c>
      <c r="T40" s="3">
        <v>5.2774721119956149E-4</v>
      </c>
      <c r="U40" s="3">
        <v>4.0119460129562974E-2</v>
      </c>
      <c r="V40" s="3">
        <v>1.2501786278237605E-6</v>
      </c>
      <c r="W40" s="3">
        <v>4.4411734472628028E-2</v>
      </c>
      <c r="X40" s="3">
        <v>0</v>
      </c>
      <c r="Y40" s="3">
        <v>2.7411519905186029E-6</v>
      </c>
      <c r="Z40" s="3">
        <v>1.5083083214946174E-8</v>
      </c>
      <c r="AA40" s="3">
        <v>8.7533955771728817E-9</v>
      </c>
      <c r="AB40" s="55">
        <v>1.7298290015963873E-2</v>
      </c>
      <c r="AC40" s="3">
        <v>2.4292013313340311E-3</v>
      </c>
      <c r="AD40" s="3">
        <v>0</v>
      </c>
      <c r="AE40" s="3">
        <v>0</v>
      </c>
      <c r="AF40" s="3">
        <v>1.0366353003198311E-2</v>
      </c>
      <c r="AG40" s="56">
        <v>5.1891599094256637E-3</v>
      </c>
      <c r="AH40" s="3">
        <v>2.2206861766849335E-5</v>
      </c>
      <c r="AI40" s="3">
        <v>-4.6224349933913405E-3</v>
      </c>
      <c r="AJ40" s="3">
        <v>0</v>
      </c>
      <c r="AK40" s="3">
        <v>8.3443980137083868E-6</v>
      </c>
      <c r="AL40" s="3">
        <v>8.7398012499283971E-9</v>
      </c>
      <c r="AM40" s="3">
        <v>1.3561313991976847E-3</v>
      </c>
      <c r="AN40" s="3">
        <v>1.6996856871022899E-8</v>
      </c>
      <c r="AO40" s="3">
        <v>-3.2132304840302594E-5</v>
      </c>
      <c r="AP40" s="3">
        <v>-1.0899879272809097E-5</v>
      </c>
      <c r="AQ40" s="3">
        <v>9.4714605786028414E-7</v>
      </c>
      <c r="AR40" s="3">
        <v>-1.5638410889794441E-2</v>
      </c>
      <c r="AS40" s="3">
        <v>-3.024188848165363E-8</v>
      </c>
      <c r="AT40" s="3">
        <v>7.8461809154010444E-5</v>
      </c>
      <c r="AU40" s="3">
        <v>3.9364691549412061E-4</v>
      </c>
      <c r="AV40" s="3">
        <v>-4.1008802863451252E-7</v>
      </c>
      <c r="AW40" s="3">
        <v>1.8972349853301404E-4</v>
      </c>
      <c r="AX40" s="3">
        <v>0</v>
      </c>
      <c r="AY40" s="3">
        <v>-6.3367296867636585E-5</v>
      </c>
      <c r="AZ40" s="3">
        <v>0</v>
      </c>
      <c r="BA40" s="3">
        <v>1.91589415100312E-2</v>
      </c>
      <c r="BB40" s="3">
        <v>0.10548722445676334</v>
      </c>
      <c r="BC40" s="55">
        <v>6.6680662533200694E-2</v>
      </c>
      <c r="BD40" s="3">
        <v>0</v>
      </c>
      <c r="BE40" s="3">
        <v>0</v>
      </c>
      <c r="BF40" s="3">
        <v>1.2301660509168011E-3</v>
      </c>
      <c r="BG40" s="3">
        <v>0</v>
      </c>
      <c r="BH40" s="3">
        <v>-2.0469852900357196E-6</v>
      </c>
      <c r="BI40" s="3">
        <v>6.2260491669025421E-4</v>
      </c>
      <c r="BJ40" s="3">
        <v>0</v>
      </c>
      <c r="BK40" s="3">
        <v>1.4073335909472928E-4</v>
      </c>
      <c r="BL40" s="3">
        <v>-5.4960366753348056E-3</v>
      </c>
      <c r="BM40" s="3">
        <v>-5.7344141752461791E-6</v>
      </c>
      <c r="BN40" s="3">
        <v>2.0261049141713347E-5</v>
      </c>
      <c r="BO40" s="3">
        <v>-1.2388402634185521E-3</v>
      </c>
      <c r="BP40" s="3">
        <v>6.2427151785202857E-10</v>
      </c>
      <c r="BQ40" s="3">
        <v>4.7690494660911153E-8</v>
      </c>
      <c r="BR40" s="3">
        <v>-9.8270676265180508E-7</v>
      </c>
      <c r="BS40" s="3">
        <v>0</v>
      </c>
      <c r="BT40" s="3">
        <v>1.1639793189576026E-2</v>
      </c>
      <c r="BU40" s="3">
        <v>-8.1592850037191214E-4</v>
      </c>
      <c r="BV40" s="3">
        <v>5.558182590325119E-2</v>
      </c>
      <c r="BW40" s="3">
        <v>-4.9722394740736227E-6</v>
      </c>
      <c r="BX40" s="55">
        <v>0.13899004434556572</v>
      </c>
      <c r="BY40" s="3">
        <v>7.2940306448780036E-6</v>
      </c>
      <c r="BZ40" s="3">
        <v>-2.6834655631709244E-6</v>
      </c>
      <c r="CA40" s="3">
        <v>0</v>
      </c>
      <c r="CB40" s="3">
        <v>0</v>
      </c>
      <c r="CC40" s="3">
        <v>9.4056072185097189E-6</v>
      </c>
      <c r="CD40" s="3">
        <v>2.0644135169344796E-2</v>
      </c>
      <c r="CE40" s="3">
        <v>2.7220566355765542E-6</v>
      </c>
      <c r="CF40" s="3">
        <v>0</v>
      </c>
      <c r="CG40" s="3">
        <v>3.2353061599128378E-6</v>
      </c>
      <c r="CH40" s="3">
        <v>1.3397286194706794E-7</v>
      </c>
      <c r="CI40" s="3">
        <v>0</v>
      </c>
      <c r="CJ40" s="3">
        <v>1.3901437292238719E-4</v>
      </c>
      <c r="CK40" s="3">
        <v>1.4638353821493182E-6</v>
      </c>
      <c r="CL40" s="3">
        <v>-5.1962943720174478E-3</v>
      </c>
      <c r="CM40" s="3">
        <v>1.4063598671841998E-4</v>
      </c>
      <c r="CN40" s="3">
        <v>0</v>
      </c>
      <c r="CO40" s="3">
        <v>-2.4207363939500725E-5</v>
      </c>
      <c r="CP40" s="3">
        <v>2.0411008913054292E-7</v>
      </c>
      <c r="CQ40" s="3">
        <v>-1.2618549192911475E-4</v>
      </c>
      <c r="CR40" s="3">
        <v>1.9780246205584038E-4</v>
      </c>
      <c r="CS40" s="3">
        <v>-3.8374401635471652E-7</v>
      </c>
      <c r="CT40" s="3">
        <v>0</v>
      </c>
      <c r="CU40" s="3">
        <v>0</v>
      </c>
      <c r="CV40" s="3">
        <v>1.0391689806196283E-5</v>
      </c>
      <c r="CW40" s="3">
        <v>0</v>
      </c>
      <c r="CX40" s="3">
        <v>-7.8712925705209679E-6</v>
      </c>
      <c r="CY40" s="3">
        <v>0</v>
      </c>
      <c r="CZ40" s="3">
        <v>0.14286618624773006</v>
      </c>
      <c r="DA40" s="3">
        <v>2.3215890158322268E-2</v>
      </c>
      <c r="DB40" s="3">
        <v>1.6562506195472393E-4</v>
      </c>
      <c r="DC40" s="3">
        <v>1.2399551975011613E-5</v>
      </c>
      <c r="DD40" s="3">
        <v>-8.3968923496282868E-9</v>
      </c>
      <c r="DE40" s="3">
        <v>3.051248748000183E-3</v>
      </c>
      <c r="DF40" s="3">
        <v>5.8237564069763998E-9</v>
      </c>
      <c r="DG40" s="3">
        <v>6.1607909529080978E-5</v>
      </c>
      <c r="DH40" s="3">
        <v>1.1545386699998243E-2</v>
      </c>
      <c r="DI40" s="3">
        <v>9.0327957732096576E-6</v>
      </c>
      <c r="DJ40" s="3">
        <v>-3.6780805840948505E-4</v>
      </c>
      <c r="DK40" s="3">
        <v>7.7505880545561498E-5</v>
      </c>
      <c r="DL40" s="3">
        <v>1.3397595769652738E-3</v>
      </c>
      <c r="DM40" s="3">
        <v>-1.1353704044977213E-5</v>
      </c>
      <c r="DN40" s="3">
        <v>-7.5751373596421299E-4</v>
      </c>
      <c r="DO40" s="3">
        <v>2.0917267758554787E-4</v>
      </c>
      <c r="DP40" s="3">
        <v>-4.3008207070707022E-8</v>
      </c>
      <c r="DQ40" s="3">
        <v>8.1134192385464302E-5</v>
      </c>
      <c r="DR40" s="3">
        <v>3.7039342086887967E-9</v>
      </c>
      <c r="DS40" s="3">
        <v>-8.578664921576594E-5</v>
      </c>
      <c r="DT40" s="3">
        <v>5.370397143778636E-9</v>
      </c>
      <c r="DU40" s="3">
        <v>-1.3305844313456254E-6</v>
      </c>
      <c r="DV40" s="3">
        <v>-1.3208779055988915E-10</v>
      </c>
      <c r="DW40" s="3">
        <v>0</v>
      </c>
      <c r="DX40" s="3">
        <v>-3.1832841810179082E-5</v>
      </c>
      <c r="DY40" s="3">
        <v>2.2935424520255034E-9</v>
      </c>
      <c r="DZ40" s="3">
        <v>5.8644061625940589E-10</v>
      </c>
      <c r="EA40" s="3">
        <v>4.242973867362148E-2</v>
      </c>
      <c r="EB40" s="3">
        <v>-1.0955238887452787E-3</v>
      </c>
      <c r="EC40" s="55">
        <v>0.86549064587678981</v>
      </c>
      <c r="ED40" s="3">
        <v>2.0994837937572589E-7</v>
      </c>
      <c r="EE40" s="3">
        <v>0</v>
      </c>
      <c r="EF40" s="3">
        <v>0</v>
      </c>
      <c r="EG40" s="3">
        <v>0</v>
      </c>
      <c r="EH40" s="3">
        <v>5.3154121099556799E-2</v>
      </c>
      <c r="EI40" s="3">
        <v>0.22998794315643603</v>
      </c>
      <c r="EJ40" s="3">
        <v>0</v>
      </c>
      <c r="EK40" s="3">
        <v>0.1133995206893063</v>
      </c>
      <c r="EL40" s="3">
        <v>-5.6545992495909768E-6</v>
      </c>
      <c r="EM40" s="3">
        <v>0</v>
      </c>
      <c r="EN40" s="3">
        <v>0</v>
      </c>
      <c r="EO40" s="3">
        <v>0</v>
      </c>
      <c r="EP40" s="3">
        <v>-7.334244615410405E-6</v>
      </c>
      <c r="EQ40" s="3">
        <v>3.6286474392489692E-5</v>
      </c>
      <c r="ER40" s="3">
        <v>-4.8517281020481413E-6</v>
      </c>
      <c r="ES40" s="3">
        <v>0.20525103074397522</v>
      </c>
      <c r="ET40" s="6">
        <v>3.16209558864028</v>
      </c>
      <c r="EU40" s="3">
        <v>9.2512684627299444E-5</v>
      </c>
      <c r="EV40" s="3">
        <v>4.3370856511460243E-3</v>
      </c>
      <c r="EW40" s="3">
        <v>-4.3755806490551369E-4</v>
      </c>
      <c r="EX40" s="3">
        <v>0</v>
      </c>
      <c r="EY40" s="3">
        <v>-4.8920590308277404E-2</v>
      </c>
      <c r="EZ40" s="3">
        <v>1.4363646287719771</v>
      </c>
      <c r="FA40" s="3">
        <v>0</v>
      </c>
      <c r="FB40" s="3">
        <v>0</v>
      </c>
      <c r="FC40" s="3">
        <v>2.4663266794106977E-7</v>
      </c>
      <c r="FD40" s="3">
        <v>0</v>
      </c>
    </row>
    <row r="41" spans="1:160" x14ac:dyDescent="0.45">
      <c r="A41" t="s">
        <v>671</v>
      </c>
      <c r="B41" s="2">
        <v>38717</v>
      </c>
      <c r="C41" s="29">
        <v>6.4696648623344117</v>
      </c>
      <c r="D41" s="3">
        <v>-3.1110589801678754E-7</v>
      </c>
      <c r="E41" s="3">
        <v>0</v>
      </c>
      <c r="F41" s="3">
        <v>2.0941930540295834E-5</v>
      </c>
      <c r="G41" s="3">
        <v>-5.076448057892555E-8</v>
      </c>
      <c r="H41" s="55">
        <v>3.6966398733498163E-2</v>
      </c>
      <c r="I41" s="3">
        <v>8.7556210236497026E-8</v>
      </c>
      <c r="J41" s="3">
        <v>-1.4744590703589878E-7</v>
      </c>
      <c r="K41" s="3">
        <v>4.9861366305337454E-3</v>
      </c>
      <c r="L41" s="3">
        <v>1.1749997356101716E-2</v>
      </c>
      <c r="M41" s="3">
        <v>0</v>
      </c>
      <c r="N41" s="3">
        <v>-5.5676431852354766E-5</v>
      </c>
      <c r="O41" s="3">
        <v>-2.3992543213250843E-6</v>
      </c>
      <c r="P41" s="3">
        <v>0</v>
      </c>
      <c r="Q41" s="3">
        <v>-3.0762242613951464E-4</v>
      </c>
      <c r="R41" s="3">
        <v>0</v>
      </c>
      <c r="S41" s="3">
        <v>0.11523801975563021</v>
      </c>
      <c r="T41" s="3">
        <v>1.0357507998024541E-3</v>
      </c>
      <c r="U41" s="3">
        <v>-9.8830399796424329E-3</v>
      </c>
      <c r="V41" s="3">
        <v>5.5470058995954615E-6</v>
      </c>
      <c r="W41" s="3">
        <v>-1.93412913222697E-3</v>
      </c>
      <c r="X41" s="3">
        <v>0</v>
      </c>
      <c r="Y41" s="3">
        <v>9.5671034442763216E-5</v>
      </c>
      <c r="Z41" s="3">
        <v>1.9254805835568982E-7</v>
      </c>
      <c r="AA41" s="3">
        <v>3.4063387271442048E-7</v>
      </c>
      <c r="AB41" s="55">
        <v>0.23688610936891277</v>
      </c>
      <c r="AC41" s="3">
        <v>-8.4276432555031259E-3</v>
      </c>
      <c r="AD41" s="3">
        <v>0</v>
      </c>
      <c r="AE41" s="3">
        <v>0</v>
      </c>
      <c r="AF41" s="3">
        <v>2.3101491137590035E-2</v>
      </c>
      <c r="AG41" s="56">
        <v>1.1411969435036062E-2</v>
      </c>
      <c r="AH41" s="3">
        <v>7.7737093988585908E-5</v>
      </c>
      <c r="AI41" s="3">
        <v>1.6700944240188642E-2</v>
      </c>
      <c r="AJ41" s="3">
        <v>0</v>
      </c>
      <c r="AK41" s="3">
        <v>-2.2839702313567511E-5</v>
      </c>
      <c r="AL41" s="3">
        <v>5.0114493431266969E-9</v>
      </c>
      <c r="AM41" s="3">
        <v>-1.417391319856977E-4</v>
      </c>
      <c r="AN41" s="3">
        <v>-7.6681865394749095E-9</v>
      </c>
      <c r="AO41" s="3">
        <v>9.2361103875104501E-5</v>
      </c>
      <c r="AP41" s="3">
        <v>3.9333814430227947E-5</v>
      </c>
      <c r="AQ41" s="3">
        <v>-4.2834377233411401E-6</v>
      </c>
      <c r="AR41" s="3">
        <v>1.1301112984871612E-2</v>
      </c>
      <c r="AS41" s="3">
        <v>1.7876716890642171E-7</v>
      </c>
      <c r="AT41" s="3">
        <v>2.8570393930545357E-4</v>
      </c>
      <c r="AU41" s="3">
        <v>1.7136397829029321E-4</v>
      </c>
      <c r="AV41" s="3">
        <v>-2.4782903292991123E-6</v>
      </c>
      <c r="AW41" s="3">
        <v>1.0963863002667357E-4</v>
      </c>
      <c r="AX41" s="3">
        <v>0</v>
      </c>
      <c r="AY41" s="3">
        <v>3.4177878969969009E-5</v>
      </c>
      <c r="AZ41" s="3">
        <v>0</v>
      </c>
      <c r="BA41" s="3">
        <v>-9.69032831504375E-4</v>
      </c>
      <c r="BB41" s="3">
        <v>0.29178102654991322</v>
      </c>
      <c r="BC41" s="55">
        <v>0.15034949782695214</v>
      </c>
      <c r="BD41" s="3">
        <v>0</v>
      </c>
      <c r="BE41" s="3">
        <v>0</v>
      </c>
      <c r="BF41" s="3">
        <v>5.6646356229628702E-4</v>
      </c>
      <c r="BG41" s="3">
        <v>0</v>
      </c>
      <c r="BH41" s="3">
        <v>8.9592518798644763E-6</v>
      </c>
      <c r="BI41" s="3">
        <v>3.6029867464529742E-4</v>
      </c>
      <c r="BJ41" s="3">
        <v>0</v>
      </c>
      <c r="BK41" s="3">
        <v>1.0174559060900881E-4</v>
      </c>
      <c r="BL41" s="3">
        <v>0.10449435910359277</v>
      </c>
      <c r="BM41" s="3">
        <v>4.272352296067897E-5</v>
      </c>
      <c r="BN41" s="3">
        <v>-9.6689387614407526E-5</v>
      </c>
      <c r="BO41" s="3">
        <v>2.1841307935424139E-3</v>
      </c>
      <c r="BP41" s="3">
        <v>3.5796066736619268E-10</v>
      </c>
      <c r="BQ41" s="3">
        <v>2.603120968133719E-8</v>
      </c>
      <c r="BR41" s="3">
        <v>-5.1423004558736005E-6</v>
      </c>
      <c r="BS41" s="3">
        <v>0</v>
      </c>
      <c r="BT41" s="3">
        <v>8.1004113400520248E-3</v>
      </c>
      <c r="BU41" s="3">
        <v>3.1995975455823625E-3</v>
      </c>
      <c r="BV41" s="3">
        <v>2.323996830098269E-2</v>
      </c>
      <c r="BW41" s="3">
        <v>-8.0385340986703861E-7</v>
      </c>
      <c r="BX41" s="55">
        <v>3.1787952823408974E-2</v>
      </c>
      <c r="BY41" s="3">
        <v>4.2851033812548139E-6</v>
      </c>
      <c r="BZ41" s="3">
        <v>1.9080053802029669E-5</v>
      </c>
      <c r="CA41" s="3">
        <v>0</v>
      </c>
      <c r="CB41" s="3">
        <v>0</v>
      </c>
      <c r="CC41" s="3">
        <v>1.6378711082535797E-6</v>
      </c>
      <c r="CD41" s="3">
        <v>3.394870028665483E-2</v>
      </c>
      <c r="CE41" s="3">
        <v>-2.5440227604632195E-7</v>
      </c>
      <c r="CF41" s="3">
        <v>0</v>
      </c>
      <c r="CG41" s="3">
        <v>4.1903602758747662E-6</v>
      </c>
      <c r="CH41" s="3">
        <v>-1.824810033969182E-6</v>
      </c>
      <c r="CI41" s="3">
        <v>0</v>
      </c>
      <c r="CJ41" s="3">
        <v>-2.0543903683542717E-4</v>
      </c>
      <c r="CK41" s="3">
        <v>-6.2879033992507096E-6</v>
      </c>
      <c r="CL41" s="3">
        <v>4.5292427652230648E-2</v>
      </c>
      <c r="CM41" s="3">
        <v>1.6143695008082984E-4</v>
      </c>
      <c r="CN41" s="3">
        <v>0</v>
      </c>
      <c r="CO41" s="3">
        <v>-1.6193307476379915E-6</v>
      </c>
      <c r="CP41" s="3">
        <v>-1.244348562385943E-6</v>
      </c>
      <c r="CQ41" s="3">
        <v>1.2062548147489588E-3</v>
      </c>
      <c r="CR41" s="3">
        <v>9.789977715142155E-6</v>
      </c>
      <c r="CS41" s="3">
        <v>4.923649271123042E-6</v>
      </c>
      <c r="CT41" s="3">
        <v>0</v>
      </c>
      <c r="CU41" s="3">
        <v>0</v>
      </c>
      <c r="CV41" s="3">
        <v>5.6590808501795688E-6</v>
      </c>
      <c r="CW41" s="3">
        <v>0</v>
      </c>
      <c r="CX41" s="3">
        <v>-2.9339712421922967E-5</v>
      </c>
      <c r="CY41" s="3">
        <v>0</v>
      </c>
      <c r="CZ41" s="3">
        <v>0.21104450715998341</v>
      </c>
      <c r="DA41" s="3">
        <v>9.0565314581529818E-2</v>
      </c>
      <c r="DB41" s="3">
        <v>2.9389793079002263E-4</v>
      </c>
      <c r="DC41" s="3">
        <v>-2.4287991744855079E-5</v>
      </c>
      <c r="DD41" s="3">
        <v>3.5577003518621206E-8</v>
      </c>
      <c r="DE41" s="3">
        <v>-3.1610806622749876E-3</v>
      </c>
      <c r="DF41" s="3">
        <v>-2.7933749088505336E-7</v>
      </c>
      <c r="DG41" s="3">
        <v>8.9600748774591155E-5</v>
      </c>
      <c r="DH41" s="3">
        <v>4.685151928799417E-3</v>
      </c>
      <c r="DI41" s="3">
        <v>1.8656022472174263E-4</v>
      </c>
      <c r="DJ41" s="3">
        <v>-3.8982473802833147E-4</v>
      </c>
      <c r="DK41" s="3">
        <v>-2.9180537418358246E-4</v>
      </c>
      <c r="DL41" s="3">
        <v>1.4533353932819437E-3</v>
      </c>
      <c r="DM41" s="3">
        <v>5.7832680685560527E-5</v>
      </c>
      <c r="DN41" s="3">
        <v>1.0510266050272011E-3</v>
      </c>
      <c r="DO41" s="3">
        <v>-7.1921427970037365E-6</v>
      </c>
      <c r="DP41" s="3">
        <v>4.0670628561253552E-7</v>
      </c>
      <c r="DQ41" s="3">
        <v>1.1397247966249231E-4</v>
      </c>
      <c r="DR41" s="3">
        <v>-2.2819040625931209E-8</v>
      </c>
      <c r="DS41" s="3">
        <v>-1.0523175588317382E-5</v>
      </c>
      <c r="DT41" s="3">
        <v>-2.0286616155415357E-8</v>
      </c>
      <c r="DU41" s="3">
        <v>9.8757208041686034E-6</v>
      </c>
      <c r="DV41" s="3">
        <v>2.4259697145537263E-9</v>
      </c>
      <c r="DW41" s="3">
        <v>0</v>
      </c>
      <c r="DX41" s="3">
        <v>-1.659353233177041E-4</v>
      </c>
      <c r="DY41" s="3">
        <v>1.2521478104892949E-9</v>
      </c>
      <c r="DZ41" s="3">
        <v>2.4869762112226369E-9</v>
      </c>
      <c r="EA41" s="3">
        <v>-1.1493436847534195E-2</v>
      </c>
      <c r="EB41" s="3">
        <v>-1.2880001078572339E-3</v>
      </c>
      <c r="EC41" s="55">
        <v>0.67404065162787019</v>
      </c>
      <c r="ED41" s="3">
        <v>1.5380346086761198E-6</v>
      </c>
      <c r="EE41" s="3">
        <v>0</v>
      </c>
      <c r="EF41" s="3">
        <v>0</v>
      </c>
      <c r="EG41" s="3">
        <v>0</v>
      </c>
      <c r="EH41" s="3">
        <v>1.1344561079297114E-2</v>
      </c>
      <c r="EI41" s="3">
        <v>-7.4685051139993346E-3</v>
      </c>
      <c r="EJ41" s="3">
        <v>0</v>
      </c>
      <c r="EK41" s="3">
        <v>5.8213759308429223E-2</v>
      </c>
      <c r="EL41" s="3">
        <v>1.7100134896381225E-6</v>
      </c>
      <c r="EM41" s="3">
        <v>0</v>
      </c>
      <c r="EN41" s="3">
        <v>0</v>
      </c>
      <c r="EO41" s="3">
        <v>0</v>
      </c>
      <c r="EP41" s="3">
        <v>1.9180731044446562E-5</v>
      </c>
      <c r="EQ41" s="3">
        <v>-1.0226055251751946E-4</v>
      </c>
      <c r="ER41" s="3">
        <v>1.4215939736590922E-5</v>
      </c>
      <c r="ES41" s="3">
        <v>0.34391396452078477</v>
      </c>
      <c r="ET41" s="6">
        <v>3.8283623265474516</v>
      </c>
      <c r="EU41" s="3">
        <v>-1.8152212078493326E-6</v>
      </c>
      <c r="EV41" s="3">
        <v>-3.2910505154963802E-3</v>
      </c>
      <c r="EW41" s="3">
        <v>-4.2087071583582051E-5</v>
      </c>
      <c r="EX41" s="3">
        <v>0</v>
      </c>
      <c r="EY41" s="3">
        <v>1.8089716229113744E-2</v>
      </c>
      <c r="EZ41" s="3">
        <v>3.6846698292181235E-2</v>
      </c>
      <c r="FA41" s="3">
        <v>0</v>
      </c>
      <c r="FB41" s="3">
        <v>0</v>
      </c>
      <c r="FC41" s="3">
        <v>8.7444762416093076E-6</v>
      </c>
      <c r="FD41" s="3">
        <v>0</v>
      </c>
    </row>
    <row r="42" spans="1:160" x14ac:dyDescent="0.45">
      <c r="A42" t="s">
        <v>672</v>
      </c>
      <c r="B42" s="2">
        <v>38807</v>
      </c>
      <c r="C42" s="29">
        <v>6.6978076900397268</v>
      </c>
      <c r="D42" s="3">
        <v>-1.7838980586335922E-7</v>
      </c>
      <c r="E42" s="3">
        <v>0</v>
      </c>
      <c r="F42" s="3">
        <v>-1.3496707072707133E-5</v>
      </c>
      <c r="G42" s="3">
        <v>1.7118347267033774E-7</v>
      </c>
      <c r="H42" s="55">
        <v>7.3666187673159703E-2</v>
      </c>
      <c r="I42" s="3">
        <v>-2.5807697632451412E-8</v>
      </c>
      <c r="J42" s="3">
        <v>1.230344381269135E-6</v>
      </c>
      <c r="K42" s="3">
        <v>1.6253563854765951E-2</v>
      </c>
      <c r="L42" s="3">
        <v>7.5766898485163714E-2</v>
      </c>
      <c r="M42" s="3">
        <v>0</v>
      </c>
      <c r="N42" s="3">
        <v>2.2678275130102584E-3</v>
      </c>
      <c r="O42" s="3">
        <v>-1.4932167830255222E-5</v>
      </c>
      <c r="P42" s="3">
        <v>0</v>
      </c>
      <c r="Q42" s="3">
        <v>4.2962022051299049E-4</v>
      </c>
      <c r="R42" s="3">
        <v>0</v>
      </c>
      <c r="S42" s="3">
        <v>0.12355371080746198</v>
      </c>
      <c r="T42" s="3">
        <v>6.1714715228353286E-4</v>
      </c>
      <c r="U42" s="3">
        <v>-2.4814541606286551E-2</v>
      </c>
      <c r="V42" s="3">
        <v>9.0773984662325909E-6</v>
      </c>
      <c r="W42" s="3">
        <v>3.8231332312529463E-3</v>
      </c>
      <c r="X42" s="3">
        <v>0</v>
      </c>
      <c r="Y42" s="3">
        <v>4.9481766681685002E-6</v>
      </c>
      <c r="Z42" s="3">
        <v>-6.3502162206301717E-8</v>
      </c>
      <c r="AA42" s="3">
        <v>6.6571266735210404E-8</v>
      </c>
      <c r="AB42" s="55">
        <v>0.18790854097309551</v>
      </c>
      <c r="AC42" s="3">
        <v>-5.1059349004427294E-3</v>
      </c>
      <c r="AD42" s="3">
        <v>0</v>
      </c>
      <c r="AE42" s="3">
        <v>0</v>
      </c>
      <c r="AF42" s="3">
        <v>9.0834850257729693E-3</v>
      </c>
      <c r="AG42" s="56">
        <v>1.8206663529820338E-2</v>
      </c>
      <c r="AH42" s="3">
        <v>2.4164159982338534E-4</v>
      </c>
      <c r="AI42" s="3">
        <v>3.0252742596829724E-2</v>
      </c>
      <c r="AJ42" s="3">
        <v>0</v>
      </c>
      <c r="AK42" s="3">
        <v>1.326970772670634E-5</v>
      </c>
      <c r="AL42" s="3">
        <v>-2.2171911813661338E-8</v>
      </c>
      <c r="AM42" s="3">
        <v>-1.8180649358742109E-4</v>
      </c>
      <c r="AN42" s="3">
        <v>-3.2117892633198674E-8</v>
      </c>
      <c r="AO42" s="3">
        <v>9.2323471631555171E-5</v>
      </c>
      <c r="AP42" s="3">
        <v>5.3896639585407667E-5</v>
      </c>
      <c r="AQ42" s="3">
        <v>-1.9197684803400213E-7</v>
      </c>
      <c r="AR42" s="3">
        <v>9.3979780982566905E-3</v>
      </c>
      <c r="AS42" s="3">
        <v>9.8258484801965131E-8</v>
      </c>
      <c r="AT42" s="3">
        <v>1.3727932738040456E-3</v>
      </c>
      <c r="AU42" s="3">
        <v>9.2812992053802382E-4</v>
      </c>
      <c r="AV42" s="3">
        <v>-4.8746143433028818E-7</v>
      </c>
      <c r="AW42" s="3">
        <v>1.487811700877218E-5</v>
      </c>
      <c r="AX42" s="3">
        <v>0</v>
      </c>
      <c r="AY42" s="3">
        <v>7.2705771223859124E-5</v>
      </c>
      <c r="AZ42" s="3">
        <v>0</v>
      </c>
      <c r="BA42" s="3">
        <v>-2.7114023760652903E-2</v>
      </c>
      <c r="BB42" s="3">
        <v>1.6730152098258472E-2</v>
      </c>
      <c r="BC42" s="55">
        <v>0.18787651956629492</v>
      </c>
      <c r="BD42" s="3">
        <v>0</v>
      </c>
      <c r="BE42" s="3">
        <v>0</v>
      </c>
      <c r="BF42" s="3">
        <v>-6.8121951450219765E-6</v>
      </c>
      <c r="BG42" s="3">
        <v>0</v>
      </c>
      <c r="BH42" s="3">
        <v>-1.1981074879865859E-5</v>
      </c>
      <c r="BI42" s="3">
        <v>5.2810894689768982E-4</v>
      </c>
      <c r="BJ42" s="3">
        <v>0</v>
      </c>
      <c r="BK42" s="3">
        <v>3.3172484740764339E-4</v>
      </c>
      <c r="BL42" s="3">
        <v>9.3890903383539882E-3</v>
      </c>
      <c r="BM42" s="3">
        <v>-3.9444882853896884E-6</v>
      </c>
      <c r="BN42" s="3">
        <v>2.4146962500298835E-5</v>
      </c>
      <c r="BO42" s="3">
        <v>1.1828184706818956E-3</v>
      </c>
      <c r="BP42" s="3">
        <v>-1.583707986690096E-9</v>
      </c>
      <c r="BQ42" s="3">
        <v>-8.1236794326697268E-8</v>
      </c>
      <c r="BR42" s="3">
        <v>-1.8832785640567804E-6</v>
      </c>
      <c r="BS42" s="3">
        <v>0</v>
      </c>
      <c r="BT42" s="3">
        <v>6.0685450912705552E-2</v>
      </c>
      <c r="BU42" s="3">
        <v>-1.6524261122479155E-4</v>
      </c>
      <c r="BV42" s="3">
        <v>2.27088159644218E-2</v>
      </c>
      <c r="BW42" s="3">
        <v>5.3719043315380818E-6</v>
      </c>
      <c r="BX42" s="55">
        <v>2.5177437998443908E-2</v>
      </c>
      <c r="BY42" s="3">
        <v>1.9134326585888324E-4</v>
      </c>
      <c r="BZ42" s="3">
        <v>-2.406418410952766E-6</v>
      </c>
      <c r="CA42" s="3">
        <v>0</v>
      </c>
      <c r="CB42" s="3">
        <v>0</v>
      </c>
      <c r="CC42" s="3">
        <v>-1.05432666541993E-5</v>
      </c>
      <c r="CD42" s="3">
        <v>3.44805922679478E-2</v>
      </c>
      <c r="CE42" s="3">
        <v>-1.6134206769110897E-6</v>
      </c>
      <c r="CF42" s="3">
        <v>0</v>
      </c>
      <c r="CG42" s="3">
        <v>8.819060055158678E-5</v>
      </c>
      <c r="CH42" s="3">
        <v>2.2405035458938871E-8</v>
      </c>
      <c r="CI42" s="3">
        <v>0</v>
      </c>
      <c r="CJ42" s="3">
        <v>1.3224860774555862E-5</v>
      </c>
      <c r="CK42" s="3">
        <v>-1.2978768046593641E-6</v>
      </c>
      <c r="CL42" s="3">
        <v>1.2494884449891672E-2</v>
      </c>
      <c r="CM42" s="3">
        <v>1.9471822390916045E-4</v>
      </c>
      <c r="CN42" s="3">
        <v>0</v>
      </c>
      <c r="CO42" s="3">
        <v>1.3815838537665583E-5</v>
      </c>
      <c r="CP42" s="3">
        <v>-1.1708502715605937E-6</v>
      </c>
      <c r="CQ42" s="3">
        <v>-1.4127155286013581E-4</v>
      </c>
      <c r="CR42" s="3">
        <v>-1.9402033335960381E-5</v>
      </c>
      <c r="CS42" s="3">
        <v>-1.3340754058608316E-7</v>
      </c>
      <c r="CT42" s="3">
        <v>0</v>
      </c>
      <c r="CU42" s="3">
        <v>0</v>
      </c>
      <c r="CV42" s="3">
        <v>8.8683212503080092E-5</v>
      </c>
      <c r="CW42" s="3">
        <v>0</v>
      </c>
      <c r="CX42" s="3">
        <v>-2.0035523462920559E-4</v>
      </c>
      <c r="CY42" s="3">
        <v>0</v>
      </c>
      <c r="CZ42" s="3">
        <v>1.9154941757237275E-2</v>
      </c>
      <c r="DA42" s="3">
        <v>-1.643687593439782E-2</v>
      </c>
      <c r="DB42" s="3">
        <v>1.4758214399620516E-3</v>
      </c>
      <c r="DC42" s="3">
        <v>-1.1470178147192753E-5</v>
      </c>
      <c r="DD42" s="3">
        <v>-1.5699735706114838E-8</v>
      </c>
      <c r="DE42" s="3">
        <v>-6.821976355379609E-3</v>
      </c>
      <c r="DF42" s="3">
        <v>7.3192076911864461E-8</v>
      </c>
      <c r="DG42" s="3">
        <v>-1.7130574054106365E-5</v>
      </c>
      <c r="DH42" s="3">
        <v>2.1558380513961146E-2</v>
      </c>
      <c r="DI42" s="3">
        <v>1.1797992541051749E-5</v>
      </c>
      <c r="DJ42" s="3">
        <v>6.9905969846292316E-4</v>
      </c>
      <c r="DK42" s="3">
        <v>2.2278440425597756E-4</v>
      </c>
      <c r="DL42" s="3">
        <v>7.4542874680628263E-4</v>
      </c>
      <c r="DM42" s="3">
        <v>1.8137201642756403E-5</v>
      </c>
      <c r="DN42" s="3">
        <v>4.5688246203133497E-5</v>
      </c>
      <c r="DO42" s="3">
        <v>2.1274782762568472E-3</v>
      </c>
      <c r="DP42" s="3">
        <v>-1.0075211247086248E-7</v>
      </c>
      <c r="DQ42" s="3">
        <v>-2.0558347949850691E-4</v>
      </c>
      <c r="DR42" s="3">
        <v>-8.786364475620048E-9</v>
      </c>
      <c r="DS42" s="3">
        <v>1.5047825251807427E-4</v>
      </c>
      <c r="DT42" s="3">
        <v>-1.8056169895581435E-8</v>
      </c>
      <c r="DU42" s="3">
        <v>-1.4120741898232941E-6</v>
      </c>
      <c r="DV42" s="3">
        <v>1.3262891061980407E-9</v>
      </c>
      <c r="DW42" s="3">
        <v>0</v>
      </c>
      <c r="DX42" s="3">
        <v>-5.3770947156763761E-5</v>
      </c>
      <c r="DY42" s="3">
        <v>-3.9058749563069389E-9</v>
      </c>
      <c r="DZ42" s="3">
        <v>-3.5918189090981457E-9</v>
      </c>
      <c r="EA42" s="3">
        <v>-2.1889178826979726E-2</v>
      </c>
      <c r="EB42" s="3">
        <v>-8.930877339446378E-4</v>
      </c>
      <c r="EC42" s="55">
        <v>0.95185786198017353</v>
      </c>
      <c r="ED42" s="3">
        <v>-1.8856088613717828E-7</v>
      </c>
      <c r="EE42" s="3">
        <v>0</v>
      </c>
      <c r="EF42" s="3">
        <v>0</v>
      </c>
      <c r="EG42" s="3">
        <v>0</v>
      </c>
      <c r="EH42" s="3">
        <v>4.946595007959239E-2</v>
      </c>
      <c r="EI42" s="3">
        <v>7.3078770783269992E-2</v>
      </c>
      <c r="EJ42" s="3">
        <v>0</v>
      </c>
      <c r="EK42" s="3">
        <v>6.7748449882721787E-2</v>
      </c>
      <c r="EL42" s="3">
        <v>4.923021087878114E-6</v>
      </c>
      <c r="EM42" s="3">
        <v>0</v>
      </c>
      <c r="EN42" s="3">
        <v>0</v>
      </c>
      <c r="EO42" s="3">
        <v>0</v>
      </c>
      <c r="EP42" s="3">
        <v>1.132979756734282E-5</v>
      </c>
      <c r="EQ42" s="3">
        <v>1.0194769230728118E-4</v>
      </c>
      <c r="ER42" s="3">
        <v>1.095326646474532E-6</v>
      </c>
      <c r="ES42" s="3">
        <v>0.19285590590427165</v>
      </c>
      <c r="ET42" s="6">
        <v>4.1172841640979598</v>
      </c>
      <c r="EU42" s="3">
        <v>7.583445376119093E-7</v>
      </c>
      <c r="EV42" s="3">
        <v>-2.4525065437590835E-3</v>
      </c>
      <c r="EW42" s="3">
        <v>8.2215924933302432E-4</v>
      </c>
      <c r="EX42" s="3">
        <v>0</v>
      </c>
      <c r="EY42" s="3">
        <v>2.7565503619508325E-2</v>
      </c>
      <c r="EZ42" s="3">
        <v>5.3250248984350781E-2</v>
      </c>
      <c r="FA42" s="3">
        <v>0</v>
      </c>
      <c r="FB42" s="3">
        <v>0</v>
      </c>
      <c r="FC42" s="3">
        <v>8.3824287343723625E-7</v>
      </c>
      <c r="FD42" s="3">
        <v>0</v>
      </c>
    </row>
    <row r="43" spans="1:160" x14ac:dyDescent="0.45">
      <c r="A43" t="s">
        <v>673</v>
      </c>
      <c r="B43" s="2">
        <v>38898</v>
      </c>
      <c r="C43" s="29">
        <v>5.7264027902491605</v>
      </c>
      <c r="D43" s="3">
        <v>7.8817904405716428E-7</v>
      </c>
      <c r="E43" s="3">
        <v>0</v>
      </c>
      <c r="F43" s="3">
        <v>-3.2209842509508796E-5</v>
      </c>
      <c r="G43" s="3">
        <v>2.3098566293966167E-8</v>
      </c>
      <c r="H43" s="55">
        <v>0.24413659381995517</v>
      </c>
      <c r="I43" s="3">
        <v>-1.8736880394957901E-7</v>
      </c>
      <c r="J43" s="3">
        <v>-7.5360018964420286E-8</v>
      </c>
      <c r="K43" s="3">
        <v>2.6059206785128287E-2</v>
      </c>
      <c r="L43" s="3">
        <v>4.3739570565612319E-2</v>
      </c>
      <c r="M43" s="3">
        <v>0</v>
      </c>
      <c r="N43" s="3">
        <v>5.322918549848743E-4</v>
      </c>
      <c r="O43" s="3">
        <v>-3.2928586328377814E-6</v>
      </c>
      <c r="P43" s="3">
        <v>0</v>
      </c>
      <c r="Q43" s="3">
        <v>5.5650623472665577E-4</v>
      </c>
      <c r="R43" s="3">
        <v>0</v>
      </c>
      <c r="S43" s="3">
        <v>0.23564998478677177</v>
      </c>
      <c r="T43" s="3">
        <v>1.7095371733112099E-4</v>
      </c>
      <c r="U43" s="3">
        <v>-7.3845057396548187E-3</v>
      </c>
      <c r="V43" s="3">
        <v>-1.9911674731976257E-5</v>
      </c>
      <c r="W43" s="3">
        <v>2.4454742430285144E-3</v>
      </c>
      <c r="X43" s="3">
        <v>0</v>
      </c>
      <c r="Y43" s="3">
        <v>-4.4164872505095777E-6</v>
      </c>
      <c r="Z43" s="3">
        <v>-3.7228670035572319E-7</v>
      </c>
      <c r="AA43" s="3">
        <v>-2.3720845761064461E-7</v>
      </c>
      <c r="AB43" s="55">
        <v>0.31759998641570736</v>
      </c>
      <c r="AC43" s="3">
        <v>7.8772887969178976E-3</v>
      </c>
      <c r="AD43" s="3">
        <v>0</v>
      </c>
      <c r="AE43" s="3">
        <v>0</v>
      </c>
      <c r="AF43" s="3">
        <v>8.6243142915931378E-3</v>
      </c>
      <c r="AG43" s="56">
        <v>4.6609166952495699E-3</v>
      </c>
      <c r="AH43" s="3">
        <v>-3.9438736291384305E-5</v>
      </c>
      <c r="AI43" s="3">
        <v>6.8620894332223362E-2</v>
      </c>
      <c r="AJ43" s="3">
        <v>0</v>
      </c>
      <c r="AK43" s="3">
        <v>2.0446428300230757E-7</v>
      </c>
      <c r="AL43" s="3">
        <v>-1.5318127105732694E-9</v>
      </c>
      <c r="AM43" s="3">
        <v>2.0086371095449948E-3</v>
      </c>
      <c r="AN43" s="3">
        <v>8.0999639748915362E-9</v>
      </c>
      <c r="AO43" s="3">
        <v>3.0535142880639271E-5</v>
      </c>
      <c r="AP43" s="3">
        <v>-1.7171124912169342E-4</v>
      </c>
      <c r="AQ43" s="3">
        <v>-7.798004494281081E-7</v>
      </c>
      <c r="AR43" s="3">
        <v>-7.0814703631639556E-5</v>
      </c>
      <c r="AS43" s="3">
        <v>-4.1334037862935741E-7</v>
      </c>
      <c r="AT43" s="3">
        <v>4.4715317487527452E-4</v>
      </c>
      <c r="AU43" s="3">
        <v>-1.0041253688969837E-3</v>
      </c>
      <c r="AV43" s="3">
        <v>3.960129997047997E-6</v>
      </c>
      <c r="AW43" s="3">
        <v>3.6764209372647775E-4</v>
      </c>
      <c r="AX43" s="3">
        <v>0</v>
      </c>
      <c r="AY43" s="3">
        <v>-4.7014280409183843E-5</v>
      </c>
      <c r="AZ43" s="3">
        <v>0</v>
      </c>
      <c r="BA43" s="3">
        <v>-2.2638351320971653E-2</v>
      </c>
      <c r="BB43" s="3">
        <v>2.8900451099072095E-2</v>
      </c>
      <c r="BC43" s="55">
        <v>0.19939239980061302</v>
      </c>
      <c r="BD43" s="3">
        <v>0</v>
      </c>
      <c r="BE43" s="3">
        <v>0</v>
      </c>
      <c r="BF43" s="3">
        <v>5.2510298313202366E-6</v>
      </c>
      <c r="BG43" s="3">
        <v>0</v>
      </c>
      <c r="BH43" s="3">
        <v>2.7355636137299261E-6</v>
      </c>
      <c r="BI43" s="3">
        <v>-3.4946314242303978E-4</v>
      </c>
      <c r="BJ43" s="3">
        <v>0</v>
      </c>
      <c r="BK43" s="3">
        <v>2.2673924442134319E-4</v>
      </c>
      <c r="BL43" s="3">
        <v>1.22781355410781E-2</v>
      </c>
      <c r="BM43" s="3">
        <v>-2.4728524680646018E-5</v>
      </c>
      <c r="BN43" s="3">
        <v>1.5175474535079813E-4</v>
      </c>
      <c r="BO43" s="3">
        <v>-1.887203250182329E-5</v>
      </c>
      <c r="BP43" s="3">
        <v>-1.0941519361237628E-10</v>
      </c>
      <c r="BQ43" s="3">
        <v>-8.1043846845025246E-8</v>
      </c>
      <c r="BR43" s="3">
        <v>7.9184492784339982E-6</v>
      </c>
      <c r="BS43" s="3">
        <v>0</v>
      </c>
      <c r="BT43" s="3">
        <v>6.1760010724453418E-2</v>
      </c>
      <c r="BU43" s="3">
        <v>-3.4353687527224727E-3</v>
      </c>
      <c r="BV43" s="3">
        <v>2.6650943840661495E-2</v>
      </c>
      <c r="BW43" s="3">
        <v>-6.068199071745348E-7</v>
      </c>
      <c r="BX43" s="55">
        <v>0.18026522903965378</v>
      </c>
      <c r="BY43" s="3">
        <v>9.5796889967035819E-5</v>
      </c>
      <c r="BZ43" s="3">
        <v>-1.2544004593306403E-5</v>
      </c>
      <c r="CA43" s="3">
        <v>0</v>
      </c>
      <c r="CB43" s="3">
        <v>0</v>
      </c>
      <c r="CC43" s="3">
        <v>-1.3858526309521327E-5</v>
      </c>
      <c r="CD43" s="3">
        <v>3.2817080975833836E-2</v>
      </c>
      <c r="CE43" s="3">
        <v>-1.0236471414510192E-7</v>
      </c>
      <c r="CF43" s="3">
        <v>0</v>
      </c>
      <c r="CG43" s="3">
        <v>4.1938614854130189E-6</v>
      </c>
      <c r="CH43" s="3">
        <v>2.941979134207506E-6</v>
      </c>
      <c r="CI43" s="3">
        <v>0</v>
      </c>
      <c r="CJ43" s="3">
        <v>-4.4701546400693833E-4</v>
      </c>
      <c r="CK43" s="3">
        <v>3.1815410168523554E-6</v>
      </c>
      <c r="CL43" s="3">
        <v>-3.2617209873560968E-2</v>
      </c>
      <c r="CM43" s="3">
        <v>2.9677439336365923E-6</v>
      </c>
      <c r="CN43" s="3">
        <v>0</v>
      </c>
      <c r="CO43" s="3">
        <v>1.7854711965182099E-6</v>
      </c>
      <c r="CP43" s="3">
        <v>4.1576780405764135E-6</v>
      </c>
      <c r="CQ43" s="3">
        <v>1.8603296497093774E-2</v>
      </c>
      <c r="CR43" s="3">
        <v>1.3765815335629112E-5</v>
      </c>
      <c r="CS43" s="3">
        <v>-2.7501085822491354E-6</v>
      </c>
      <c r="CT43" s="3">
        <v>0</v>
      </c>
      <c r="CU43" s="3">
        <v>0</v>
      </c>
      <c r="CV43" s="3">
        <v>-2.8382781684092601E-6</v>
      </c>
      <c r="CW43" s="3">
        <v>0</v>
      </c>
      <c r="CX43" s="3">
        <v>4.0960440036542171E-5</v>
      </c>
      <c r="CY43" s="3">
        <v>0</v>
      </c>
      <c r="CZ43" s="3">
        <v>0.13805813895584704</v>
      </c>
      <c r="DA43" s="3">
        <v>1.8509243663841986E-2</v>
      </c>
      <c r="DB43" s="3">
        <v>2.2697597137130124E-4</v>
      </c>
      <c r="DC43" s="3">
        <v>-8.7811880703923915E-4</v>
      </c>
      <c r="DD43" s="3">
        <v>-6.4864516420787714E-8</v>
      </c>
      <c r="DE43" s="3">
        <v>7.4591157679451828E-3</v>
      </c>
      <c r="DF43" s="3">
        <v>3.7916757712423504E-7</v>
      </c>
      <c r="DG43" s="3">
        <v>1.3647465421120246E-3</v>
      </c>
      <c r="DH43" s="3">
        <v>5.3851812732901049E-4</v>
      </c>
      <c r="DI43" s="3">
        <v>-8.4564131671955961E-6</v>
      </c>
      <c r="DJ43" s="3">
        <v>5.1574899254036219E-4</v>
      </c>
      <c r="DK43" s="3">
        <v>3.9546155643370104E-5</v>
      </c>
      <c r="DL43" s="3">
        <v>4.758086712488874E-5</v>
      </c>
      <c r="DM43" s="3">
        <v>2.7058409733071918E-5</v>
      </c>
      <c r="DN43" s="3">
        <v>-1.1243094148568116E-3</v>
      </c>
      <c r="DO43" s="3">
        <v>-2.8326929916567411E-5</v>
      </c>
      <c r="DP43" s="3">
        <v>-2.6513633935508935E-7</v>
      </c>
      <c r="DQ43" s="3">
        <v>1.305429705319204E-3</v>
      </c>
      <c r="DR43" s="3">
        <v>4.7082511592817182E-8</v>
      </c>
      <c r="DS43" s="3">
        <v>3.6201062665287831E-6</v>
      </c>
      <c r="DT43" s="3">
        <v>7.3780652365521715E-8</v>
      </c>
      <c r="DU43" s="3">
        <v>1.9275691725528747E-4</v>
      </c>
      <c r="DV43" s="3">
        <v>-4.1248702678644912E-9</v>
      </c>
      <c r="DW43" s="3">
        <v>0</v>
      </c>
      <c r="DX43" s="3">
        <v>-4.3316544613018552E-5</v>
      </c>
      <c r="DY43" s="3">
        <v>-3.905565834998643E-9</v>
      </c>
      <c r="DZ43" s="3">
        <v>-1.2268699125310594E-8</v>
      </c>
      <c r="EA43" s="3">
        <v>-2.0838508892263535E-3</v>
      </c>
      <c r="EB43" s="3">
        <v>4.4465982423289073E-4</v>
      </c>
      <c r="EC43" s="55">
        <v>0.19571836381699897</v>
      </c>
      <c r="ED43" s="3">
        <v>-2.6629213475350915E-6</v>
      </c>
      <c r="EE43" s="3">
        <v>0</v>
      </c>
      <c r="EF43" s="3">
        <v>0</v>
      </c>
      <c r="EG43" s="3">
        <v>0</v>
      </c>
      <c r="EH43" s="3">
        <v>1.4613632247938477E-2</v>
      </c>
      <c r="EI43" s="3">
        <v>0.38844606259609021</v>
      </c>
      <c r="EJ43" s="3">
        <v>0</v>
      </c>
      <c r="EK43" s="3">
        <v>9.5560830861126739E-2</v>
      </c>
      <c r="EL43" s="3">
        <v>-1.9014725091966976E-6</v>
      </c>
      <c r="EM43" s="3">
        <v>0</v>
      </c>
      <c r="EN43" s="3">
        <v>0</v>
      </c>
      <c r="EO43" s="3">
        <v>0</v>
      </c>
      <c r="EP43" s="3">
        <v>-2.4474765699439813E-5</v>
      </c>
      <c r="EQ43" s="3">
        <v>-1.7500117839706759E-4</v>
      </c>
      <c r="ER43" s="3">
        <v>2.919404104324398E-4</v>
      </c>
      <c r="ES43" s="3">
        <v>0.2331088430574067</v>
      </c>
      <c r="ET43" s="6">
        <v>3.3854213607687695</v>
      </c>
      <c r="EU43" s="3">
        <v>1.041243093475166E-5</v>
      </c>
      <c r="EV43" s="3">
        <v>-1.0165420782352942E-3</v>
      </c>
      <c r="EW43" s="3">
        <v>2.3063072704804163E-3</v>
      </c>
      <c r="EX43" s="3">
        <v>0</v>
      </c>
      <c r="EY43" s="3">
        <v>3.4630629594756164E-2</v>
      </c>
      <c r="EZ43" s="3">
        <v>0.21225805830720068</v>
      </c>
      <c r="FA43" s="3">
        <v>0</v>
      </c>
      <c r="FB43" s="3">
        <v>0</v>
      </c>
      <c r="FC43" s="3">
        <v>-4.7729412550359361E-6</v>
      </c>
      <c r="FD43" s="3">
        <v>0</v>
      </c>
    </row>
    <row r="44" spans="1:160" x14ac:dyDescent="0.45">
      <c r="A44" t="s">
        <v>674</v>
      </c>
      <c r="B44" s="2">
        <v>38990</v>
      </c>
      <c r="C44" s="29">
        <v>4.2345704331249312</v>
      </c>
      <c r="D44" s="3">
        <v>4.9579555101337028E-8</v>
      </c>
      <c r="E44" s="3">
        <v>-2.7350182561678852E-11</v>
      </c>
      <c r="F44" s="3">
        <v>2.5079430512465824E-5</v>
      </c>
      <c r="G44" s="3">
        <v>-6.0406962755671167E-8</v>
      </c>
      <c r="H44" s="55">
        <v>-0.14307354221235735</v>
      </c>
      <c r="I44" s="3">
        <v>4.2974962295075376E-8</v>
      </c>
      <c r="J44" s="3">
        <v>-5.9915041419631252E-7</v>
      </c>
      <c r="K44" s="3">
        <v>3.7223211619596283E-2</v>
      </c>
      <c r="L44" s="3">
        <v>2.8920409615763538E-2</v>
      </c>
      <c r="M44" s="3">
        <v>0</v>
      </c>
      <c r="N44" s="3">
        <v>-3.8417867090193617E-3</v>
      </c>
      <c r="O44" s="3">
        <v>2.4809044042541213E-5</v>
      </c>
      <c r="P44" s="3">
        <v>0</v>
      </c>
      <c r="Q44" s="3">
        <v>-6.1412934844239932E-4</v>
      </c>
      <c r="R44" s="3">
        <v>0</v>
      </c>
      <c r="S44" s="3">
        <v>0.10348746006136801</v>
      </c>
      <c r="T44" s="3">
        <v>1.7409951364169798E-4</v>
      </c>
      <c r="U44" s="3">
        <v>4.8936239692075528E-2</v>
      </c>
      <c r="V44" s="3">
        <v>2.9119476867547152E-6</v>
      </c>
      <c r="W44" s="3">
        <v>3.3989496084543727E-2</v>
      </c>
      <c r="X44" s="3">
        <v>0</v>
      </c>
      <c r="Y44" s="3">
        <v>3.5785929417630721E-6</v>
      </c>
      <c r="Z44" s="3">
        <v>8.7698432393775123E-8</v>
      </c>
      <c r="AA44" s="3">
        <v>1.7051670540511933E-9</v>
      </c>
      <c r="AB44" s="55">
        <v>-7.0412974345426278E-3</v>
      </c>
      <c r="AC44" s="3">
        <v>-1.375377137889105E-3</v>
      </c>
      <c r="AD44" s="3">
        <v>0</v>
      </c>
      <c r="AE44" s="3">
        <v>0</v>
      </c>
      <c r="AF44" s="3">
        <v>3.8298462625763552E-3</v>
      </c>
      <c r="AG44" s="56">
        <v>1.0095910098222296E-2</v>
      </c>
      <c r="AH44" s="3">
        <v>1.6328615797461936E-5</v>
      </c>
      <c r="AI44" s="3">
        <v>1.7673023310638341E-2</v>
      </c>
      <c r="AJ44" s="3">
        <v>0</v>
      </c>
      <c r="AK44" s="3">
        <v>4.1969654564525814E-6</v>
      </c>
      <c r="AL44" s="3">
        <v>2.813379819942016E-8</v>
      </c>
      <c r="AM44" s="3">
        <v>5.4975065726497558E-3</v>
      </c>
      <c r="AN44" s="3">
        <v>9.5063990520318867E-8</v>
      </c>
      <c r="AO44" s="3">
        <v>-2.1394241362119241E-5</v>
      </c>
      <c r="AP44" s="3">
        <v>-6.0355861311659189E-5</v>
      </c>
      <c r="AQ44" s="3">
        <v>4.4568749959156186E-6</v>
      </c>
      <c r="AR44" s="3">
        <v>2.0009991028891776E-2</v>
      </c>
      <c r="AS44" s="3">
        <v>5.7574144430184166E-9</v>
      </c>
      <c r="AT44" s="3">
        <v>6.1084777943245413E-5</v>
      </c>
      <c r="AU44" s="3">
        <v>-3.1188127057945802E-3</v>
      </c>
      <c r="AV44" s="3">
        <v>-6.4876785963367956E-7</v>
      </c>
      <c r="AW44" s="3">
        <v>2.099718292798098E-6</v>
      </c>
      <c r="AX44" s="3">
        <v>0</v>
      </c>
      <c r="AY44" s="3">
        <v>-4.1223827784549709E-5</v>
      </c>
      <c r="AZ44" s="3">
        <v>0</v>
      </c>
      <c r="BA44" s="3">
        <v>-3.7577713952290072E-2</v>
      </c>
      <c r="BB44" s="3">
        <v>5.8905730242833972E-2</v>
      </c>
      <c r="BC44" s="55">
        <v>0.20655493180389722</v>
      </c>
      <c r="BD44" s="3">
        <v>0</v>
      </c>
      <c r="BE44" s="3">
        <v>0</v>
      </c>
      <c r="BF44" s="3">
        <v>-1.6539725365936047E-3</v>
      </c>
      <c r="BG44" s="3">
        <v>0</v>
      </c>
      <c r="BH44" s="3">
        <v>-4.1750824302689821E-6</v>
      </c>
      <c r="BI44" s="3">
        <v>4.7979124135757734E-4</v>
      </c>
      <c r="BJ44" s="3">
        <v>0</v>
      </c>
      <c r="BK44" s="3">
        <v>3.4588603451172708E-4</v>
      </c>
      <c r="BL44" s="3">
        <v>3.5829797435004022E-2</v>
      </c>
      <c r="BM44" s="3">
        <v>-2.0676608256671945E-6</v>
      </c>
      <c r="BN44" s="3">
        <v>2.1166805193211318E-5</v>
      </c>
      <c r="BO44" s="3">
        <v>8.0994925064600885E-4</v>
      </c>
      <c r="BP44" s="3">
        <v>2.0095570142442976E-9</v>
      </c>
      <c r="BQ44" s="3">
        <v>3.552049944611958E-7</v>
      </c>
      <c r="BR44" s="3">
        <v>-1.3787896593031964E-6</v>
      </c>
      <c r="BS44" s="3">
        <v>0</v>
      </c>
      <c r="BT44" s="3">
        <v>4.9340662630127784E-2</v>
      </c>
      <c r="BU44" s="3">
        <v>-2.2728969499765852E-3</v>
      </c>
      <c r="BV44" s="3">
        <v>6.8597656619278171E-4</v>
      </c>
      <c r="BW44" s="3">
        <v>-2.9525006622497855E-6</v>
      </c>
      <c r="BX44" s="55">
        <v>0.15698497279318763</v>
      </c>
      <c r="BY44" s="3">
        <v>9.3238369316933352E-6</v>
      </c>
      <c r="BZ44" s="3">
        <v>-1.9722766940463078E-6</v>
      </c>
      <c r="CA44" s="3">
        <v>0</v>
      </c>
      <c r="CB44" s="3">
        <v>0</v>
      </c>
      <c r="CC44" s="3">
        <v>3.1590085636364869E-5</v>
      </c>
      <c r="CD44" s="3">
        <v>2.5265879848433918E-2</v>
      </c>
      <c r="CE44" s="3">
        <v>1.2650416804368951E-6</v>
      </c>
      <c r="CF44" s="3">
        <v>0</v>
      </c>
      <c r="CG44" s="3">
        <v>3.6963203253123862E-6</v>
      </c>
      <c r="CH44" s="3">
        <v>8.9329992216179919E-7</v>
      </c>
      <c r="CI44" s="3">
        <v>0</v>
      </c>
      <c r="CJ44" s="3">
        <v>5.4896927230599875E-5</v>
      </c>
      <c r="CK44" s="3">
        <v>1.1384503313723293E-6</v>
      </c>
      <c r="CL44" s="3">
        <v>-7.9476502736273054E-3</v>
      </c>
      <c r="CM44" s="3">
        <v>6.6529903844609565E-6</v>
      </c>
      <c r="CN44" s="3">
        <v>0</v>
      </c>
      <c r="CO44" s="3">
        <v>-7.4593374771600327E-6</v>
      </c>
      <c r="CP44" s="3">
        <v>2.2280030627798751E-6</v>
      </c>
      <c r="CQ44" s="3">
        <v>-1.1862299643536464E-4</v>
      </c>
      <c r="CR44" s="3">
        <v>6.7317558229841004E-7</v>
      </c>
      <c r="CS44" s="3">
        <v>3.351993974054122E-9</v>
      </c>
      <c r="CT44" s="3">
        <v>0</v>
      </c>
      <c r="CU44" s="3">
        <v>0</v>
      </c>
      <c r="CV44" s="3">
        <v>8.1798334530032231E-6</v>
      </c>
      <c r="CW44" s="3">
        <v>0</v>
      </c>
      <c r="CX44" s="3">
        <v>-3.1740158706269813E-4</v>
      </c>
      <c r="CY44" s="3">
        <v>0</v>
      </c>
      <c r="CZ44" s="3">
        <v>0.10953882237804161</v>
      </c>
      <c r="DA44" s="3">
        <v>-3.5551667447861916E-2</v>
      </c>
      <c r="DB44" s="3">
        <v>-5.2893621735511712E-4</v>
      </c>
      <c r="DC44" s="3">
        <v>-7.0655882851268807E-4</v>
      </c>
      <c r="DD44" s="3">
        <v>1.5083083214946174E-8</v>
      </c>
      <c r="DE44" s="3">
        <v>2.8856758880130974E-3</v>
      </c>
      <c r="DF44" s="3">
        <v>4.9087259752699862E-9</v>
      </c>
      <c r="DG44" s="3">
        <v>-3.431282599227844E-5</v>
      </c>
      <c r="DH44" s="3">
        <v>6.4643578495200528E-3</v>
      </c>
      <c r="DI44" s="3">
        <v>3.9986978245284775E-6</v>
      </c>
      <c r="DJ44" s="3">
        <v>-1.4721935942435394E-4</v>
      </c>
      <c r="DK44" s="3">
        <v>-1.001479894020876E-4</v>
      </c>
      <c r="DL44" s="3">
        <v>2.8664620473322127E-6</v>
      </c>
      <c r="DM44" s="3">
        <v>4.3530502186240883E-6</v>
      </c>
      <c r="DN44" s="3">
        <v>1.5049053586888144E-4</v>
      </c>
      <c r="DO44" s="3">
        <v>1.0738165524996803E-4</v>
      </c>
      <c r="DP44" s="3">
        <v>-2.1631109661054163E-7</v>
      </c>
      <c r="DQ44" s="3">
        <v>-1.9370018074361148E-4</v>
      </c>
      <c r="DR44" s="3">
        <v>8.4008397402545481E-9</v>
      </c>
      <c r="DS44" s="3">
        <v>-1.9699411180993488E-4</v>
      </c>
      <c r="DT44" s="3">
        <v>2.1893449127649937E-8</v>
      </c>
      <c r="DU44" s="3">
        <v>-1.4089501736657473E-6</v>
      </c>
      <c r="DV44" s="3">
        <v>-4.1929233350041199E-9</v>
      </c>
      <c r="DW44" s="3">
        <v>0</v>
      </c>
      <c r="DX44" s="3">
        <v>-3.5809255908151815E-5</v>
      </c>
      <c r="DY44" s="3">
        <v>1.7044274776651833E-8</v>
      </c>
      <c r="DZ44" s="3">
        <v>1.5490449319041917E-8</v>
      </c>
      <c r="EA44" s="3">
        <v>5.3147160488575332E-2</v>
      </c>
      <c r="EB44" s="3">
        <v>3.0925947396607926E-4</v>
      </c>
      <c r="EC44" s="55">
        <v>0.64193879331496972</v>
      </c>
      <c r="ED44" s="3">
        <v>-2.6708039078736955E-7</v>
      </c>
      <c r="EE44" s="3">
        <v>0</v>
      </c>
      <c r="EF44" s="3">
        <v>0</v>
      </c>
      <c r="EG44" s="3">
        <v>0</v>
      </c>
      <c r="EH44" s="3">
        <v>4.2638783723017638E-2</v>
      </c>
      <c r="EI44" s="3">
        <v>0.10088012642161086</v>
      </c>
      <c r="EJ44" s="3">
        <v>0</v>
      </c>
      <c r="EK44" s="3">
        <v>7.8393789895861238E-2</v>
      </c>
      <c r="EL44" s="3">
        <v>-3.6250538008384817E-6</v>
      </c>
      <c r="EM44" s="3">
        <v>0</v>
      </c>
      <c r="EN44" s="3">
        <v>0</v>
      </c>
      <c r="EO44" s="3">
        <v>0</v>
      </c>
      <c r="EP44" s="3">
        <v>-9.8391696181634395E-6</v>
      </c>
      <c r="EQ44" s="3">
        <v>-7.0332390867841877E-6</v>
      </c>
      <c r="ER44" s="3">
        <v>-1.0007399710797299E-5</v>
      </c>
      <c r="ES44" s="3">
        <v>0.2010357130502784</v>
      </c>
      <c r="ET44" s="6">
        <v>2.5310654363744782</v>
      </c>
      <c r="EU44" s="3">
        <v>-9.1950994889157927E-6</v>
      </c>
      <c r="EV44" s="3">
        <v>1.4452643504497679E-3</v>
      </c>
      <c r="EW44" s="3">
        <v>1.4900448745284948E-3</v>
      </c>
      <c r="EX44" s="3">
        <v>0</v>
      </c>
      <c r="EY44" s="3">
        <v>-7.5396216157192497E-2</v>
      </c>
      <c r="EZ44" s="3">
        <v>-2.5748962071278449E-2</v>
      </c>
      <c r="FA44" s="3">
        <v>0</v>
      </c>
      <c r="FB44" s="3">
        <v>0</v>
      </c>
      <c r="FC44" s="3">
        <v>-8.2475497161816597E-7</v>
      </c>
      <c r="FD44" s="3">
        <v>0</v>
      </c>
    </row>
    <row r="45" spans="1:160" x14ac:dyDescent="0.45">
      <c r="A45" t="s">
        <v>675</v>
      </c>
      <c r="B45" s="2">
        <v>39082</v>
      </c>
      <c r="C45" s="29">
        <v>4.833811641053753</v>
      </c>
      <c r="D45" s="3">
        <v>-9.7091573927236208E-7</v>
      </c>
      <c r="E45" s="3">
        <v>-1.5745600508148027E-10</v>
      </c>
      <c r="F45" s="3">
        <v>3.2949364411847207E-5</v>
      </c>
      <c r="G45" s="3">
        <v>-6.994276624179975E-9</v>
      </c>
      <c r="H45" s="55">
        <v>0.1062750262803929</v>
      </c>
      <c r="I45" s="3">
        <v>3.4735858389270502E-7</v>
      </c>
      <c r="J45" s="3">
        <v>-4.8188763253024566E-8</v>
      </c>
      <c r="K45" s="3">
        <v>6.3314152979210461E-2</v>
      </c>
      <c r="L45" s="3">
        <v>2.8581889999403767E-2</v>
      </c>
      <c r="M45" s="3">
        <v>0</v>
      </c>
      <c r="N45" s="3">
        <v>-6.0151774936745262E-4</v>
      </c>
      <c r="O45" s="3">
        <v>-3.7220414394985926E-6</v>
      </c>
      <c r="P45" s="3">
        <v>0</v>
      </c>
      <c r="Q45" s="3">
        <v>-4.1825241440535154E-4</v>
      </c>
      <c r="R45" s="3">
        <v>0</v>
      </c>
      <c r="S45" s="3">
        <v>-2.2011833400378877E-2</v>
      </c>
      <c r="T45" s="3">
        <v>1.4099377372982667E-4</v>
      </c>
      <c r="U45" s="3">
        <v>-6.036279435777411E-3</v>
      </c>
      <c r="V45" s="3">
        <v>7.5038926187759529E-6</v>
      </c>
      <c r="W45" s="3">
        <v>2.6851935408076146E-2</v>
      </c>
      <c r="X45" s="3">
        <v>0</v>
      </c>
      <c r="Y45" s="3">
        <v>-3.4910619742222282E-6</v>
      </c>
      <c r="Z45" s="3">
        <v>6.9804701134738747E-7</v>
      </c>
      <c r="AA45" s="3">
        <v>8.757975096065535E-8</v>
      </c>
      <c r="AB45" s="55">
        <v>0.18241329385811691</v>
      </c>
      <c r="AC45" s="3">
        <v>-8.9897404147796221E-4</v>
      </c>
      <c r="AD45" s="3">
        <v>0</v>
      </c>
      <c r="AE45" s="3">
        <v>0</v>
      </c>
      <c r="AF45" s="3">
        <v>2.7075208381514365E-2</v>
      </c>
      <c r="AG45" s="56">
        <v>3.3362159083969614E-3</v>
      </c>
      <c r="AH45" s="3">
        <v>3.968082328251415E-4</v>
      </c>
      <c r="AI45" s="3">
        <v>-4.2375521107633875E-3</v>
      </c>
      <c r="AJ45" s="3">
        <v>0</v>
      </c>
      <c r="AK45" s="3">
        <v>-1.4566437233585166E-5</v>
      </c>
      <c r="AL45" s="3">
        <v>1.5304675049602566E-8</v>
      </c>
      <c r="AM45" s="3">
        <v>4.866877744694062E-3</v>
      </c>
      <c r="AN45" s="3">
        <v>-3.1351955649975567E-8</v>
      </c>
      <c r="AO45" s="3">
        <v>1.0127884365416434E-4</v>
      </c>
      <c r="AP45" s="3">
        <v>2.780194205711607E-4</v>
      </c>
      <c r="AQ45" s="3">
        <v>-1.8984871778963001E-6</v>
      </c>
      <c r="AR45" s="3">
        <v>6.1605220934651921E-2</v>
      </c>
      <c r="AS45" s="3">
        <v>4.4140619839406276E-7</v>
      </c>
      <c r="AT45" s="3">
        <v>-2.755799371711325E-4</v>
      </c>
      <c r="AU45" s="3">
        <v>-1.5712756984800238E-3</v>
      </c>
      <c r="AV45" s="3">
        <v>-2.9987837829825136E-6</v>
      </c>
      <c r="AW45" s="3">
        <v>2.548887676522782E-5</v>
      </c>
      <c r="AX45" s="3">
        <v>0</v>
      </c>
      <c r="AY45" s="3">
        <v>2.5366918781745638E-5</v>
      </c>
      <c r="AZ45" s="3">
        <v>0</v>
      </c>
      <c r="BA45" s="3">
        <v>3.540708511253321E-2</v>
      </c>
      <c r="BB45" s="3">
        <v>8.6443268586872485E-2</v>
      </c>
      <c r="BC45" s="55">
        <v>0.18279506514670557</v>
      </c>
      <c r="BD45" s="3">
        <v>0</v>
      </c>
      <c r="BE45" s="3">
        <v>0</v>
      </c>
      <c r="BF45" s="3">
        <v>9.4859350698929491E-4</v>
      </c>
      <c r="BG45" s="3">
        <v>0</v>
      </c>
      <c r="BH45" s="3">
        <v>2.0364636759447752E-5</v>
      </c>
      <c r="BI45" s="3">
        <v>2.5815611336602081E-5</v>
      </c>
      <c r="BJ45" s="3">
        <v>0</v>
      </c>
      <c r="BK45" s="3">
        <v>9.7172039019391136E-5</v>
      </c>
      <c r="BL45" s="3">
        <v>2.783926125943042E-3</v>
      </c>
      <c r="BM45" s="3">
        <v>1.9066821241147759E-5</v>
      </c>
      <c r="BN45" s="3">
        <v>-8.9552367950535965E-5</v>
      </c>
      <c r="BO45" s="3">
        <v>1.8954974223393251E-3</v>
      </c>
      <c r="BP45" s="3">
        <v>1.0931910749716122E-9</v>
      </c>
      <c r="BQ45" s="3">
        <v>-1.6027397721936736E-7</v>
      </c>
      <c r="BR45" s="3">
        <v>1.9708151308005619E-4</v>
      </c>
      <c r="BS45" s="3">
        <v>0</v>
      </c>
      <c r="BT45" s="3">
        <v>7.139067989074778E-2</v>
      </c>
      <c r="BU45" s="3">
        <v>1.1251648193094738E-2</v>
      </c>
      <c r="BV45" s="3">
        <v>1.3331859898373903E-2</v>
      </c>
      <c r="BW45" s="3">
        <v>-3.0713868101125502E-7</v>
      </c>
      <c r="BX45" s="55">
        <v>0.218597131011217</v>
      </c>
      <c r="BY45" s="3">
        <v>3.6269385085743577E-6</v>
      </c>
      <c r="BZ45" s="3">
        <v>1.4389535162414648E-5</v>
      </c>
      <c r="CA45" s="3">
        <v>0</v>
      </c>
      <c r="CB45" s="3">
        <v>0</v>
      </c>
      <c r="CC45" s="3">
        <v>3.4022184542936048E-5</v>
      </c>
      <c r="CD45" s="3">
        <v>7.451293629581858E-2</v>
      </c>
      <c r="CE45" s="3">
        <v>-2.480776271340625E-8</v>
      </c>
      <c r="CF45" s="3">
        <v>0</v>
      </c>
      <c r="CG45" s="3">
        <v>4.0048863968051571E-6</v>
      </c>
      <c r="CH45" s="3">
        <v>-5.5336535031330346E-6</v>
      </c>
      <c r="CI45" s="3">
        <v>0</v>
      </c>
      <c r="CJ45" s="3">
        <v>-6.8635886064806863E-5</v>
      </c>
      <c r="CK45" s="3">
        <v>-1.8831716123301033E-6</v>
      </c>
      <c r="CL45" s="3">
        <v>9.9582794058737101E-2</v>
      </c>
      <c r="CM45" s="3">
        <v>-3.6292824716495889E-6</v>
      </c>
      <c r="CN45" s="3">
        <v>0</v>
      </c>
      <c r="CO45" s="3">
        <v>-1.1156626726743256E-6</v>
      </c>
      <c r="CP45" s="3">
        <v>-9.9407791771293707E-6</v>
      </c>
      <c r="CQ45" s="3">
        <v>1.076695015456571E-3</v>
      </c>
      <c r="CR45" s="3">
        <v>1.0557413675257405E-5</v>
      </c>
      <c r="CS45" s="3">
        <v>1.3795821425730437E-6</v>
      </c>
      <c r="CT45" s="3">
        <v>0</v>
      </c>
      <c r="CU45" s="3">
        <v>0</v>
      </c>
      <c r="CV45" s="3">
        <v>3.2875661032748275E-6</v>
      </c>
      <c r="CW45" s="3">
        <v>0</v>
      </c>
      <c r="CX45" s="3">
        <v>-2.285190328995774E-5</v>
      </c>
      <c r="CY45" s="3">
        <v>0</v>
      </c>
      <c r="CZ45" s="3">
        <v>-2.7690271021875688E-2</v>
      </c>
      <c r="DA45" s="3">
        <v>-3.206599324242107E-2</v>
      </c>
      <c r="DB45" s="3">
        <v>-6.6988240853880067E-4</v>
      </c>
      <c r="DC45" s="3">
        <v>-5.5783696384359644E-4</v>
      </c>
      <c r="DD45" s="3">
        <v>1.9254805835568982E-7</v>
      </c>
      <c r="DE45" s="3">
        <v>2.8574343384577153E-3</v>
      </c>
      <c r="DF45" s="3">
        <v>-7.320779695760423E-7</v>
      </c>
      <c r="DG45" s="3">
        <v>8.4921226311617391E-5</v>
      </c>
      <c r="DH45" s="3">
        <v>4.5446710602836784E-3</v>
      </c>
      <c r="DI45" s="3">
        <v>-4.9269365593239109E-6</v>
      </c>
      <c r="DJ45" s="3">
        <v>-1.1786729080226297E-4</v>
      </c>
      <c r="DK45" s="3">
        <v>-3.0464649287435325E-4</v>
      </c>
      <c r="DL45" s="3">
        <v>-4.4874899863575538E-5</v>
      </c>
      <c r="DM45" s="3">
        <v>-4.6152176331990609E-5</v>
      </c>
      <c r="DN45" s="3">
        <v>4.8910929434268537E-4</v>
      </c>
      <c r="DO45" s="3">
        <v>-5.1747232248436763E-6</v>
      </c>
      <c r="DP45" s="3">
        <v>9.1243494459379713E-8</v>
      </c>
      <c r="DQ45" s="3">
        <v>-7.1834863298141712E-4</v>
      </c>
      <c r="DR45" s="3">
        <v>-6.4470077573575741E-8</v>
      </c>
      <c r="DS45" s="3">
        <v>-5.5901742172481687E-5</v>
      </c>
      <c r="DT45" s="3">
        <v>-1.4732287303243415E-7</v>
      </c>
      <c r="DU45" s="3">
        <v>9.8639915669662935E-6</v>
      </c>
      <c r="DV45" s="3">
        <v>1.7770864294212213E-8</v>
      </c>
      <c r="DW45" s="3">
        <v>0</v>
      </c>
      <c r="DX45" s="3">
        <v>-1.7630324282941762E-4</v>
      </c>
      <c r="DY45" s="3">
        <v>-7.6836509498238849E-9</v>
      </c>
      <c r="DZ45" s="3">
        <v>2.3833558938613337E-8</v>
      </c>
      <c r="EA45" s="3">
        <v>9.7584705113283408E-3</v>
      </c>
      <c r="EB45" s="3">
        <v>-2.237363491488821E-3</v>
      </c>
      <c r="EC45" s="55">
        <v>0.36792433366887373</v>
      </c>
      <c r="ED45" s="3">
        <v>5.3268728496537399E-6</v>
      </c>
      <c r="EE45" s="3">
        <v>0</v>
      </c>
      <c r="EF45" s="3">
        <v>0</v>
      </c>
      <c r="EG45" s="3">
        <v>0</v>
      </c>
      <c r="EH45" s="3">
        <v>-4.3917669885984105E-2</v>
      </c>
      <c r="EI45" s="3">
        <v>5.5385347889440752E-2</v>
      </c>
      <c r="EJ45" s="3">
        <v>0</v>
      </c>
      <c r="EK45" s="3">
        <v>3.4267722890800947E-2</v>
      </c>
      <c r="EL45" s="3">
        <v>2.3951592981437901E-6</v>
      </c>
      <c r="EM45" s="3">
        <v>0</v>
      </c>
      <c r="EN45" s="3">
        <v>0</v>
      </c>
      <c r="EO45" s="3">
        <v>0</v>
      </c>
      <c r="EP45" s="3">
        <v>-3.7688650811389709E-4</v>
      </c>
      <c r="EQ45" s="3">
        <v>9.1587795169786071E-5</v>
      </c>
      <c r="ER45" s="3">
        <v>1.5541309840428202E-5</v>
      </c>
      <c r="ES45" s="3">
        <v>9.476834350896958E-2</v>
      </c>
      <c r="ET45" s="6">
        <v>2.9372214160657686</v>
      </c>
      <c r="EU45" s="3">
        <v>-2.424392299694075E-6</v>
      </c>
      <c r="EV45" s="3">
        <v>2.849175054680951E-3</v>
      </c>
      <c r="EW45" s="3">
        <v>-3.5432684770654929E-4</v>
      </c>
      <c r="EX45" s="3">
        <v>-2.0885232162541267E-11</v>
      </c>
      <c r="EY45" s="3">
        <v>3.0432667132777935E-2</v>
      </c>
      <c r="EZ45" s="3">
        <v>4.2824643471490176E-2</v>
      </c>
      <c r="FA45" s="3">
        <v>0</v>
      </c>
      <c r="FB45" s="3">
        <v>0</v>
      </c>
      <c r="FC45" s="3">
        <v>2.5944592155302137E-6</v>
      </c>
      <c r="FD45" s="3">
        <v>0</v>
      </c>
    </row>
    <row r="46" spans="1:160" x14ac:dyDescent="0.45">
      <c r="A46" t="s">
        <v>676</v>
      </c>
      <c r="B46" s="2">
        <v>39172</v>
      </c>
      <c r="C46" s="29">
        <v>9.8268788548805155</v>
      </c>
      <c r="D46" s="3">
        <v>-3.7531104123812617E-7</v>
      </c>
      <c r="E46" s="3">
        <v>6.109153903000475E-10</v>
      </c>
      <c r="F46" s="3">
        <v>-2.4137628102181566E-5</v>
      </c>
      <c r="G46" s="3">
        <v>1.3581707387791532E-8</v>
      </c>
      <c r="H46" s="55">
        <v>0.44240785053301163</v>
      </c>
      <c r="I46" s="3">
        <v>-3.6829577501774834E-8</v>
      </c>
      <c r="J46" s="3">
        <v>3.4962250351778246E-7</v>
      </c>
      <c r="K46" s="3">
        <v>8.4038583029088284E-3</v>
      </c>
      <c r="L46" s="3">
        <v>3.3106206476969331E-2</v>
      </c>
      <c r="M46" s="3">
        <v>0</v>
      </c>
      <c r="N46" s="3">
        <v>5.0064906106905968E-3</v>
      </c>
      <c r="O46" s="3">
        <v>-2.0080129936489103E-5</v>
      </c>
      <c r="P46" s="3">
        <v>0</v>
      </c>
      <c r="Q46" s="3">
        <v>5.3796018595984472E-4</v>
      </c>
      <c r="R46" s="3">
        <v>0</v>
      </c>
      <c r="S46" s="3">
        <v>0.12268978459907322</v>
      </c>
      <c r="T46" s="3">
        <v>1.4273012415974814E-5</v>
      </c>
      <c r="U46" s="3">
        <v>0.65114931404228193</v>
      </c>
      <c r="V46" s="3">
        <v>1.7319604203105579E-5</v>
      </c>
      <c r="W46" s="3">
        <v>0.22707259048811021</v>
      </c>
      <c r="X46" s="3">
        <v>0</v>
      </c>
      <c r="Y46" s="3">
        <v>4.852727323611896E-6</v>
      </c>
      <c r="Z46" s="3">
        <v>-9.8475544421897729E-8</v>
      </c>
      <c r="AA46" s="3">
        <v>2.2519928608438102E-8</v>
      </c>
      <c r="AB46" s="55">
        <v>0.34369696967622348</v>
      </c>
      <c r="AC46" s="3">
        <v>-4.7231981979119781E-3</v>
      </c>
      <c r="AD46" s="3">
        <v>0</v>
      </c>
      <c r="AE46" s="3">
        <v>0</v>
      </c>
      <c r="AF46" s="3">
        <v>1.1526679873925839E-2</v>
      </c>
      <c r="AG46" s="56">
        <v>7.315614365691417E-3</v>
      </c>
      <c r="AH46" s="3">
        <v>9.4172804006581576E-4</v>
      </c>
      <c r="AI46" s="3">
        <v>3.5631981844535546E-2</v>
      </c>
      <c r="AJ46" s="3">
        <v>0</v>
      </c>
      <c r="AK46" s="3">
        <v>1.1795059868088214E-5</v>
      </c>
      <c r="AL46" s="3">
        <v>-4.8111939643134215E-8</v>
      </c>
      <c r="AM46" s="3">
        <v>8.3441424518024051E-3</v>
      </c>
      <c r="AN46" s="3">
        <v>-1.8614099779947283E-7</v>
      </c>
      <c r="AO46" s="3">
        <v>1.0854868941903201E-4</v>
      </c>
      <c r="AP46" s="3">
        <v>2.5707776310267787E-4</v>
      </c>
      <c r="AQ46" s="3">
        <v>-1.8663199497711772E-6</v>
      </c>
      <c r="AR46" s="3">
        <v>2.2119376498033295E-2</v>
      </c>
      <c r="AS46" s="3">
        <v>2.3865415210803117E-7</v>
      </c>
      <c r="AT46" s="3">
        <v>-4.6760848357548749E-4</v>
      </c>
      <c r="AU46" s="3">
        <v>5.5441323428905085E-4</v>
      </c>
      <c r="AV46" s="3">
        <v>-6.3110855847500115E-7</v>
      </c>
      <c r="AW46" s="3">
        <v>1.9160858098166074E-5</v>
      </c>
      <c r="AX46" s="3">
        <v>0</v>
      </c>
      <c r="AY46" s="3">
        <v>3.7801901928789236E-5</v>
      </c>
      <c r="AZ46" s="3">
        <v>0</v>
      </c>
      <c r="BA46" s="3">
        <v>7.3604637468385531E-3</v>
      </c>
      <c r="BB46" s="3">
        <v>0.1989583417601761</v>
      </c>
      <c r="BC46" s="55">
        <v>0.17025479948297362</v>
      </c>
      <c r="BD46" s="3">
        <v>0</v>
      </c>
      <c r="BE46" s="3">
        <v>0</v>
      </c>
      <c r="BF46" s="3">
        <v>5.5083000907966429E-7</v>
      </c>
      <c r="BG46" s="3">
        <v>0</v>
      </c>
      <c r="BH46" s="3">
        <v>8.0853050116795798E-5</v>
      </c>
      <c r="BI46" s="3">
        <v>-4.1623458886325463E-4</v>
      </c>
      <c r="BJ46" s="3">
        <v>0</v>
      </c>
      <c r="BK46" s="3">
        <v>4.1811986832237402E-4</v>
      </c>
      <c r="BL46" s="3">
        <v>1.0205941528372954E-2</v>
      </c>
      <c r="BM46" s="3">
        <v>2.4424807891481596E-7</v>
      </c>
      <c r="BN46" s="3">
        <v>2.0531275954921156E-5</v>
      </c>
      <c r="BO46" s="3">
        <v>2.1868570783837834E-3</v>
      </c>
      <c r="BP46" s="3">
        <v>-3.4365671173667307E-9</v>
      </c>
      <c r="BQ46" s="3">
        <v>-6.7160671343528584E-7</v>
      </c>
      <c r="BR46" s="3">
        <v>-2.653575611915544E-6</v>
      </c>
      <c r="BS46" s="3">
        <v>0</v>
      </c>
      <c r="BT46" s="3">
        <v>7.4494842123557239E-2</v>
      </c>
      <c r="BU46" s="3">
        <v>-1.7891425061660618E-3</v>
      </c>
      <c r="BV46" s="3">
        <v>-1.8383439837435879E-2</v>
      </c>
      <c r="BW46" s="3">
        <v>2.4581298521275167E-6</v>
      </c>
      <c r="BX46" s="55">
        <v>-1.2379125628337987E-3</v>
      </c>
      <c r="BY46" s="3">
        <v>-8.6006947169055074E-6</v>
      </c>
      <c r="BZ46" s="3">
        <v>-1.5552948008738938E-6</v>
      </c>
      <c r="CA46" s="3">
        <v>0</v>
      </c>
      <c r="CB46" s="3">
        <v>0</v>
      </c>
      <c r="CC46" s="3">
        <v>-1.0019625102835705E-4</v>
      </c>
      <c r="CD46" s="3">
        <v>4.4519308265117422E-2</v>
      </c>
      <c r="CE46" s="3">
        <v>-7.3178877775405242E-7</v>
      </c>
      <c r="CF46" s="3">
        <v>0</v>
      </c>
      <c r="CG46" s="3">
        <v>8.8095865902371198E-5</v>
      </c>
      <c r="CH46" s="3">
        <v>-2.2498043150906623E-6</v>
      </c>
      <c r="CI46" s="3">
        <v>0</v>
      </c>
      <c r="CJ46" s="3">
        <v>-2.43568309227217E-5</v>
      </c>
      <c r="CK46" s="3">
        <v>-4.0724169166984687E-7</v>
      </c>
      <c r="CL46" s="3">
        <v>2.1081751754267387E-2</v>
      </c>
      <c r="CM46" s="3">
        <v>-4.7908043704341937E-6</v>
      </c>
      <c r="CN46" s="3">
        <v>0</v>
      </c>
      <c r="CO46" s="3">
        <v>3.5854140605213939E-6</v>
      </c>
      <c r="CP46" s="3">
        <v>-3.871119459632541E-6</v>
      </c>
      <c r="CQ46" s="3">
        <v>-1.2150348671975103E-4</v>
      </c>
      <c r="CR46" s="3">
        <v>-4.093830359517023E-5</v>
      </c>
      <c r="CS46" s="3">
        <v>2.9585993475008439E-7</v>
      </c>
      <c r="CT46" s="3">
        <v>0</v>
      </c>
      <c r="CU46" s="3">
        <v>0</v>
      </c>
      <c r="CV46" s="3">
        <v>-7.0928162352054714E-6</v>
      </c>
      <c r="CW46" s="3">
        <v>0</v>
      </c>
      <c r="CX46" s="3">
        <v>2.9369973743754736E-6</v>
      </c>
      <c r="CY46" s="3">
        <v>0</v>
      </c>
      <c r="CZ46" s="3">
        <v>6.1875767331538704E-2</v>
      </c>
      <c r="DA46" s="3">
        <v>1.3936721399566946E-2</v>
      </c>
      <c r="DB46" s="3">
        <v>1.3880101685743787E-3</v>
      </c>
      <c r="DC46" s="3">
        <v>-3.7659657606237834E-4</v>
      </c>
      <c r="DD46" s="3">
        <v>-6.3502162206301717E-8</v>
      </c>
      <c r="DE46" s="3">
        <v>2.9857786257024644E-3</v>
      </c>
      <c r="DF46" s="3">
        <v>-2.4305417567179368E-8</v>
      </c>
      <c r="DG46" s="3">
        <v>-1.7800748007810604E-5</v>
      </c>
      <c r="DH46" s="3">
        <v>9.828239285359601E-2</v>
      </c>
      <c r="DI46" s="3">
        <v>1.704023937353622E-5</v>
      </c>
      <c r="DJ46" s="3">
        <v>5.5869856680453066E-4</v>
      </c>
      <c r="DK46" s="3">
        <v>7.123887704985121E-4</v>
      </c>
      <c r="DL46" s="3">
        <v>-5.8829272199223644E-6</v>
      </c>
      <c r="DM46" s="3">
        <v>6.6519729045740071E-6</v>
      </c>
      <c r="DN46" s="3">
        <v>8.3305963831731335E-5</v>
      </c>
      <c r="DO46" s="3">
        <v>-7.5737775441489947E-5</v>
      </c>
      <c r="DP46" s="3">
        <v>1.46151363682777E-6</v>
      </c>
      <c r="DQ46" s="3">
        <v>1.0152564198991807E-4</v>
      </c>
      <c r="DR46" s="3">
        <v>-4.3878576158539146E-8</v>
      </c>
      <c r="DS46" s="3">
        <v>3.3962643926280304E-4</v>
      </c>
      <c r="DT46" s="3">
        <v>-6.6742214936641302E-8</v>
      </c>
      <c r="DU46" s="3">
        <v>-1.2766723948864558E-6</v>
      </c>
      <c r="DV46" s="3">
        <v>-7.8401248165654625E-9</v>
      </c>
      <c r="DW46" s="3">
        <v>0</v>
      </c>
      <c r="DX46" s="3">
        <v>-4.6501581553372984E-5</v>
      </c>
      <c r="DY46" s="3">
        <v>-3.2074528527732962E-8</v>
      </c>
      <c r="DZ46" s="3">
        <v>-2.0541406108748431E-8</v>
      </c>
      <c r="EA46" s="3">
        <v>0.67657435943384148</v>
      </c>
      <c r="EB46" s="3">
        <v>-8.482186176183977E-4</v>
      </c>
      <c r="EC46" s="55">
        <v>2.0841859736174611</v>
      </c>
      <c r="ED46" s="3">
        <v>-5.524412517494983E-7</v>
      </c>
      <c r="EE46" s="3">
        <v>0</v>
      </c>
      <c r="EF46" s="3">
        <v>0</v>
      </c>
      <c r="EG46" s="3">
        <v>0</v>
      </c>
      <c r="EH46" s="3">
        <v>1.4528448777389976E-2</v>
      </c>
      <c r="EI46" s="3">
        <v>7.4485694893203974E-2</v>
      </c>
      <c r="EJ46" s="3">
        <v>0</v>
      </c>
      <c r="EK46" s="3">
        <v>2.4582373159442804E-2</v>
      </c>
      <c r="EL46" s="3">
        <v>2.9836719530232359E-6</v>
      </c>
      <c r="EM46" s="3">
        <v>0</v>
      </c>
      <c r="EN46" s="3">
        <v>0</v>
      </c>
      <c r="EO46" s="3">
        <v>0</v>
      </c>
      <c r="EP46" s="3">
        <v>1.5108132607892274E-5</v>
      </c>
      <c r="EQ46" s="3">
        <v>-7.0906542260041347E-4</v>
      </c>
      <c r="ER46" s="3">
        <v>2.9968591296914244E-6</v>
      </c>
      <c r="ES46" s="3">
        <v>2.2103785825674904E-2</v>
      </c>
      <c r="ET46" s="6">
        <v>4.0027544859348394</v>
      </c>
      <c r="EU46" s="3">
        <v>2.5708802056666361E-7</v>
      </c>
      <c r="EV46" s="3">
        <v>-1.5179979251499832E-3</v>
      </c>
      <c r="EW46" s="3">
        <v>1.5891476881992473E-3</v>
      </c>
      <c r="EX46" s="3">
        <v>-2.5423161428623243E-10</v>
      </c>
      <c r="EY46" s="3">
        <v>0.13826005291081575</v>
      </c>
      <c r="EZ46" s="3">
        <v>0.40270814578733299</v>
      </c>
      <c r="FA46" s="3">
        <v>0</v>
      </c>
      <c r="FB46" s="3">
        <v>0</v>
      </c>
      <c r="FC46" s="3">
        <v>3.6230341994746069E-7</v>
      </c>
      <c r="FD46" s="3">
        <v>0</v>
      </c>
    </row>
    <row r="47" spans="1:160" x14ac:dyDescent="0.45">
      <c r="A47" t="s">
        <v>677</v>
      </c>
      <c r="B47" s="2">
        <v>39263</v>
      </c>
      <c r="C47" s="29">
        <v>5.0559596568468006</v>
      </c>
      <c r="D47" s="3">
        <v>1.6880969760822255E-6</v>
      </c>
      <c r="E47" s="3">
        <v>5.5177868601331354E-9</v>
      </c>
      <c r="F47" s="3">
        <v>-5.0615034782156792E-5</v>
      </c>
      <c r="G47" s="3">
        <v>1.8734924234778668E-9</v>
      </c>
      <c r="H47" s="55">
        <v>8.1901446206090623E-3</v>
      </c>
      <c r="I47" s="3">
        <v>-6.0979063715766395E-7</v>
      </c>
      <c r="J47" s="3">
        <v>4.3392121639752938E-8</v>
      </c>
      <c r="K47" s="3">
        <v>2.8618644150037342E-2</v>
      </c>
      <c r="L47" s="3">
        <v>3.5223656061492574E-2</v>
      </c>
      <c r="M47" s="3">
        <v>0</v>
      </c>
      <c r="N47" s="3">
        <v>2.1808771571765486E-3</v>
      </c>
      <c r="O47" s="3">
        <v>-4.0119728430633722E-6</v>
      </c>
      <c r="P47" s="3">
        <v>0</v>
      </c>
      <c r="Q47" s="3">
        <v>4.8850334533987805E-4</v>
      </c>
      <c r="R47" s="3">
        <v>0</v>
      </c>
      <c r="S47" s="3">
        <v>0.26840446205655932</v>
      </c>
      <c r="T47" s="3">
        <v>6.2479118673916312E-5</v>
      </c>
      <c r="U47" s="3">
        <v>4.4689567515969501E-3</v>
      </c>
      <c r="V47" s="3">
        <v>-3.2344375323191052E-5</v>
      </c>
      <c r="W47" s="3">
        <v>-1.8515804647307912E-2</v>
      </c>
      <c r="X47" s="3">
        <v>0</v>
      </c>
      <c r="Y47" s="3">
        <v>9.4407760584913796E-5</v>
      </c>
      <c r="Z47" s="3">
        <v>-1.195666101160052E-6</v>
      </c>
      <c r="AA47" s="3">
        <v>-5.7196013039505199E-8</v>
      </c>
      <c r="AB47" s="55">
        <v>0.26737106323676496</v>
      </c>
      <c r="AC47" s="3">
        <v>-1.3067465899262163E-2</v>
      </c>
      <c r="AD47" s="3">
        <v>0</v>
      </c>
      <c r="AE47" s="3">
        <v>0</v>
      </c>
      <c r="AF47" s="3">
        <v>1.1484081014924374E-2</v>
      </c>
      <c r="AG47" s="56">
        <v>7.737408340823715E-3</v>
      </c>
      <c r="AH47" s="3">
        <v>1.2524854969971147E-3</v>
      </c>
      <c r="AI47" s="3">
        <v>1.5771723899449579E-2</v>
      </c>
      <c r="AJ47" s="3">
        <v>0</v>
      </c>
      <c r="AK47" s="3">
        <v>-7.4175836371209412E-7</v>
      </c>
      <c r="AL47" s="3">
        <v>-4.6085467525584306E-8</v>
      </c>
      <c r="AM47" s="3">
        <v>1.4493716420403773E-3</v>
      </c>
      <c r="AN47" s="3">
        <v>4.4657162699026135E-8</v>
      </c>
      <c r="AO47" s="3">
        <v>8.0058487719245422E-4</v>
      </c>
      <c r="AP47" s="3">
        <v>-7.0347469454325911E-4</v>
      </c>
      <c r="AQ47" s="3">
        <v>-4.1490366889734591E-6</v>
      </c>
      <c r="AR47" s="3">
        <v>2.5141099464210472E-2</v>
      </c>
      <c r="AS47" s="3">
        <v>-6.8198739067529404E-7</v>
      </c>
      <c r="AT47" s="3">
        <v>-1.5929187411272811E-3</v>
      </c>
      <c r="AU47" s="3">
        <v>1.8239650789251822E-4</v>
      </c>
      <c r="AV47" s="3">
        <v>4.3286489335942824E-6</v>
      </c>
      <c r="AW47" s="3">
        <v>-6.3595607830872281E-5</v>
      </c>
      <c r="AX47" s="3">
        <v>0</v>
      </c>
      <c r="AY47" s="3">
        <v>-2.5280525952866964E-5</v>
      </c>
      <c r="AZ47" s="3">
        <v>0</v>
      </c>
      <c r="BA47" s="3">
        <v>4.3740147997927775E-2</v>
      </c>
      <c r="BB47" s="3">
        <v>0.1435327670288099</v>
      </c>
      <c r="BC47" s="55">
        <v>8.1444937700194203E-2</v>
      </c>
      <c r="BD47" s="3">
        <v>0</v>
      </c>
      <c r="BE47" s="3">
        <v>0</v>
      </c>
      <c r="BF47" s="3">
        <v>3.9380948219314572E-4</v>
      </c>
      <c r="BG47" s="3">
        <v>0</v>
      </c>
      <c r="BH47" s="3">
        <v>1.0993988257826641E-7</v>
      </c>
      <c r="BI47" s="3">
        <v>2.3849317700425231E-4</v>
      </c>
      <c r="BJ47" s="3">
        <v>0</v>
      </c>
      <c r="BK47" s="3">
        <v>3.3350815210502112E-4</v>
      </c>
      <c r="BL47" s="3">
        <v>3.6561389907748626E-2</v>
      </c>
      <c r="BM47" s="3">
        <v>-1.0352067162751387E-5</v>
      </c>
      <c r="BN47" s="3">
        <v>3.9249229690085578E-5</v>
      </c>
      <c r="BO47" s="3">
        <v>-2.7725654949166991E-4</v>
      </c>
      <c r="BP47" s="3">
        <v>-3.2918191089703093E-9</v>
      </c>
      <c r="BQ47" s="3">
        <v>1.68774337277294E-7</v>
      </c>
      <c r="BR47" s="3">
        <v>4.1100513789582283E-6</v>
      </c>
      <c r="BS47" s="3">
        <v>0</v>
      </c>
      <c r="BT47" s="3">
        <v>8.8131091507973491E-2</v>
      </c>
      <c r="BU47" s="3">
        <v>-5.6416210432496429E-3</v>
      </c>
      <c r="BV47" s="3">
        <v>2.5730914897355569E-2</v>
      </c>
      <c r="BW47" s="3">
        <v>-1.4719638637822055E-7</v>
      </c>
      <c r="BX47" s="55">
        <v>0.27839473848383084</v>
      </c>
      <c r="BY47" s="3">
        <v>-4.4735753528472686E-6</v>
      </c>
      <c r="BZ47" s="3">
        <v>-8.9427847151731343E-6</v>
      </c>
      <c r="CA47" s="3">
        <v>0</v>
      </c>
      <c r="CB47" s="3">
        <v>0</v>
      </c>
      <c r="CC47" s="3">
        <v>1.1122814625244632E-4</v>
      </c>
      <c r="CD47" s="3">
        <v>2.7539987891051627E-2</v>
      </c>
      <c r="CE47" s="3">
        <v>5.2636864953787936E-9</v>
      </c>
      <c r="CF47" s="3">
        <v>0</v>
      </c>
      <c r="CG47" s="3">
        <v>4.4044068279023535E-6</v>
      </c>
      <c r="CH47" s="3">
        <v>9.9063392134146135E-6</v>
      </c>
      <c r="CI47" s="3">
        <v>0</v>
      </c>
      <c r="CJ47" s="3">
        <v>3.9195778735828656E-5</v>
      </c>
      <c r="CK47" s="3">
        <v>7.2878239075346639E-7</v>
      </c>
      <c r="CL47" s="3">
        <v>1.4681644009947037</v>
      </c>
      <c r="CM47" s="3">
        <v>1.2997321417753113E-6</v>
      </c>
      <c r="CN47" s="3">
        <v>0</v>
      </c>
      <c r="CO47" s="3">
        <v>4.0089376469214835E-7</v>
      </c>
      <c r="CP47" s="3">
        <v>2.079812644756989E-5</v>
      </c>
      <c r="CQ47" s="3">
        <v>-7.5208225072316592E-4</v>
      </c>
      <c r="CR47" s="3">
        <v>3.6745502374853151E-5</v>
      </c>
      <c r="CS47" s="3">
        <v>-9.8351264929045779E-7</v>
      </c>
      <c r="CT47" s="3">
        <v>0</v>
      </c>
      <c r="CU47" s="3">
        <v>0</v>
      </c>
      <c r="CV47" s="3">
        <v>-2.3848324566898232E-6</v>
      </c>
      <c r="CW47" s="3">
        <v>0</v>
      </c>
      <c r="CX47" s="3">
        <v>-6.1487877731495751E-5</v>
      </c>
      <c r="CY47" s="3">
        <v>0</v>
      </c>
      <c r="CZ47" s="3">
        <v>9.2082731195274742E-2</v>
      </c>
      <c r="DA47" s="3">
        <v>1.649362541276023E-2</v>
      </c>
      <c r="DB47" s="3">
        <v>-2.2374534861318741E-5</v>
      </c>
      <c r="DC47" s="3">
        <v>-1.721787220093014E-4</v>
      </c>
      <c r="DD47" s="3">
        <v>-3.7228670035572319E-7</v>
      </c>
      <c r="DE47" s="3">
        <v>3.5605191524259467E-3</v>
      </c>
      <c r="DF47" s="3">
        <v>1.2657575566483396E-6</v>
      </c>
      <c r="DG47" s="3">
        <v>-3.1541121490475322E-5</v>
      </c>
      <c r="DH47" s="3">
        <v>7.4430037613011188E-2</v>
      </c>
      <c r="DI47" s="3">
        <v>-2.0331405475665829E-5</v>
      </c>
      <c r="DJ47" s="3">
        <v>1.0654516779118061E-3</v>
      </c>
      <c r="DK47" s="3">
        <v>-1.6452725765564441E-4</v>
      </c>
      <c r="DL47" s="3">
        <v>4.74912525749954E-5</v>
      </c>
      <c r="DM47" s="3">
        <v>8.7125886784800095E-5</v>
      </c>
      <c r="DN47" s="3">
        <v>-4.2500945542582109E-4</v>
      </c>
      <c r="DO47" s="3">
        <v>-1.805414808407675E-5</v>
      </c>
      <c r="DP47" s="3">
        <v>-2.9587917553152777E-6</v>
      </c>
      <c r="DQ47" s="3">
        <v>-8.4476265013358571E-5</v>
      </c>
      <c r="DR47" s="3">
        <v>1.5777301719021218E-7</v>
      </c>
      <c r="DS47" s="3">
        <v>-1.485195642368066E-5</v>
      </c>
      <c r="DT47" s="3">
        <v>3.2915482141368181E-7</v>
      </c>
      <c r="DU47" s="3">
        <v>-6.7710713527814359E-6</v>
      </c>
      <c r="DV47" s="3">
        <v>-3.2412409300421828E-8</v>
      </c>
      <c r="DW47" s="3">
        <v>0</v>
      </c>
      <c r="DX47" s="3">
        <v>-3.5487430733899931E-5</v>
      </c>
      <c r="DY47" s="3">
        <v>8.0713900971293129E-9</v>
      </c>
      <c r="DZ47" s="3">
        <v>-6.2506812964897276E-8</v>
      </c>
      <c r="EA47" s="3">
        <v>1.8898613448080706E-2</v>
      </c>
      <c r="EB47" s="3">
        <v>2.4100223897746071E-3</v>
      </c>
      <c r="EC47" s="55">
        <v>0.44759068130413426</v>
      </c>
      <c r="ED47" s="3">
        <v>-6.8538332942647378E-6</v>
      </c>
      <c r="EE47" s="3">
        <v>0</v>
      </c>
      <c r="EF47" s="3">
        <v>0</v>
      </c>
      <c r="EG47" s="3">
        <v>0</v>
      </c>
      <c r="EH47" s="3">
        <v>1.720383038542541E-2</v>
      </c>
      <c r="EI47" s="3">
        <v>0.15029235983871908</v>
      </c>
      <c r="EJ47" s="3">
        <v>0</v>
      </c>
      <c r="EK47" s="3">
        <v>5.0504412051212484E-2</v>
      </c>
      <c r="EL47" s="3">
        <v>-4.5032556263180637E-6</v>
      </c>
      <c r="EM47" s="3">
        <v>0</v>
      </c>
      <c r="EN47" s="3">
        <v>0</v>
      </c>
      <c r="EO47" s="3">
        <v>0</v>
      </c>
      <c r="EP47" s="3">
        <v>-2.9260257044338096E-5</v>
      </c>
      <c r="EQ47" s="3">
        <v>4.038484240226429E-4</v>
      </c>
      <c r="ER47" s="3">
        <v>-3.5301596881419835E-6</v>
      </c>
      <c r="ES47" s="3">
        <v>0.31997357577522439</v>
      </c>
      <c r="ET47" s="6">
        <v>1.3774324026073526</v>
      </c>
      <c r="EU47" s="3">
        <v>1.2061499332515579E-5</v>
      </c>
      <c r="EV47" s="3">
        <v>-9.0040645851991472E-4</v>
      </c>
      <c r="EW47" s="3">
        <v>1.1728899593338199E-3</v>
      </c>
      <c r="EX47" s="3">
        <v>3.6076024333520504E-10</v>
      </c>
      <c r="EY47" s="3">
        <v>6.043147189916636E-2</v>
      </c>
      <c r="EZ47" s="3">
        <v>-2.7669089719556429E-2</v>
      </c>
      <c r="FA47" s="3">
        <v>0</v>
      </c>
      <c r="FB47" s="3">
        <v>0</v>
      </c>
      <c r="FC47" s="3">
        <v>-1.0828436239155208E-6</v>
      </c>
      <c r="FD47" s="3">
        <v>0</v>
      </c>
    </row>
    <row r="48" spans="1:160" x14ac:dyDescent="0.45">
      <c r="A48" t="s">
        <v>678</v>
      </c>
      <c r="B48" s="2">
        <v>39355</v>
      </c>
      <c r="C48" s="29">
        <v>9.5896691482105982</v>
      </c>
      <c r="D48" s="3">
        <v>1.230370022357161E-6</v>
      </c>
      <c r="E48" s="3">
        <v>7.3339695309811705E-9</v>
      </c>
      <c r="F48" s="3">
        <v>4.1752540251559326E-5</v>
      </c>
      <c r="G48" s="3">
        <v>-3.862077302887833E-9</v>
      </c>
      <c r="H48" s="55">
        <v>1.3590315785541844</v>
      </c>
      <c r="I48" s="3">
        <v>-8.6746510914396536E-8</v>
      </c>
      <c r="J48" s="3">
        <v>-1.8645121438914117E-7</v>
      </c>
      <c r="K48" s="3">
        <v>5.9131527354328313E-2</v>
      </c>
      <c r="L48" s="3">
        <v>6.6495685648564982E-3</v>
      </c>
      <c r="M48" s="3">
        <v>0</v>
      </c>
      <c r="N48" s="3">
        <v>3.5559143684334668E-3</v>
      </c>
      <c r="O48" s="3">
        <v>2.9674167998272514E-5</v>
      </c>
      <c r="P48" s="3">
        <v>0</v>
      </c>
      <c r="Q48" s="3">
        <v>-5.6112443316323854E-4</v>
      </c>
      <c r="R48" s="3">
        <v>0</v>
      </c>
      <c r="S48" s="3">
        <v>0.13766062919028316</v>
      </c>
      <c r="T48" s="3">
        <v>8.5949183870770362E-5</v>
      </c>
      <c r="U48" s="3">
        <v>-4.8555907210999963E-2</v>
      </c>
      <c r="V48" s="3">
        <v>5.7249336595107755E-6</v>
      </c>
      <c r="W48" s="3">
        <v>-3.6827278778458324E-2</v>
      </c>
      <c r="X48" s="3">
        <v>0</v>
      </c>
      <c r="Y48" s="3">
        <v>3.0578041534476924E-6</v>
      </c>
      <c r="Z48" s="3">
        <v>-1.4719871297754916E-7</v>
      </c>
      <c r="AA48" s="3">
        <v>7.6049027409154249E-9</v>
      </c>
      <c r="AB48" s="55">
        <v>1.1118225631907193</v>
      </c>
      <c r="AC48" s="3">
        <v>1.6398975605172009E-2</v>
      </c>
      <c r="AD48" s="3">
        <v>0</v>
      </c>
      <c r="AE48" s="3">
        <v>0</v>
      </c>
      <c r="AF48" s="3">
        <v>7.7296377528499197E-3</v>
      </c>
      <c r="AG48" s="56">
        <v>5.8813823780373402E-3</v>
      </c>
      <c r="AH48" s="3">
        <v>1.2058756515730142E-3</v>
      </c>
      <c r="AI48" s="3">
        <v>0.50290513231421707</v>
      </c>
      <c r="AJ48" s="3">
        <v>0</v>
      </c>
      <c r="AK48" s="3">
        <v>-1.7463416953718596E-6</v>
      </c>
      <c r="AL48" s="3">
        <v>2.1696086584404027E-7</v>
      </c>
      <c r="AM48" s="3">
        <v>1.4858261113765408E-3</v>
      </c>
      <c r="AN48" s="3">
        <v>3.4813992298859876E-7</v>
      </c>
      <c r="AO48" s="3">
        <v>4.7965410603149753E-4</v>
      </c>
      <c r="AP48" s="3">
        <v>-1.4508459499837145E-4</v>
      </c>
      <c r="AQ48" s="3">
        <v>1.2788999430392692E-5</v>
      </c>
      <c r="AR48" s="3">
        <v>2.0332831358404257E-2</v>
      </c>
      <c r="AS48" s="3">
        <v>-1.0583637884305221E-6</v>
      </c>
      <c r="AT48" s="3">
        <v>6.2457596300848886E-4</v>
      </c>
      <c r="AU48" s="3">
        <v>9.3299045798845052E-4</v>
      </c>
      <c r="AV48" s="3">
        <v>-8.8171816394431107E-7</v>
      </c>
      <c r="AW48" s="3">
        <v>1.09793735912763E-5</v>
      </c>
      <c r="AX48" s="3">
        <v>0</v>
      </c>
      <c r="AY48" s="3">
        <v>-2.0012765860300519E-5</v>
      </c>
      <c r="AZ48" s="3">
        <v>0</v>
      </c>
      <c r="BA48" s="3">
        <v>2.6739041577780547E-2</v>
      </c>
      <c r="BB48" s="3">
        <v>-4.5543689903868922E-2</v>
      </c>
      <c r="BC48" s="55">
        <v>0.24783530733782483</v>
      </c>
      <c r="BD48" s="3">
        <v>0</v>
      </c>
      <c r="BE48" s="3">
        <v>0</v>
      </c>
      <c r="BF48" s="3">
        <v>-2.4125440426210357E-5</v>
      </c>
      <c r="BG48" s="3">
        <v>0</v>
      </c>
      <c r="BH48" s="3">
        <v>-4.3693776625608388E-6</v>
      </c>
      <c r="BI48" s="3">
        <v>6.8593949579784136E-4</v>
      </c>
      <c r="BJ48" s="3">
        <v>0</v>
      </c>
      <c r="BK48" s="3">
        <v>1.7278466168246597E-4</v>
      </c>
      <c r="BL48" s="3">
        <v>3.8601376184533784E-2</v>
      </c>
      <c r="BM48" s="3">
        <v>-6.5164003050229539E-7</v>
      </c>
      <c r="BN48" s="3">
        <v>1.6430853604674056E-5</v>
      </c>
      <c r="BO48" s="3">
        <v>6.8166413404349285E-2</v>
      </c>
      <c r="BP48" s="3">
        <v>1.5497204703145739E-8</v>
      </c>
      <c r="BQ48" s="3">
        <v>1.9866323017237976E-6</v>
      </c>
      <c r="BR48" s="3">
        <v>-1.5727229231880744E-6</v>
      </c>
      <c r="BS48" s="3">
        <v>0</v>
      </c>
      <c r="BT48" s="3">
        <v>7.9805416786703429E-2</v>
      </c>
      <c r="BU48" s="3">
        <v>-2.2313274638802215E-3</v>
      </c>
      <c r="BV48" s="3">
        <v>1.6530880795266045E-2</v>
      </c>
      <c r="BW48" s="3">
        <v>-1.1956646125506061E-6</v>
      </c>
      <c r="BX48" s="55">
        <v>0.21184008747953925</v>
      </c>
      <c r="BY48" s="3">
        <v>9.6773073555726851E-6</v>
      </c>
      <c r="BZ48" s="3">
        <v>-1.0188791997523746E-6</v>
      </c>
      <c r="CA48" s="3">
        <v>0</v>
      </c>
      <c r="CB48" s="3">
        <v>0</v>
      </c>
      <c r="CC48" s="3">
        <v>8.3257539398260777E-5</v>
      </c>
      <c r="CD48" s="3">
        <v>9.5118677371712326E-2</v>
      </c>
      <c r="CE48" s="3">
        <v>3.7896514417315294E-7</v>
      </c>
      <c r="CF48" s="3">
        <v>0</v>
      </c>
      <c r="CG48" s="3">
        <v>3.4013228048453589E-6</v>
      </c>
      <c r="CH48" s="3">
        <v>2.8479571732636645E-6</v>
      </c>
      <c r="CI48" s="3">
        <v>0</v>
      </c>
      <c r="CJ48" s="3">
        <v>1.3419433772502158E-5</v>
      </c>
      <c r="CK48" s="3">
        <v>2.2189318602424129E-7</v>
      </c>
      <c r="CL48" s="3">
        <v>4.7682478158092824E-2</v>
      </c>
      <c r="CM48" s="3">
        <v>4.5403148062923247E-6</v>
      </c>
      <c r="CN48" s="3">
        <v>0</v>
      </c>
      <c r="CO48" s="3">
        <v>-1.2248597585484278E-6</v>
      </c>
      <c r="CP48" s="3">
        <v>4.730797328274637E-6</v>
      </c>
      <c r="CQ48" s="3">
        <v>-9.5454298699456985E-5</v>
      </c>
      <c r="CR48" s="3">
        <v>1.1725535716252219E-5</v>
      </c>
      <c r="CS48" s="3">
        <v>3.9965333282580832E-9</v>
      </c>
      <c r="CT48" s="3">
        <v>0</v>
      </c>
      <c r="CU48" s="3">
        <v>0</v>
      </c>
      <c r="CV48" s="3">
        <v>5.011232166765221E-6</v>
      </c>
      <c r="CW48" s="3">
        <v>0</v>
      </c>
      <c r="CX48" s="3">
        <v>-2.4524972255044341E-5</v>
      </c>
      <c r="CY48" s="3">
        <v>0</v>
      </c>
      <c r="CZ48" s="3">
        <v>7.8047462609409396E-2</v>
      </c>
      <c r="DA48" s="3">
        <v>5.2196116817893653E-3</v>
      </c>
      <c r="DB48" s="3">
        <v>-4.410751559611126E-5</v>
      </c>
      <c r="DC48" s="3">
        <v>2.6749609981591663E-5</v>
      </c>
      <c r="DD48" s="3">
        <v>8.7698432393775123E-8</v>
      </c>
      <c r="DE48" s="3">
        <v>1.85581138800237E-3</v>
      </c>
      <c r="DF48" s="3">
        <v>-1.0353590326858916E-7</v>
      </c>
      <c r="DG48" s="3">
        <v>-2.8015058760405743E-5</v>
      </c>
      <c r="DH48" s="3">
        <v>1.087389433434399E-2</v>
      </c>
      <c r="DI48" s="3">
        <v>4.4007473011526855E-8</v>
      </c>
      <c r="DJ48" s="3">
        <v>6.1874830352914165E-5</v>
      </c>
      <c r="DK48" s="3">
        <v>-6.3767588591671703E-4</v>
      </c>
      <c r="DL48" s="3">
        <v>2.3569479181330889E-7</v>
      </c>
      <c r="DM48" s="3">
        <v>9.7501327912859152E-5</v>
      </c>
      <c r="DN48" s="3">
        <v>7.0205046595635753E-5</v>
      </c>
      <c r="DO48" s="3">
        <v>9.0595075479479338E-5</v>
      </c>
      <c r="DP48" s="3">
        <v>4.4076821657422293E-6</v>
      </c>
      <c r="DQ48" s="3">
        <v>1.0676497114306285E-4</v>
      </c>
      <c r="DR48" s="3">
        <v>6.2206865595735288E-8</v>
      </c>
      <c r="DS48" s="3">
        <v>-3.2570702678492395E-4</v>
      </c>
      <c r="DT48" s="3">
        <v>4.3242352393532312E-8</v>
      </c>
      <c r="DU48" s="3">
        <v>-1.1932736721225751E-6</v>
      </c>
      <c r="DV48" s="3">
        <v>7.5197285156070006E-9</v>
      </c>
      <c r="DW48" s="3">
        <v>0</v>
      </c>
      <c r="DX48" s="3">
        <v>-2.8870722685144166E-5</v>
      </c>
      <c r="DY48" s="3">
        <v>9.4889891310247985E-8</v>
      </c>
      <c r="DZ48" s="3">
        <v>4.9749106898751672E-8</v>
      </c>
      <c r="EA48" s="3">
        <v>-3.1970249966274199E-2</v>
      </c>
      <c r="EB48" s="3">
        <v>2.6261304878966748E-3</v>
      </c>
      <c r="EC48" s="55">
        <v>0.68747131766440184</v>
      </c>
      <c r="ED48" s="3">
        <v>-9.4205580500915339E-7</v>
      </c>
      <c r="EE48" s="3">
        <v>0</v>
      </c>
      <c r="EF48" s="3">
        <v>0</v>
      </c>
      <c r="EG48" s="3">
        <v>0</v>
      </c>
      <c r="EH48" s="3">
        <v>3.1353500851833339E-2</v>
      </c>
      <c r="EI48" s="3">
        <v>7.675047904192013E-2</v>
      </c>
      <c r="EJ48" s="3">
        <v>0</v>
      </c>
      <c r="EK48" s="3">
        <v>0.10639161030218348</v>
      </c>
      <c r="EL48" s="3">
        <v>-1.8773115148917678E-6</v>
      </c>
      <c r="EM48" s="3">
        <v>0</v>
      </c>
      <c r="EN48" s="3">
        <v>0</v>
      </c>
      <c r="EO48" s="3">
        <v>0</v>
      </c>
      <c r="EP48" s="3">
        <v>8.9566967106746549E-5</v>
      </c>
      <c r="EQ48" s="3">
        <v>2.2221473325431099E-4</v>
      </c>
      <c r="ER48" s="3">
        <v>-1.848968543051782E-5</v>
      </c>
      <c r="ES48" s="3">
        <v>0.11881894568869666</v>
      </c>
      <c r="ET48" s="6">
        <v>4.4713629134808688</v>
      </c>
      <c r="EU48" s="3">
        <v>-9.7247121098289124E-6</v>
      </c>
      <c r="EV48" s="3">
        <v>-3.7254631163136765E-4</v>
      </c>
      <c r="EW48" s="3">
        <v>2.5403369546478883E-3</v>
      </c>
      <c r="EX48" s="3">
        <v>9.7409784100502849E-9</v>
      </c>
      <c r="EY48" s="3">
        <v>0.47909642363226967</v>
      </c>
      <c r="EZ48" s="3">
        <v>-8.8592924117619713E-3</v>
      </c>
      <c r="FA48" s="3">
        <v>0</v>
      </c>
      <c r="FB48" s="3">
        <v>0</v>
      </c>
      <c r="FC48" s="3">
        <v>-2.019058434415453E-7</v>
      </c>
      <c r="FD48" s="3">
        <v>0</v>
      </c>
    </row>
    <row r="49" spans="1:160" x14ac:dyDescent="0.45">
      <c r="A49" t="s">
        <v>679</v>
      </c>
      <c r="B49" s="2">
        <v>39447</v>
      </c>
      <c r="C49" s="29">
        <v>8.1410662295049505</v>
      </c>
      <c r="D49" s="3">
        <v>-6.0856449471283749E-6</v>
      </c>
      <c r="E49" s="3">
        <v>-1.8509337173306308E-8</v>
      </c>
      <c r="F49" s="3">
        <v>5.2435007133121786E-5</v>
      </c>
      <c r="G49" s="3">
        <v>7.579342359327473E-10</v>
      </c>
      <c r="H49" s="55">
        <v>0.12635184014282175</v>
      </c>
      <c r="I49" s="3">
        <v>1.2405591523030157E-6</v>
      </c>
      <c r="J49" s="3">
        <v>-3.1388589793108555E-8</v>
      </c>
      <c r="K49" s="3">
        <v>0.17391455654745711</v>
      </c>
      <c r="L49" s="3">
        <v>4.8597214956826867E-3</v>
      </c>
      <c r="M49" s="3">
        <v>0</v>
      </c>
      <c r="N49" s="3">
        <v>1.0456732433582385E-2</v>
      </c>
      <c r="O49" s="3">
        <v>-4.1681781771082535E-6</v>
      </c>
      <c r="P49" s="3">
        <v>0</v>
      </c>
      <c r="Q49" s="3">
        <v>-5.8165630866225532E-4</v>
      </c>
      <c r="R49" s="3">
        <v>0</v>
      </c>
      <c r="S49" s="3">
        <v>0.1580188000785884</v>
      </c>
      <c r="T49" s="3">
        <v>-4.929031105101229E-5</v>
      </c>
      <c r="U49" s="3">
        <v>-1.6145504061129801E-2</v>
      </c>
      <c r="V49" s="3">
        <v>7.5025444863140878E-6</v>
      </c>
      <c r="W49" s="3">
        <v>3.6560901793337749E-2</v>
      </c>
      <c r="X49" s="3">
        <v>0</v>
      </c>
      <c r="Y49" s="3">
        <v>-7.2290552683024987E-7</v>
      </c>
      <c r="Z49" s="3">
        <v>2.4581851460030198E-6</v>
      </c>
      <c r="AA49" s="3">
        <v>1.3773289584326918E-8</v>
      </c>
      <c r="AB49" s="55">
        <v>0.20971988248884571</v>
      </c>
      <c r="AC49" s="3">
        <v>-2.7934021133765547E-2</v>
      </c>
      <c r="AD49" s="3">
        <v>0</v>
      </c>
      <c r="AE49" s="3">
        <v>0</v>
      </c>
      <c r="AF49" s="3">
        <v>4.1305117442209755E-3</v>
      </c>
      <c r="AG49" s="56">
        <v>7.3633937162046982E-3</v>
      </c>
      <c r="AH49" s="3">
        <v>1.1516935459514608E-3</v>
      </c>
      <c r="AI49" s="3">
        <v>-4.3262390111037843E-2</v>
      </c>
      <c r="AJ49" s="3">
        <v>0</v>
      </c>
      <c r="AK49" s="3">
        <v>-5.6087229078924004E-6</v>
      </c>
      <c r="AL49" s="3">
        <v>-1.0207998324735596E-7</v>
      </c>
      <c r="AM49" s="3">
        <v>5.4382487915496953E-3</v>
      </c>
      <c r="AN49" s="3">
        <v>-4.879050066427237E-8</v>
      </c>
      <c r="AO49" s="3">
        <v>2.14069597995175E-4</v>
      </c>
      <c r="AP49" s="3">
        <v>6.7660545699250421E-4</v>
      </c>
      <c r="AQ49" s="3">
        <v>-5.4313786360242372E-6</v>
      </c>
      <c r="AR49" s="3">
        <v>1.3717508944613556E-2</v>
      </c>
      <c r="AS49" s="3">
        <v>2.7226773690306674E-6</v>
      </c>
      <c r="AT49" s="3">
        <v>1.6620111714908559E-4</v>
      </c>
      <c r="AU49" s="3">
        <v>4.5168546130057707E-4</v>
      </c>
      <c r="AV49" s="3">
        <v>9.766238102006515E-5</v>
      </c>
      <c r="AW49" s="3">
        <v>4.3452990894144213E-5</v>
      </c>
      <c r="AX49" s="3">
        <v>0</v>
      </c>
      <c r="AY49" s="3">
        <v>1.4619759784909248E-5</v>
      </c>
      <c r="AZ49" s="3">
        <v>0</v>
      </c>
      <c r="BA49" s="3">
        <v>2.604594655838614E-2</v>
      </c>
      <c r="BB49" s="3">
        <v>6.0105344741569158E-2</v>
      </c>
      <c r="BC49" s="55">
        <v>0.39084524453429392</v>
      </c>
      <c r="BD49" s="3">
        <v>0</v>
      </c>
      <c r="BE49" s="3">
        <v>0</v>
      </c>
      <c r="BF49" s="3">
        <v>2.2735585489851143E-5</v>
      </c>
      <c r="BG49" s="3">
        <v>0</v>
      </c>
      <c r="BH49" s="3">
        <v>2.9567795054679424E-5</v>
      </c>
      <c r="BI49" s="3">
        <v>-3.3744855307087763E-4</v>
      </c>
      <c r="BJ49" s="3">
        <v>0</v>
      </c>
      <c r="BK49" s="3">
        <v>9.7862171672703909E-4</v>
      </c>
      <c r="BL49" s="3">
        <v>4.8651425972217138E-2</v>
      </c>
      <c r="BM49" s="3">
        <v>3.8019956522113801E-6</v>
      </c>
      <c r="BN49" s="3">
        <v>-5.8659207742837976E-5</v>
      </c>
      <c r="BO49" s="3">
        <v>1.320185117365103E-2</v>
      </c>
      <c r="BP49" s="3">
        <v>-7.2914273748111413E-9</v>
      </c>
      <c r="BQ49" s="3">
        <v>-6.4954760005462427E-7</v>
      </c>
      <c r="BR49" s="3">
        <v>4.6110055149012217E-6</v>
      </c>
      <c r="BS49" s="3">
        <v>0</v>
      </c>
      <c r="BT49" s="3">
        <v>9.6075194209448933E-2</v>
      </c>
      <c r="BU49" s="3">
        <v>1.4694698787203383E-2</v>
      </c>
      <c r="BV49" s="3">
        <v>-3.6036491052787235E-4</v>
      </c>
      <c r="BW49" s="3">
        <v>-9.8475082028599597E-8</v>
      </c>
      <c r="BX49" s="55">
        <v>0.31549342283896797</v>
      </c>
      <c r="BY49" s="3">
        <v>2.1763202410310686E-6</v>
      </c>
      <c r="BZ49" s="3">
        <v>8.5300495205054327E-6</v>
      </c>
      <c r="CA49" s="3">
        <v>0</v>
      </c>
      <c r="CB49" s="3">
        <v>0</v>
      </c>
      <c r="CC49" s="3">
        <v>8.2622454732424129E-5</v>
      </c>
      <c r="CD49" s="3">
        <v>0.12732504367952358</v>
      </c>
      <c r="CE49" s="3">
        <v>7.3001589344305511E-8</v>
      </c>
      <c r="CF49" s="3">
        <v>0</v>
      </c>
      <c r="CG49" s="3">
        <v>3.1743553713158718E-6</v>
      </c>
      <c r="CH49" s="3">
        <v>-1.3172036691835998E-5</v>
      </c>
      <c r="CI49" s="3">
        <v>0</v>
      </c>
      <c r="CJ49" s="3">
        <v>-7.5101899801707315E-6</v>
      </c>
      <c r="CK49" s="3">
        <v>-2.3838418243133699E-7</v>
      </c>
      <c r="CL49" s="3">
        <v>9.9769912532167368E-2</v>
      </c>
      <c r="CM49" s="3">
        <v>-7.4734386901509394E-7</v>
      </c>
      <c r="CN49" s="3">
        <v>0</v>
      </c>
      <c r="CO49" s="3">
        <v>-2.6797006119599632E-7</v>
      </c>
      <c r="CP49" s="3">
        <v>-3.3029428198844599E-5</v>
      </c>
      <c r="CQ49" s="3">
        <v>8.3664000033302531E-4</v>
      </c>
      <c r="CR49" s="3">
        <v>-3.6710576856284703E-5</v>
      </c>
      <c r="CS49" s="3">
        <v>3.7225394763710762E-7</v>
      </c>
      <c r="CT49" s="3">
        <v>0</v>
      </c>
      <c r="CU49" s="3">
        <v>0</v>
      </c>
      <c r="CV49" s="3">
        <v>2.5728729108997745E-6</v>
      </c>
      <c r="CW49" s="3">
        <v>0</v>
      </c>
      <c r="CX49" s="3">
        <v>-1.4396651945328124E-5</v>
      </c>
      <c r="CY49" s="3">
        <v>0</v>
      </c>
      <c r="CZ49" s="3">
        <v>0.24854263116174702</v>
      </c>
      <c r="DA49" s="3">
        <v>7.1451875679535521E-3</v>
      </c>
      <c r="DB49" s="3">
        <v>-3.7487518874847181E-4</v>
      </c>
      <c r="DC49" s="3">
        <v>2.8171979911557993E-6</v>
      </c>
      <c r="DD49" s="3">
        <v>6.9804701134738747E-7</v>
      </c>
      <c r="DE49" s="3">
        <v>2.6432367501446077E-2</v>
      </c>
      <c r="DF49" s="3">
        <v>-1.614307006803607E-6</v>
      </c>
      <c r="DG49" s="3">
        <v>7.0077713357274862E-5</v>
      </c>
      <c r="DH49" s="3">
        <v>-7.343318947884114E-4</v>
      </c>
      <c r="DI49" s="3">
        <v>1.0244548276156345E-5</v>
      </c>
      <c r="DJ49" s="3">
        <v>2.1207556631075292E-3</v>
      </c>
      <c r="DK49" s="3">
        <v>2.9454483516064599E-3</v>
      </c>
      <c r="DL49" s="3">
        <v>-3.8821645643952669E-5</v>
      </c>
      <c r="DM49" s="3">
        <v>3.8751586214332028E-4</v>
      </c>
      <c r="DN49" s="3">
        <v>1.5576162651495301E-4</v>
      </c>
      <c r="DO49" s="3">
        <v>-2.2229919260569798E-6</v>
      </c>
      <c r="DP49" s="3">
        <v>-4.3568948136093372E-6</v>
      </c>
      <c r="DQ49" s="3">
        <v>2.1757152726684611E-3</v>
      </c>
      <c r="DR49" s="3">
        <v>-4.1178119422296966E-7</v>
      </c>
      <c r="DS49" s="3">
        <v>-1.039549403580321E-4</v>
      </c>
      <c r="DT49" s="3">
        <v>-4.398423555879735E-7</v>
      </c>
      <c r="DU49" s="3">
        <v>8.2469195396560419E-6</v>
      </c>
      <c r="DV49" s="3">
        <v>9.6214900688854097E-8</v>
      </c>
      <c r="DW49" s="3">
        <v>0</v>
      </c>
      <c r="DX49" s="3">
        <v>9.4574252658798051E-5</v>
      </c>
      <c r="DY49" s="3">
        <v>-3.1308523434041953E-8</v>
      </c>
      <c r="DZ49" s="3">
        <v>8.3113144983050693E-8</v>
      </c>
      <c r="EA49" s="3">
        <v>4.5663302592130771E-2</v>
      </c>
      <c r="EB49" s="3">
        <v>-4.5337407756757065E-3</v>
      </c>
      <c r="EC49" s="55">
        <v>0.92479579094133946</v>
      </c>
      <c r="ED49" s="3">
        <v>1.1836694524413946E-5</v>
      </c>
      <c r="EE49" s="3">
        <v>0</v>
      </c>
      <c r="EF49" s="3">
        <v>0</v>
      </c>
      <c r="EG49" s="3">
        <v>0</v>
      </c>
      <c r="EH49" s="3">
        <v>3.333908059440626E-2</v>
      </c>
      <c r="EI49" s="3">
        <v>6.7820814516911423E-2</v>
      </c>
      <c r="EJ49" s="3">
        <v>0</v>
      </c>
      <c r="EK49" s="3">
        <v>-0.1388120880418611</v>
      </c>
      <c r="EL49" s="3">
        <v>6.5550614125899249E-6</v>
      </c>
      <c r="EM49" s="3">
        <v>0</v>
      </c>
      <c r="EN49" s="3">
        <v>0</v>
      </c>
      <c r="EO49" s="3">
        <v>0</v>
      </c>
      <c r="EP49" s="3">
        <v>2.2959674256968785E-5</v>
      </c>
      <c r="EQ49" s="3">
        <v>2.2911542299349748E-3</v>
      </c>
      <c r="ER49" s="3">
        <v>1.6694392710671321E-5</v>
      </c>
      <c r="ES49" s="3">
        <v>4.5318352465595811E-2</v>
      </c>
      <c r="ET49" s="6">
        <v>4.8269954105551731</v>
      </c>
      <c r="EU49" s="3">
        <v>1.976338480267099E-4</v>
      </c>
      <c r="EV49" s="3">
        <v>2.3121727287704398E-3</v>
      </c>
      <c r="EW49" s="3">
        <v>6.3915496153541347E-3</v>
      </c>
      <c r="EX49" s="3">
        <v>1.1066955863884413E-8</v>
      </c>
      <c r="EY49" s="3">
        <v>2.736379182917557E-2</v>
      </c>
      <c r="EZ49" s="3">
        <v>3.2018210696482099E-2</v>
      </c>
      <c r="FA49" s="3">
        <v>0</v>
      </c>
      <c r="FB49" s="3">
        <v>0</v>
      </c>
      <c r="FC49" s="3">
        <v>3.7164582918376833E-7</v>
      </c>
      <c r="FD49" s="3">
        <v>0</v>
      </c>
    </row>
    <row r="50" spans="1:160" x14ac:dyDescent="0.45">
      <c r="A50" t="s">
        <v>680</v>
      </c>
      <c r="B50" s="2">
        <v>39538</v>
      </c>
      <c r="C50" s="29">
        <v>7.3649929467637687</v>
      </c>
      <c r="D50" s="3">
        <v>3.5313154574138353E-6</v>
      </c>
      <c r="E50" s="3">
        <v>-5.0164551290406965E-8</v>
      </c>
      <c r="F50" s="3">
        <v>-4.4720096188274046E-5</v>
      </c>
      <c r="G50" s="3">
        <v>1.432652287915707E-9</v>
      </c>
      <c r="H50" s="55">
        <v>4.2612110373656517E-2</v>
      </c>
      <c r="I50" s="3">
        <v>-8.9223499052529649E-8</v>
      </c>
      <c r="J50" s="3">
        <v>9.6117144957754453E-8</v>
      </c>
      <c r="K50" s="3">
        <v>6.0545768324282066E-2</v>
      </c>
      <c r="L50" s="3">
        <v>-1.8439479909125782E-3</v>
      </c>
      <c r="M50" s="3">
        <v>0</v>
      </c>
      <c r="N50" s="3">
        <v>8.6569984153650589E-4</v>
      </c>
      <c r="O50" s="3">
        <v>5.7812073255671559E-4</v>
      </c>
      <c r="P50" s="3">
        <v>0</v>
      </c>
      <c r="Q50" s="3">
        <v>7.024975319020355E-4</v>
      </c>
      <c r="R50" s="3">
        <v>0</v>
      </c>
      <c r="S50" s="3">
        <v>0.12864056407246394</v>
      </c>
      <c r="T50" s="3">
        <v>-8.2648088368326574E-6</v>
      </c>
      <c r="U50" s="3">
        <v>-2.3632230638090168E-2</v>
      </c>
      <c r="V50" s="3">
        <v>2.5273178448679099E-5</v>
      </c>
      <c r="W50" s="3">
        <v>0.11664274009348721</v>
      </c>
      <c r="X50" s="3">
        <v>0</v>
      </c>
      <c r="Y50" s="3">
        <v>3.9704970018239301E-6</v>
      </c>
      <c r="Z50" s="3">
        <v>-3.0701737357431693E-7</v>
      </c>
      <c r="AA50" s="3">
        <v>-2.112689331462805E-9</v>
      </c>
      <c r="AB50" s="55">
        <v>0.7104075089004479</v>
      </c>
      <c r="AC50" s="3">
        <v>-2.4226721902216881E-2</v>
      </c>
      <c r="AD50" s="3">
        <v>0</v>
      </c>
      <c r="AE50" s="3">
        <v>0</v>
      </c>
      <c r="AF50" s="3">
        <v>1.3726269095932086E-2</v>
      </c>
      <c r="AG50" s="56">
        <v>3.4578365807833434E-3</v>
      </c>
      <c r="AH50" s="3">
        <v>1.1974121550943054E-3</v>
      </c>
      <c r="AI50" s="3">
        <v>3.8406119744909949E-2</v>
      </c>
      <c r="AJ50" s="3">
        <v>0</v>
      </c>
      <c r="AK50" s="3">
        <v>8.1292613534801391E-6</v>
      </c>
      <c r="AL50" s="3">
        <v>-4.4008490414551529E-7</v>
      </c>
      <c r="AM50" s="3">
        <v>4.0810392673469786E-3</v>
      </c>
      <c r="AN50" s="3">
        <v>-5.9885365046023874E-7</v>
      </c>
      <c r="AO50" s="3">
        <v>1.1883101914593628E-4</v>
      </c>
      <c r="AP50" s="3">
        <v>8.2748669398972799E-4</v>
      </c>
      <c r="AQ50" s="3">
        <v>-6.7039260608661466E-6</v>
      </c>
      <c r="AR50" s="3">
        <v>1.9009979385169119E-2</v>
      </c>
      <c r="AS50" s="3">
        <v>-1.2577090967688508E-6</v>
      </c>
      <c r="AT50" s="3">
        <v>-7.1986947516982649E-4</v>
      </c>
      <c r="AU50" s="3">
        <v>8.4272853472059522E-4</v>
      </c>
      <c r="AV50" s="3">
        <v>-8.0338361349563706E-7</v>
      </c>
      <c r="AW50" s="3">
        <v>2.1876208918470992E-5</v>
      </c>
      <c r="AX50" s="3">
        <v>0</v>
      </c>
      <c r="AY50" s="3">
        <v>1.1235575951885666E-5</v>
      </c>
      <c r="AZ50" s="3">
        <v>0</v>
      </c>
      <c r="BA50" s="3">
        <v>7.166957381334553E-2</v>
      </c>
      <c r="BB50" s="3">
        <v>0.59603929818567958</v>
      </c>
      <c r="BC50" s="55">
        <v>0.14450097853036042</v>
      </c>
      <c r="BD50" s="3">
        <v>0</v>
      </c>
      <c r="BE50" s="3">
        <v>0</v>
      </c>
      <c r="BF50" s="3">
        <v>9.7115052463466345E-6</v>
      </c>
      <c r="BG50" s="3">
        <v>0</v>
      </c>
      <c r="BH50" s="3">
        <v>-2.4996826417832722E-5</v>
      </c>
      <c r="BI50" s="3">
        <v>-5.4702799106395145E-4</v>
      </c>
      <c r="BJ50" s="3">
        <v>0</v>
      </c>
      <c r="BK50" s="3">
        <v>-1.0349261230956848E-4</v>
      </c>
      <c r="BL50" s="3">
        <v>1.8359320382564236E-2</v>
      </c>
      <c r="BM50" s="3">
        <v>3.1628802317979493E-6</v>
      </c>
      <c r="BN50" s="3">
        <v>9.9984122798549019E-6</v>
      </c>
      <c r="BO50" s="3">
        <v>1.3452248667369517E-2</v>
      </c>
      <c r="BP50" s="3">
        <v>-3.1434636010393954E-8</v>
      </c>
      <c r="BQ50" s="3">
        <v>-3.8938135774483001E-6</v>
      </c>
      <c r="BR50" s="3">
        <v>3.2959485838438172E-7</v>
      </c>
      <c r="BS50" s="3">
        <v>0</v>
      </c>
      <c r="BT50" s="3">
        <v>8.196121774868613E-2</v>
      </c>
      <c r="BU50" s="3">
        <v>-6.0017463298463851E-3</v>
      </c>
      <c r="BV50" s="3">
        <v>3.5017858663138363E-2</v>
      </c>
      <c r="BW50" s="3">
        <v>6.9804690683404595E-7</v>
      </c>
      <c r="BX50" s="55">
        <v>0.36817314991904193</v>
      </c>
      <c r="BY50" s="3">
        <v>-6.8341351349717502E-6</v>
      </c>
      <c r="BZ50" s="3">
        <v>-1.0155605826430329E-6</v>
      </c>
      <c r="CA50" s="3">
        <v>0</v>
      </c>
      <c r="CB50" s="3">
        <v>0</v>
      </c>
      <c r="CC50" s="3">
        <v>-2.5953239094607812E-4</v>
      </c>
      <c r="CD50" s="3">
        <v>4.4348566068288381E-2</v>
      </c>
      <c r="CE50" s="3">
        <v>-2.7919507000020326E-7</v>
      </c>
      <c r="CF50" s="3">
        <v>0</v>
      </c>
      <c r="CG50" s="3">
        <v>-1.0007827408620264E-5</v>
      </c>
      <c r="CH50" s="3">
        <v>-6.5889938826962598E-6</v>
      </c>
      <c r="CI50" s="3">
        <v>0</v>
      </c>
      <c r="CJ50" s="3">
        <v>-2.618051595811468E-5</v>
      </c>
      <c r="CK50" s="3">
        <v>-7.421647172517967E-8</v>
      </c>
      <c r="CL50" s="3">
        <v>-1.8094365132986803E-2</v>
      </c>
      <c r="CM50" s="3">
        <v>5.4667857779625035E-7</v>
      </c>
      <c r="CN50" s="3">
        <v>0</v>
      </c>
      <c r="CO50" s="3">
        <v>5.3251416113307978E-7</v>
      </c>
      <c r="CP50" s="3">
        <v>-1.6093119725695693E-5</v>
      </c>
      <c r="CQ50" s="3">
        <v>-8.8579701140444823E-5</v>
      </c>
      <c r="CR50" s="3">
        <v>2.7264415396096035E-4</v>
      </c>
      <c r="CS50" s="3">
        <v>9.3095714075996944E-8</v>
      </c>
      <c r="CT50" s="3">
        <v>0</v>
      </c>
      <c r="CU50" s="3">
        <v>0</v>
      </c>
      <c r="CV50" s="3">
        <v>-4.2964347255145214E-6</v>
      </c>
      <c r="CW50" s="3">
        <v>0</v>
      </c>
      <c r="CX50" s="3">
        <v>3.9774597696560098E-6</v>
      </c>
      <c r="CY50" s="3">
        <v>0</v>
      </c>
      <c r="CZ50" s="3">
        <v>4.2555119733507493E-2</v>
      </c>
      <c r="DA50" s="3">
        <v>-2.4663420959580816E-2</v>
      </c>
      <c r="DB50" s="3">
        <v>5.6734360280516548E-4</v>
      </c>
      <c r="DC50" s="3">
        <v>-3.5698293083400447E-5</v>
      </c>
      <c r="DD50" s="3">
        <v>-9.8475544421897729E-8</v>
      </c>
      <c r="DE50" s="3">
        <v>-1.1476045528170642E-2</v>
      </c>
      <c r="DF50" s="3">
        <v>-2.5244280014882855E-7</v>
      </c>
      <c r="DG50" s="3">
        <v>-1.6558466319653942E-5</v>
      </c>
      <c r="DH50" s="3">
        <v>-4.3182141729317478E-3</v>
      </c>
      <c r="DI50" s="3">
        <v>1.3592113692548895E-5</v>
      </c>
      <c r="DJ50" s="3">
        <v>5.6992823872954843E-4</v>
      </c>
      <c r="DK50" s="3">
        <v>2.0959353122916779E-3</v>
      </c>
      <c r="DL50" s="3">
        <v>-6.446413089846652E-6</v>
      </c>
      <c r="DM50" s="3">
        <v>3.780052298464677E-5</v>
      </c>
      <c r="DN50" s="3">
        <v>-5.4402291952746557E-6</v>
      </c>
      <c r="DO50" s="3">
        <v>-6.6701138425599512E-5</v>
      </c>
      <c r="DP50" s="3">
        <v>-1.0601639001497753E-6</v>
      </c>
      <c r="DQ50" s="3">
        <v>8.4354528340935346E-5</v>
      </c>
      <c r="DR50" s="3">
        <v>9.8056834211612358E-8</v>
      </c>
      <c r="DS50" s="3">
        <v>5.2806064243959123E-4</v>
      </c>
      <c r="DT50" s="3">
        <v>-2.5225652728966114E-7</v>
      </c>
      <c r="DU50" s="3">
        <v>-1.0176661352382182E-6</v>
      </c>
      <c r="DV50" s="3">
        <v>-3.1650562717944983E-8</v>
      </c>
      <c r="DW50" s="3">
        <v>0</v>
      </c>
      <c r="DX50" s="3">
        <v>-3.5874036658572434E-5</v>
      </c>
      <c r="DY50" s="3">
        <v>-1.8563908317751669E-7</v>
      </c>
      <c r="DZ50" s="3">
        <v>-1.8967650615240107E-8</v>
      </c>
      <c r="EA50" s="3">
        <v>-1.8984160163305518E-2</v>
      </c>
      <c r="EB50" s="3">
        <v>-4.5007681075848079E-3</v>
      </c>
      <c r="EC50" s="55">
        <v>-0.11263573428809813</v>
      </c>
      <c r="ED50" s="3">
        <v>-1.3756489088239585E-6</v>
      </c>
      <c r="EE50" s="3">
        <v>0</v>
      </c>
      <c r="EF50" s="3">
        <v>0</v>
      </c>
      <c r="EG50" s="3">
        <v>0</v>
      </c>
      <c r="EH50" s="3">
        <v>3.0374006335972537E-2</v>
      </c>
      <c r="EI50" s="3">
        <v>7.8246105715092842E-2</v>
      </c>
      <c r="EJ50" s="3">
        <v>0</v>
      </c>
      <c r="EK50" s="3">
        <v>3.8034487680999277E-2</v>
      </c>
      <c r="EL50" s="3">
        <v>2.8116318358831973E-6</v>
      </c>
      <c r="EM50" s="3">
        <v>0</v>
      </c>
      <c r="EN50" s="3">
        <v>0</v>
      </c>
      <c r="EO50" s="3">
        <v>0</v>
      </c>
      <c r="EP50" s="3">
        <v>1.8459217536954156E-5</v>
      </c>
      <c r="EQ50" s="3">
        <v>7.5798416558019342E-5</v>
      </c>
      <c r="ER50" s="3">
        <v>5.7375486712265108E-6</v>
      </c>
      <c r="ES50" s="3">
        <v>0.30950667859656544</v>
      </c>
      <c r="ET50" s="6">
        <v>4.106971551966148</v>
      </c>
      <c r="EU50" s="3">
        <v>-2.8312021604207136E-8</v>
      </c>
      <c r="EV50" s="3">
        <v>1.1212324651128548E-4</v>
      </c>
      <c r="EW50" s="3">
        <v>1.0669404582439464E-3</v>
      </c>
      <c r="EX50" s="3">
        <v>-7.6870972754374165E-8</v>
      </c>
      <c r="EY50" s="3">
        <v>0.1489094761545996</v>
      </c>
      <c r="EZ50" s="3">
        <v>-2.8203853939592839E-3</v>
      </c>
      <c r="FA50" s="3">
        <v>0</v>
      </c>
      <c r="FB50" s="3">
        <v>0</v>
      </c>
      <c r="FC50" s="3">
        <v>7.0618478406861137E-8</v>
      </c>
      <c r="FD50" s="3">
        <v>0</v>
      </c>
    </row>
    <row r="51" spans="1:160" x14ac:dyDescent="0.45">
      <c r="A51" t="s">
        <v>681</v>
      </c>
      <c r="B51" s="2">
        <v>39629</v>
      </c>
      <c r="C51" s="29">
        <v>7.1298880203707045</v>
      </c>
      <c r="D51" s="3">
        <v>5.3281781991912324E-6</v>
      </c>
      <c r="E51" s="3">
        <v>1.136745852118922E-8</v>
      </c>
      <c r="F51" s="3">
        <v>7.3019914146301421E-4</v>
      </c>
      <c r="G51" s="3">
        <v>-1.7813169512130233E-10</v>
      </c>
      <c r="H51" s="55">
        <v>4.4071414490092817E-2</v>
      </c>
      <c r="I51" s="3">
        <v>-1.5989938004380418E-6</v>
      </c>
      <c r="J51" s="3">
        <v>7.5602075614464645E-9</v>
      </c>
      <c r="K51" s="3">
        <v>0.14284186074630706</v>
      </c>
      <c r="L51" s="3">
        <v>2.852915072577553E-3</v>
      </c>
      <c r="M51" s="3">
        <v>0</v>
      </c>
      <c r="N51" s="3">
        <v>1.7473988007711825E-3</v>
      </c>
      <c r="O51" s="3">
        <v>-4.2351420824067201E-6</v>
      </c>
      <c r="P51" s="3">
        <v>0</v>
      </c>
      <c r="Q51" s="3">
        <v>5.6148175952825134E-4</v>
      </c>
      <c r="R51" s="3">
        <v>0</v>
      </c>
      <c r="S51" s="3">
        <v>0.38606864404667479</v>
      </c>
      <c r="T51" s="3">
        <v>5.040144150274406E-5</v>
      </c>
      <c r="U51" s="3">
        <v>-6.429870101274267E-4</v>
      </c>
      <c r="V51" s="3">
        <v>1.6038495067131447E-4</v>
      </c>
      <c r="W51" s="3">
        <v>6.7901411931383049E-2</v>
      </c>
      <c r="X51" s="3">
        <v>0</v>
      </c>
      <c r="Y51" s="3">
        <v>-7.5163225716340306E-6</v>
      </c>
      <c r="Z51" s="3">
        <v>-2.9529768505800778E-6</v>
      </c>
      <c r="AA51" s="3">
        <v>-5.7510544074726103E-9</v>
      </c>
      <c r="AB51" s="55">
        <v>1.1601921151113774</v>
      </c>
      <c r="AC51" s="3">
        <v>3.455426415018521E-3</v>
      </c>
      <c r="AD51" s="3">
        <v>0</v>
      </c>
      <c r="AE51" s="3">
        <v>0</v>
      </c>
      <c r="AF51" s="3">
        <v>1.1026403143756304E-2</v>
      </c>
      <c r="AG51" s="56">
        <v>2.6739312438949837E-3</v>
      </c>
      <c r="AH51" s="3">
        <v>1.4489457505176848E-3</v>
      </c>
      <c r="AI51" s="3">
        <v>-8.6049881051949544E-3</v>
      </c>
      <c r="AJ51" s="3">
        <v>0</v>
      </c>
      <c r="AK51" s="3">
        <v>1.1317139748794311E-6</v>
      </c>
      <c r="AL51" s="3">
        <v>1.2511279576677458E-7</v>
      </c>
      <c r="AM51" s="3">
        <v>-1.2363627530145931E-3</v>
      </c>
      <c r="AN51" s="3">
        <v>-7.3084666214994116E-8</v>
      </c>
      <c r="AO51" s="3">
        <v>-1.8089240502425066E-5</v>
      </c>
      <c r="AP51" s="3">
        <v>-1.1231283888722258E-3</v>
      </c>
      <c r="AQ51" s="3">
        <v>-6.4473828893787147E-6</v>
      </c>
      <c r="AR51" s="3">
        <v>2.9171462098850916E-2</v>
      </c>
      <c r="AS51" s="3">
        <v>-5.141348122543452E-7</v>
      </c>
      <c r="AT51" s="3">
        <v>3.3572803587935795E-4</v>
      </c>
      <c r="AU51" s="3">
        <v>7.4811129643092265E-4</v>
      </c>
      <c r="AV51" s="3">
        <v>3.4708327903508402E-6</v>
      </c>
      <c r="AW51" s="3">
        <v>-8.9688959942872166E-5</v>
      </c>
      <c r="AX51" s="3">
        <v>0</v>
      </c>
      <c r="AY51" s="3">
        <v>-6.7808095865645985E-6</v>
      </c>
      <c r="AZ51" s="3">
        <v>0</v>
      </c>
      <c r="BA51" s="3">
        <v>-1.0704704538422041E-3</v>
      </c>
      <c r="BB51" s="3">
        <v>-0.21807224292290631</v>
      </c>
      <c r="BC51" s="55">
        <v>0.22563009001613923</v>
      </c>
      <c r="BD51" s="3">
        <v>0</v>
      </c>
      <c r="BE51" s="3">
        <v>0</v>
      </c>
      <c r="BF51" s="3">
        <v>-2.1805103169427112E-5</v>
      </c>
      <c r="BG51" s="3">
        <v>0</v>
      </c>
      <c r="BH51" s="3">
        <v>9.5420298300952236E-5</v>
      </c>
      <c r="BI51" s="3">
        <v>8.7232322966684797E-4</v>
      </c>
      <c r="BJ51" s="3">
        <v>0</v>
      </c>
      <c r="BK51" s="3">
        <v>3.4690984675964682E-5</v>
      </c>
      <c r="BL51" s="3">
        <v>1.2224483376139485E-2</v>
      </c>
      <c r="BM51" s="3">
        <v>-1.8279116928390971E-6</v>
      </c>
      <c r="BN51" s="3">
        <v>2.2593785013934423E-5</v>
      </c>
      <c r="BO51" s="3">
        <v>2.9703950155534165E-2</v>
      </c>
      <c r="BP51" s="3">
        <v>8.936628269055322E-9</v>
      </c>
      <c r="BQ51" s="3">
        <v>9.2384241338429679E-7</v>
      </c>
      <c r="BR51" s="3">
        <v>-1.436968931105765E-5</v>
      </c>
      <c r="BS51" s="3">
        <v>0</v>
      </c>
      <c r="BT51" s="3">
        <v>9.5160780592708327E-2</v>
      </c>
      <c r="BU51" s="3">
        <v>-5.7567955444849011E-3</v>
      </c>
      <c r="BV51" s="3">
        <v>3.3540931243274973E-2</v>
      </c>
      <c r="BW51" s="3">
        <v>8.7698250125978101E-8</v>
      </c>
      <c r="BX51" s="55">
        <v>0.10164386057539047</v>
      </c>
      <c r="BY51" s="3">
        <v>-3.5977667712179928E-6</v>
      </c>
      <c r="BZ51" s="3">
        <v>9.6059949629282405E-5</v>
      </c>
      <c r="CA51" s="3">
        <v>0</v>
      </c>
      <c r="CB51" s="3">
        <v>0</v>
      </c>
      <c r="CC51" s="3">
        <v>4.9001000297624678E-5</v>
      </c>
      <c r="CD51" s="3">
        <v>0.45570698674991256</v>
      </c>
      <c r="CE51" s="3">
        <v>5.9043179239746859E-9</v>
      </c>
      <c r="CF51" s="3">
        <v>0</v>
      </c>
      <c r="CG51" s="3">
        <v>3.8565386601476458E-6</v>
      </c>
      <c r="CH51" s="3">
        <v>2.0466844836347849E-5</v>
      </c>
      <c r="CI51" s="3">
        <v>0</v>
      </c>
      <c r="CJ51" s="3">
        <v>1.0313768193263104E-4</v>
      </c>
      <c r="CK51" s="3">
        <v>-1.7259610430000493E-8</v>
      </c>
      <c r="CL51" s="3">
        <v>-1.1494075400436359E-2</v>
      </c>
      <c r="CM51" s="3">
        <v>-8.2722282088673389E-6</v>
      </c>
      <c r="CN51" s="3">
        <v>0</v>
      </c>
      <c r="CO51" s="3">
        <v>-9.7015484629361952E-8</v>
      </c>
      <c r="CP51" s="3">
        <v>5.4574736747095321E-5</v>
      </c>
      <c r="CQ51" s="3">
        <v>-5.4198557553385358E-4</v>
      </c>
      <c r="CR51" s="3">
        <v>9.7086579420538498E-5</v>
      </c>
      <c r="CS51" s="3">
        <v>-2.5152000307597491E-7</v>
      </c>
      <c r="CT51" s="3">
        <v>0</v>
      </c>
      <c r="CU51" s="3">
        <v>0</v>
      </c>
      <c r="CV51" s="3">
        <v>-1.655550947245854E-6</v>
      </c>
      <c r="CW51" s="3">
        <v>0</v>
      </c>
      <c r="CX51" s="3">
        <v>3.2553440115236835E-5</v>
      </c>
      <c r="CY51" s="3">
        <v>0</v>
      </c>
      <c r="CZ51" s="3">
        <v>1.9949076232454533E-3</v>
      </c>
      <c r="DA51" s="3">
        <v>-6.0266578429641676E-3</v>
      </c>
      <c r="DB51" s="3">
        <v>-2.3984239987142608E-5</v>
      </c>
      <c r="DC51" s="3">
        <v>-2.9047894586534819E-5</v>
      </c>
      <c r="DD51" s="3">
        <v>-1.1956646444964269E-6</v>
      </c>
      <c r="DE51" s="3">
        <v>2.5641641265260083E-3</v>
      </c>
      <c r="DF51" s="3">
        <v>2.72275334731196E-6</v>
      </c>
      <c r="DG51" s="3">
        <v>-2.0847087415273258E-5</v>
      </c>
      <c r="DH51" s="3">
        <v>-6.1391764932397269E-4</v>
      </c>
      <c r="DI51" s="3">
        <v>7.3951827342741893E-5</v>
      </c>
      <c r="DJ51" s="3">
        <v>6.8930402080657485E-5</v>
      </c>
      <c r="DK51" s="3">
        <v>-2.944492548057239E-4</v>
      </c>
      <c r="DL51" s="3">
        <v>4.3227607310735573E-5</v>
      </c>
      <c r="DM51" s="3">
        <v>9.3670312644380358E-5</v>
      </c>
      <c r="DN51" s="3">
        <v>-1.0387295055181873E-4</v>
      </c>
      <c r="DO51" s="3">
        <v>-4.6105953652558518E-6</v>
      </c>
      <c r="DP51" s="3">
        <v>4.4522698143637834E-6</v>
      </c>
      <c r="DQ51" s="3">
        <v>5.0008103656438521E-5</v>
      </c>
      <c r="DR51" s="3">
        <v>5.8913042383618291E-7</v>
      </c>
      <c r="DS51" s="3">
        <v>-3.249701489372167E-5</v>
      </c>
      <c r="DT51" s="3">
        <v>1.0394354172255604E-6</v>
      </c>
      <c r="DU51" s="3">
        <v>-5.1104184595873991E-6</v>
      </c>
      <c r="DV51" s="3">
        <v>-1.8607188810979296E-7</v>
      </c>
      <c r="DW51" s="3">
        <v>0</v>
      </c>
      <c r="DX51" s="3">
        <v>-2.4326686112986518E-5</v>
      </c>
      <c r="DY51" s="3">
        <v>4.4562057007211765E-8</v>
      </c>
      <c r="DZ51" s="3">
        <v>-1.6435925835302274E-7</v>
      </c>
      <c r="EA51" s="3">
        <v>7.7530220521688734E-3</v>
      </c>
      <c r="EB51" s="3">
        <v>7.0821157600673154E-3</v>
      </c>
      <c r="EC51" s="55">
        <v>2.1990355353451045</v>
      </c>
      <c r="ED51" s="3">
        <v>-1.2550405865718722E-5</v>
      </c>
      <c r="EE51" s="3">
        <v>0</v>
      </c>
      <c r="EF51" s="3">
        <v>0</v>
      </c>
      <c r="EG51" s="3">
        <v>0</v>
      </c>
      <c r="EH51" s="3">
        <v>1.2665495530849681E-3</v>
      </c>
      <c r="EI51" s="3">
        <v>0.16498195573230026</v>
      </c>
      <c r="EJ51" s="3">
        <v>0</v>
      </c>
      <c r="EK51" s="3">
        <v>5.8320272693756082E-4</v>
      </c>
      <c r="EL51" s="3">
        <v>-9.2826744800082813E-6</v>
      </c>
      <c r="EM51" s="3">
        <v>0</v>
      </c>
      <c r="EN51" s="3">
        <v>0</v>
      </c>
      <c r="EO51" s="3">
        <v>0</v>
      </c>
      <c r="EP51" s="3">
        <v>7.2120168686542959E-5</v>
      </c>
      <c r="EQ51" s="3">
        <v>2.0142663849813417E-3</v>
      </c>
      <c r="ER51" s="3">
        <v>2.3300335230472669E-6</v>
      </c>
      <c r="ES51" s="3">
        <v>0.41100441438089652</v>
      </c>
      <c r="ET51" s="6">
        <v>2.1785921378743183</v>
      </c>
      <c r="EU51" s="3">
        <v>1.0975014491513637E-5</v>
      </c>
      <c r="EV51" s="3">
        <v>-6.0695033924798797E-4</v>
      </c>
      <c r="EW51" s="3">
        <v>1.6606089227332271E-3</v>
      </c>
      <c r="EX51" s="3">
        <v>-5.5409662125104201E-8</v>
      </c>
      <c r="EY51" s="3">
        <v>0.18400004644813386</v>
      </c>
      <c r="EZ51" s="3">
        <v>-9.5097618095721179E-3</v>
      </c>
      <c r="FA51" s="3">
        <v>0</v>
      </c>
      <c r="FB51" s="3">
        <v>0</v>
      </c>
      <c r="FC51" s="3">
        <v>-8.9335140705916812E-8</v>
      </c>
      <c r="FD51" s="3">
        <v>0</v>
      </c>
    </row>
    <row r="52" spans="1:160" x14ac:dyDescent="0.45">
      <c r="A52" t="s">
        <v>682</v>
      </c>
      <c r="B52" s="2">
        <v>39721</v>
      </c>
      <c r="C52" s="29">
        <v>7.6606742419563538</v>
      </c>
      <c r="D52" s="3">
        <v>-8.5787073065290644E-7</v>
      </c>
      <c r="E52" s="3">
        <v>1.7859574418308312E-7</v>
      </c>
      <c r="F52" s="3">
        <v>6.1805658192418125E-5</v>
      </c>
      <c r="G52" s="3">
        <v>-7.6537690058545822E-10</v>
      </c>
      <c r="H52" s="55">
        <v>-2.2669323598321682E-2</v>
      </c>
      <c r="I52" s="3">
        <v>-2.8331905539904578E-7</v>
      </c>
      <c r="J52" s="3">
        <v>-3.2374433198648058E-8</v>
      </c>
      <c r="K52" s="3">
        <v>0.10361667709197817</v>
      </c>
      <c r="L52" s="3">
        <v>1.8023632917686407E-2</v>
      </c>
      <c r="M52" s="3">
        <v>0</v>
      </c>
      <c r="N52" s="3">
        <v>-1.0376957239289139E-3</v>
      </c>
      <c r="O52" s="3">
        <v>2.972583493748136E-5</v>
      </c>
      <c r="P52" s="3">
        <v>0</v>
      </c>
      <c r="Q52" s="3">
        <v>-9.3987851333087607E-4</v>
      </c>
      <c r="R52" s="3">
        <v>0</v>
      </c>
      <c r="S52" s="3">
        <v>0.1554301319682895</v>
      </c>
      <c r="T52" s="3">
        <v>2.4831482306647074E-5</v>
      </c>
      <c r="U52" s="3">
        <v>3.4435358202310438E-2</v>
      </c>
      <c r="V52" s="3">
        <v>2.9343137371597176E-6</v>
      </c>
      <c r="W52" s="3">
        <v>8.1073528885505008E-2</v>
      </c>
      <c r="X52" s="3">
        <v>0</v>
      </c>
      <c r="Y52" s="3">
        <v>2.1781915933761678E-6</v>
      </c>
      <c r="Z52" s="3">
        <v>-6.0742485467903651E-7</v>
      </c>
      <c r="AA52" s="3">
        <v>2.7569097879983287E-10</v>
      </c>
      <c r="AB52" s="55">
        <v>1.7863667489261084</v>
      </c>
      <c r="AC52" s="3">
        <v>-2.0523672592594579E-3</v>
      </c>
      <c r="AD52" s="3">
        <v>0</v>
      </c>
      <c r="AE52" s="3">
        <v>0</v>
      </c>
      <c r="AF52" s="3">
        <v>4.274880442381267E-3</v>
      </c>
      <c r="AG52" s="56">
        <v>4.8618892013605796E-3</v>
      </c>
      <c r="AH52" s="3">
        <v>1.4037928553548413E-3</v>
      </c>
      <c r="AI52" s="3">
        <v>-5.3241257167260742E-3</v>
      </c>
      <c r="AJ52" s="3">
        <v>0</v>
      </c>
      <c r="AK52" s="3">
        <v>-8.4862658085176117E-6</v>
      </c>
      <c r="AL52" s="3">
        <v>1.2949032869382111E-6</v>
      </c>
      <c r="AM52" s="3">
        <v>1.2566036022630188E-3</v>
      </c>
      <c r="AN52" s="3">
        <v>1.2299613050827926E-6</v>
      </c>
      <c r="AO52" s="3">
        <v>8.1016789351210221E-5</v>
      </c>
      <c r="AP52" s="3">
        <v>-2.510065598729449E-3</v>
      </c>
      <c r="AQ52" s="3">
        <v>2.7396296108621997E-5</v>
      </c>
      <c r="AR52" s="3">
        <v>2.033190500603968E-2</v>
      </c>
      <c r="AS52" s="3">
        <v>-1.5999928216996755E-6</v>
      </c>
      <c r="AT52" s="3">
        <v>6.7714354243307649E-4</v>
      </c>
      <c r="AU52" s="3">
        <v>1.3111522971564072E-3</v>
      </c>
      <c r="AV52" s="3">
        <v>-1.1031010731709857E-6</v>
      </c>
      <c r="AW52" s="3">
        <v>1.6342183366406505E-5</v>
      </c>
      <c r="AX52" s="3">
        <v>0</v>
      </c>
      <c r="AY52" s="3">
        <v>-7.3012058135746198E-6</v>
      </c>
      <c r="AZ52" s="3">
        <v>0</v>
      </c>
      <c r="BA52" s="3">
        <v>6.5390853707029975E-2</v>
      </c>
      <c r="BB52" s="3">
        <v>0.24596662073426423</v>
      </c>
      <c r="BC52" s="55">
        <v>0.17615778885096647</v>
      </c>
      <c r="BD52" s="3">
        <v>0</v>
      </c>
      <c r="BE52" s="3">
        <v>0</v>
      </c>
      <c r="BF52" s="3">
        <v>3.5095393778993809E-6</v>
      </c>
      <c r="BG52" s="3">
        <v>0</v>
      </c>
      <c r="BH52" s="3">
        <v>9.8970765975012418E-5</v>
      </c>
      <c r="BI52" s="3">
        <v>5.5677800832670148E-4</v>
      </c>
      <c r="BJ52" s="3">
        <v>0</v>
      </c>
      <c r="BK52" s="3">
        <v>3.134056486990053E-5</v>
      </c>
      <c r="BL52" s="3">
        <v>1.9727734745685036E-3</v>
      </c>
      <c r="BM52" s="3">
        <v>-4.3183967683115016E-6</v>
      </c>
      <c r="BN52" s="3">
        <v>1.0478174435717637E-5</v>
      </c>
      <c r="BO52" s="3">
        <v>-3.7117984152842849E-2</v>
      </c>
      <c r="BP52" s="3">
        <v>9.249309192415795E-8</v>
      </c>
      <c r="BQ52" s="3">
        <v>7.2766703809606648E-6</v>
      </c>
      <c r="BR52" s="3">
        <v>4.5895739644032843E-6</v>
      </c>
      <c r="BS52" s="3">
        <v>0</v>
      </c>
      <c r="BT52" s="3">
        <v>0.10013531014873059</v>
      </c>
      <c r="BU52" s="3">
        <v>-1.3239613340144036E-3</v>
      </c>
      <c r="BV52" s="3">
        <v>8.2302982845469733E-2</v>
      </c>
      <c r="BW52" s="3">
        <v>-3.7228667769309108E-7</v>
      </c>
      <c r="BX52" s="55">
        <v>0.10358096234962763</v>
      </c>
      <c r="BY52" s="3">
        <v>7.7500130616060641E-6</v>
      </c>
      <c r="BZ52" s="3">
        <v>-8.1621237432309586E-7</v>
      </c>
      <c r="CA52" s="3">
        <v>0</v>
      </c>
      <c r="CB52" s="3">
        <v>0</v>
      </c>
      <c r="CC52" s="3">
        <v>1.7051137977332461E-4</v>
      </c>
      <c r="CD52" s="3">
        <v>0.26843767368966198</v>
      </c>
      <c r="CE52" s="3">
        <v>1.1837322306246454E-7</v>
      </c>
      <c r="CF52" s="3">
        <v>0</v>
      </c>
      <c r="CG52" s="3">
        <v>2.6850787319818645E-6</v>
      </c>
      <c r="CH52" s="3">
        <v>5.9230130541518942E-6</v>
      </c>
      <c r="CI52" s="3">
        <v>0</v>
      </c>
      <c r="CJ52" s="3">
        <v>9.3557490227577559E-6</v>
      </c>
      <c r="CK52" s="3">
        <v>2.8289339236394526E-8</v>
      </c>
      <c r="CL52" s="3">
        <v>3.6648430268176817E-2</v>
      </c>
      <c r="CM52" s="3">
        <v>5.7238747605426045E-6</v>
      </c>
      <c r="CN52" s="3">
        <v>0</v>
      </c>
      <c r="CO52" s="3">
        <v>-1.108841581112473E-7</v>
      </c>
      <c r="CP52" s="3">
        <v>5.3908802581749377E-5</v>
      </c>
      <c r="CQ52" s="3">
        <v>-5.4259764083020776E-5</v>
      </c>
      <c r="CR52" s="3">
        <v>8.5943367318798499E-6</v>
      </c>
      <c r="CS52" s="3">
        <v>3.4823758219467617E-8</v>
      </c>
      <c r="CT52" s="3">
        <v>0</v>
      </c>
      <c r="CU52" s="3">
        <v>0</v>
      </c>
      <c r="CV52" s="3">
        <v>2.8912918866007875E-6</v>
      </c>
      <c r="CW52" s="3">
        <v>0</v>
      </c>
      <c r="CX52" s="3">
        <v>1.7385062678574234E-4</v>
      </c>
      <c r="CY52" s="3">
        <v>0</v>
      </c>
      <c r="CZ52" s="3">
        <v>4.3931972847168342E-2</v>
      </c>
      <c r="DA52" s="3">
        <v>1.5812491832996614E-2</v>
      </c>
      <c r="DB52" s="3">
        <v>1.4063637729407875E-2</v>
      </c>
      <c r="DC52" s="3">
        <v>5.3064771559963847E-5</v>
      </c>
      <c r="DD52" s="3">
        <v>-1.4719579965029933E-7</v>
      </c>
      <c r="DE52" s="3">
        <v>-3.3172541084852073E-3</v>
      </c>
      <c r="DF52" s="3">
        <v>-3.5344448847428852E-7</v>
      </c>
      <c r="DG52" s="3">
        <v>-1.9110671290857857E-5</v>
      </c>
      <c r="DH52" s="3">
        <v>1.0556044587356123E-2</v>
      </c>
      <c r="DI52" s="3">
        <v>-3.5963596599514042E-6</v>
      </c>
      <c r="DJ52" s="3">
        <v>-9.8351675966819636E-5</v>
      </c>
      <c r="DK52" s="3">
        <v>-3.3680816475342855E-3</v>
      </c>
      <c r="DL52" s="3">
        <v>-1.5213197441222124E-6</v>
      </c>
      <c r="DM52" s="3">
        <v>-1.6301474559700163E-5</v>
      </c>
      <c r="DN52" s="3">
        <v>3.6198057202381423E-5</v>
      </c>
      <c r="DO52" s="3">
        <v>5.9158164115059621E-5</v>
      </c>
      <c r="DP52" s="3">
        <v>5.2435575514353198E-6</v>
      </c>
      <c r="DQ52" s="3">
        <v>9.619795699932099E-5</v>
      </c>
      <c r="DR52" s="3">
        <v>3.1004991833253256E-8</v>
      </c>
      <c r="DS52" s="3">
        <v>-4.3148110050951315E-4</v>
      </c>
      <c r="DT52" s="3">
        <v>5.1925056586202679E-7</v>
      </c>
      <c r="DU52" s="3">
        <v>-7.1881453711748496E-7</v>
      </c>
      <c r="DV52" s="3">
        <v>4.3667741323449111E-8</v>
      </c>
      <c r="DW52" s="3">
        <v>0</v>
      </c>
      <c r="DX52" s="3">
        <v>-1.2437827188174346E-5</v>
      </c>
      <c r="DY52" s="3">
        <v>3.47013859819149E-7</v>
      </c>
      <c r="DZ52" s="3">
        <v>-1.1545338064436393E-7</v>
      </c>
      <c r="EA52" s="3">
        <v>4.9111149032290941E-2</v>
      </c>
      <c r="EB52" s="3">
        <v>1.0030703664878141E-2</v>
      </c>
      <c r="EC52" s="55">
        <v>0.63987493881534896</v>
      </c>
      <c r="ED52" s="3">
        <v>-1.6510509777598573E-6</v>
      </c>
      <c r="EE52" s="3">
        <v>0</v>
      </c>
      <c r="EF52" s="3">
        <v>0</v>
      </c>
      <c r="EG52" s="3">
        <v>0</v>
      </c>
      <c r="EH52" s="3">
        <v>4.6572554562678267E-2</v>
      </c>
      <c r="EI52" s="3">
        <v>6.7476473346414073E-2</v>
      </c>
      <c r="EJ52" s="3">
        <v>0</v>
      </c>
      <c r="EK52" s="3">
        <v>2.7042826196222343E-2</v>
      </c>
      <c r="EL52" s="3">
        <v>-1.2378965827916588E-5</v>
      </c>
      <c r="EM52" s="3">
        <v>0</v>
      </c>
      <c r="EN52" s="3">
        <v>0</v>
      </c>
      <c r="EO52" s="3">
        <v>0</v>
      </c>
      <c r="EP52" s="3">
        <v>-1.5211563333345636E-5</v>
      </c>
      <c r="EQ52" s="3">
        <v>3.1885993657867627E-4</v>
      </c>
      <c r="ER52" s="3">
        <v>-2.9733000959664878E-5</v>
      </c>
      <c r="ES52" s="3">
        <v>0.19151375384745853</v>
      </c>
      <c r="ET52" s="6">
        <v>3.0031481159040232</v>
      </c>
      <c r="EU52" s="3">
        <v>9.2041542465839848E-5</v>
      </c>
      <c r="EV52" s="3">
        <v>6.0492872448876295E-4</v>
      </c>
      <c r="EW52" s="3">
        <v>1.9334343761167262E-3</v>
      </c>
      <c r="EX52" s="3">
        <v>3.2521708031980596E-7</v>
      </c>
      <c r="EY52" s="3">
        <v>1.0808806926050771</v>
      </c>
      <c r="EZ52" s="3">
        <v>-3.8072217686764757E-3</v>
      </c>
      <c r="FA52" s="3">
        <v>0</v>
      </c>
      <c r="FB52" s="3">
        <v>0</v>
      </c>
      <c r="FC52" s="3">
        <v>-2.0787818802836628E-9</v>
      </c>
      <c r="FD52" s="3">
        <v>0</v>
      </c>
    </row>
    <row r="53" spans="1:160" x14ac:dyDescent="0.45">
      <c r="A53" t="s">
        <v>683</v>
      </c>
      <c r="B53" s="2">
        <v>39813</v>
      </c>
      <c r="C53" s="29">
        <v>7.5457190034943302</v>
      </c>
      <c r="D53" s="3">
        <v>-1.6926050243734964E-5</v>
      </c>
      <c r="E53" s="3">
        <v>4.5140061477692888E-8</v>
      </c>
      <c r="F53" s="3">
        <v>7.6072589693943347E-5</v>
      </c>
      <c r="G53" s="3">
        <v>2.0862402247868121E-10</v>
      </c>
      <c r="H53" s="55">
        <v>0.13767071976262196</v>
      </c>
      <c r="I53" s="3">
        <v>2.7841016201066297E-6</v>
      </c>
      <c r="J53" s="3">
        <v>-7.7775426093348457E-9</v>
      </c>
      <c r="K53" s="3">
        <v>0.18859431471846735</v>
      </c>
      <c r="L53" s="3">
        <v>7.3756340218075441E-4</v>
      </c>
      <c r="M53" s="3">
        <v>0</v>
      </c>
      <c r="N53" s="3">
        <v>6.3170963195243758E-4</v>
      </c>
      <c r="O53" s="3">
        <v>-3.7439590778046129E-6</v>
      </c>
      <c r="P53" s="3">
        <v>0</v>
      </c>
      <c r="Q53" s="3">
        <v>-2.6616552735464971E-4</v>
      </c>
      <c r="R53" s="3">
        <v>0</v>
      </c>
      <c r="S53" s="3">
        <v>0.15980693322050279</v>
      </c>
      <c r="T53" s="3">
        <v>-3.1809936692955351E-5</v>
      </c>
      <c r="U53" s="3">
        <v>-1.9642904001712048E-4</v>
      </c>
      <c r="V53" s="3">
        <v>1.0166731428931129E-5</v>
      </c>
      <c r="W53" s="3">
        <v>8.4934264791260025E-2</v>
      </c>
      <c r="X53" s="3">
        <v>0</v>
      </c>
      <c r="Y53" s="3">
        <v>4.3636168004456511E-6</v>
      </c>
      <c r="Z53" s="3">
        <v>5.3741372535743521E-6</v>
      </c>
      <c r="AA53" s="3">
        <v>4.4433243873123916E-9</v>
      </c>
      <c r="AB53" s="55">
        <v>0.96692054551006124</v>
      </c>
      <c r="AC53" s="3">
        <v>1.7623213809347489E-3</v>
      </c>
      <c r="AD53" s="3">
        <v>0</v>
      </c>
      <c r="AE53" s="3">
        <v>0</v>
      </c>
      <c r="AF53" s="3">
        <v>-1.4477947575978413E-3</v>
      </c>
      <c r="AG53" s="56">
        <v>2.5890228469731017E-3</v>
      </c>
      <c r="AH53" s="3">
        <v>1.6486645186904556E-3</v>
      </c>
      <c r="AI53" s="3">
        <v>3.3495850921989166E-2</v>
      </c>
      <c r="AJ53" s="3">
        <v>0</v>
      </c>
      <c r="AK53" s="3">
        <v>-1.1376649476033591E-6</v>
      </c>
      <c r="AL53" s="3">
        <v>-4.1800393746611318E-7</v>
      </c>
      <c r="AM53" s="3">
        <v>-1.7033799314212102E-3</v>
      </c>
      <c r="AN53" s="3">
        <v>-1.5104613387439409E-7</v>
      </c>
      <c r="AO53" s="3">
        <v>1.0634168322229428E-4</v>
      </c>
      <c r="AP53" s="3">
        <v>4.6252752714488043E-3</v>
      </c>
      <c r="AQ53" s="3">
        <v>-1.2086884063127103E-5</v>
      </c>
      <c r="AR53" s="3">
        <v>1.6936066355693131E-2</v>
      </c>
      <c r="AS53" s="3">
        <v>4.8555986691521117E-6</v>
      </c>
      <c r="AT53" s="3">
        <v>2.4476568878960926E-4</v>
      </c>
      <c r="AU53" s="3">
        <v>1.3313708584936968E-4</v>
      </c>
      <c r="AV53" s="3">
        <v>-5.8622616731480344E-7</v>
      </c>
      <c r="AW53" s="3">
        <v>1.6120335123504935E-4</v>
      </c>
      <c r="AX53" s="3">
        <v>0</v>
      </c>
      <c r="AY53" s="3">
        <v>3.5880032588817634E-6</v>
      </c>
      <c r="AZ53" s="3">
        <v>0</v>
      </c>
      <c r="BA53" s="3">
        <v>-3.7484152840472462E-2</v>
      </c>
      <c r="BB53" s="3">
        <v>0.21550958183717234</v>
      </c>
      <c r="BC53" s="55">
        <v>0.20843467359181572</v>
      </c>
      <c r="BD53" s="3">
        <v>0</v>
      </c>
      <c r="BE53" s="3">
        <v>0</v>
      </c>
      <c r="BF53" s="3">
        <v>9.0711971419402356E-6</v>
      </c>
      <c r="BG53" s="3">
        <v>0</v>
      </c>
      <c r="BH53" s="3">
        <v>-1.6728761590402438E-4</v>
      </c>
      <c r="BI53" s="3">
        <v>1.2094680365085442E-4</v>
      </c>
      <c r="BJ53" s="3">
        <v>0</v>
      </c>
      <c r="BK53" s="3">
        <v>2.7591094437988144E-5</v>
      </c>
      <c r="BL53" s="3">
        <v>4.4783303975003651E-3</v>
      </c>
      <c r="BM53" s="3">
        <v>1.7573116348865472E-6</v>
      </c>
      <c r="BN53" s="3">
        <v>-2.6352330107298739E-5</v>
      </c>
      <c r="BO53" s="3">
        <v>2.1015469629762393E-3</v>
      </c>
      <c r="BP53" s="3">
        <v>-2.9857424104722366E-8</v>
      </c>
      <c r="BQ53" s="3">
        <v>-9.895688204614303E-7</v>
      </c>
      <c r="BR53" s="3">
        <v>1.7790233553933244E-5</v>
      </c>
      <c r="BS53" s="3">
        <v>0</v>
      </c>
      <c r="BT53" s="3">
        <v>4.7248106854588044E-2</v>
      </c>
      <c r="BU53" s="3">
        <v>-4.7600175650741774E-2</v>
      </c>
      <c r="BV53" s="3">
        <v>-7.9181152307815847E-3</v>
      </c>
      <c r="BW53" s="3">
        <v>-6.3502064831968204E-8</v>
      </c>
      <c r="BX53" s="55">
        <v>0.28085473991918741</v>
      </c>
      <c r="BY53" s="3">
        <v>8.1319073712941686E-7</v>
      </c>
      <c r="BZ53" s="3">
        <v>3.282788960756939E-6</v>
      </c>
      <c r="CA53" s="3">
        <v>0</v>
      </c>
      <c r="CB53" s="3">
        <v>0</v>
      </c>
      <c r="CC53" s="3">
        <v>1.4503907601910355E-4</v>
      </c>
      <c r="CD53" s="3">
        <v>2.7338500253989321E-2</v>
      </c>
      <c r="CE53" s="3">
        <v>1.9451272887974084E-8</v>
      </c>
      <c r="CF53" s="3">
        <v>0</v>
      </c>
      <c r="CG53" s="3">
        <v>1.720082697102894E-6</v>
      </c>
      <c r="CH53" s="3">
        <v>-2.2308181178289911E-5</v>
      </c>
      <c r="CI53" s="3">
        <v>0</v>
      </c>
      <c r="CJ53" s="3">
        <v>3.8057214764085427E-5</v>
      </c>
      <c r="CK53" s="3">
        <v>1.8724600011011948E-7</v>
      </c>
      <c r="CL53" s="3">
        <v>0.1129437280384771</v>
      </c>
      <c r="CM53" s="3">
        <v>3.003312562712573E-6</v>
      </c>
      <c r="CN53" s="3">
        <v>0</v>
      </c>
      <c r="CO53" s="3">
        <v>3.4725526714192178E-8</v>
      </c>
      <c r="CP53" s="3">
        <v>-1.3931685571391548E-4</v>
      </c>
      <c r="CQ53" s="3">
        <v>5.3026697577165179E-4</v>
      </c>
      <c r="CR53" s="3">
        <v>-1.6884848862496794E-4</v>
      </c>
      <c r="CS53" s="3">
        <v>6.9493744735530163E-8</v>
      </c>
      <c r="CT53" s="3">
        <v>0</v>
      </c>
      <c r="CU53" s="3">
        <v>0</v>
      </c>
      <c r="CV53" s="3">
        <v>1.4566036521260748E-6</v>
      </c>
      <c r="CW53" s="3">
        <v>0</v>
      </c>
      <c r="CX53" s="3">
        <v>-7.0424703060396856E-6</v>
      </c>
      <c r="CY53" s="3">
        <v>0</v>
      </c>
      <c r="CZ53" s="3">
        <v>0.23558230216401971</v>
      </c>
      <c r="DA53" s="3">
        <v>-1.2125101499389774E-2</v>
      </c>
      <c r="DB53" s="3">
        <v>1.6037236379174188E-2</v>
      </c>
      <c r="DC53" s="3">
        <v>8.6792390867720492E-5</v>
      </c>
      <c r="DD53" s="3">
        <v>2.4581301805714593E-6</v>
      </c>
      <c r="DE53" s="3">
        <v>6.9738071627616178E-3</v>
      </c>
      <c r="DF53" s="3">
        <v>-2.6207970275077157E-6</v>
      </c>
      <c r="DG53" s="3">
        <v>4.4621916924482073E-5</v>
      </c>
      <c r="DH53" s="3">
        <v>3.2474909735277974E-2</v>
      </c>
      <c r="DI53" s="3">
        <v>1.9672253252734929E-5</v>
      </c>
      <c r="DJ53" s="3">
        <v>1.6549374036215584E-4</v>
      </c>
      <c r="DK53" s="3">
        <v>1.324048459500246E-3</v>
      </c>
      <c r="DL53" s="3">
        <v>-3.3199915012023641E-5</v>
      </c>
      <c r="DM53" s="3">
        <v>9.7196207423973026E-5</v>
      </c>
      <c r="DN53" s="3">
        <v>3.4363994234835983E-5</v>
      </c>
      <c r="DO53" s="3">
        <v>1.3366895958147408E-6</v>
      </c>
      <c r="DP53" s="3">
        <v>-1.0069304446237942E-5</v>
      </c>
      <c r="DQ53" s="3">
        <v>-4.6097886161380633E-5</v>
      </c>
      <c r="DR53" s="3">
        <v>-1.3959885542932448E-6</v>
      </c>
      <c r="DS53" s="3">
        <v>-1.3619761766660356E-4</v>
      </c>
      <c r="DT53" s="3">
        <v>-3.2627934457279941E-6</v>
      </c>
      <c r="DU53" s="3">
        <v>5.3509028506615012E-6</v>
      </c>
      <c r="DV53" s="3">
        <v>3.4887000645533542E-7</v>
      </c>
      <c r="DW53" s="3">
        <v>0</v>
      </c>
      <c r="DX53" s="3">
        <v>5.0095144026527738E-5</v>
      </c>
      <c r="DY53" s="3">
        <v>-4.8424685712968094E-8</v>
      </c>
      <c r="DZ53" s="3">
        <v>3.3625066248655566E-7</v>
      </c>
      <c r="EA53" s="3">
        <v>-3.1279010523736091E-3</v>
      </c>
      <c r="EB53" s="3">
        <v>-1.1473391022274298E-2</v>
      </c>
      <c r="EC53" s="55">
        <v>2.051629833081543</v>
      </c>
      <c r="ED53" s="3">
        <v>1.9458452138157073E-5</v>
      </c>
      <c r="EE53" s="3">
        <v>0</v>
      </c>
      <c r="EF53" s="3">
        <v>0</v>
      </c>
      <c r="EG53" s="3">
        <v>0</v>
      </c>
      <c r="EH53" s="3">
        <v>0.11267905215562954</v>
      </c>
      <c r="EI53" s="3">
        <v>4.1249176431076749E-2</v>
      </c>
      <c r="EJ53" s="3">
        <v>0</v>
      </c>
      <c r="EK53" s="3">
        <v>1.5644579223032713E-2</v>
      </c>
      <c r="EL53" s="3">
        <v>2.9943073048439924E-5</v>
      </c>
      <c r="EM53" s="3">
        <v>0</v>
      </c>
      <c r="EN53" s="3">
        <v>0</v>
      </c>
      <c r="EO53" s="3">
        <v>0</v>
      </c>
      <c r="EP53" s="3">
        <v>1.9235304216635249E-5</v>
      </c>
      <c r="EQ53" s="3">
        <v>-1.1063406511633837E-4</v>
      </c>
      <c r="ER53" s="3">
        <v>1.7090366576519398E-5</v>
      </c>
      <c r="ES53" s="3">
        <v>0.14970572858993511</v>
      </c>
      <c r="ET53" s="6">
        <v>1.7820237141504514</v>
      </c>
      <c r="EU53" s="3">
        <v>-2.1327916734435347E-6</v>
      </c>
      <c r="EV53" s="3">
        <v>1.7801198459648494E-4</v>
      </c>
      <c r="EW53" s="3">
        <v>-6.1229522453595258E-5</v>
      </c>
      <c r="EX53" s="3">
        <v>1.5494664480310658E-8</v>
      </c>
      <c r="EY53" s="3">
        <v>2.7008161598003646E-2</v>
      </c>
      <c r="EZ53" s="3">
        <v>2.9615466008818581E-2</v>
      </c>
      <c r="FA53" s="3">
        <v>0</v>
      </c>
      <c r="FB53" s="3">
        <v>0</v>
      </c>
      <c r="FC53" s="3">
        <v>1.0552842907083017E-8</v>
      </c>
      <c r="FD53" s="3">
        <v>0</v>
      </c>
    </row>
    <row r="54" spans="1:160" x14ac:dyDescent="0.45">
      <c r="A54" t="s">
        <v>684</v>
      </c>
      <c r="B54" s="2">
        <v>39903</v>
      </c>
      <c r="C54" s="29">
        <v>4.6895014377827122</v>
      </c>
      <c r="D54" s="3">
        <v>1.1170865248904066E-5</v>
      </c>
      <c r="E54" s="3">
        <v>-4.3665901451852055E-7</v>
      </c>
      <c r="F54" s="3">
        <v>-7.1284827815504978E-5</v>
      </c>
      <c r="G54" s="3">
        <v>1.6454166423838082E-10</v>
      </c>
      <c r="H54" s="55">
        <v>1.6077404940102694E-2</v>
      </c>
      <c r="I54" s="3">
        <v>-3.0313023953370758E-7</v>
      </c>
      <c r="J54" s="3">
        <v>1.7582390616846394E-8</v>
      </c>
      <c r="K54" s="3">
        <v>6.4488875744963314E-2</v>
      </c>
      <c r="L54" s="3">
        <v>-2.6193724837375769E-3</v>
      </c>
      <c r="M54" s="3">
        <v>0</v>
      </c>
      <c r="N54" s="3">
        <v>1.7135784608200662E-3</v>
      </c>
      <c r="O54" s="3">
        <v>-2.0587721181964392E-5</v>
      </c>
      <c r="P54" s="3">
        <v>0</v>
      </c>
      <c r="Q54" s="3">
        <v>1.0297067426690962E-3</v>
      </c>
      <c r="R54" s="3">
        <v>0</v>
      </c>
      <c r="S54" s="3">
        <v>0.14270009701296316</v>
      </c>
      <c r="T54" s="3">
        <v>-7.4923984413140157E-5</v>
      </c>
      <c r="U54" s="3">
        <v>-2.6942036605765551E-2</v>
      </c>
      <c r="V54" s="3">
        <v>3.4280502612679263E-5</v>
      </c>
      <c r="W54" s="3">
        <v>2.4691968462218848E-2</v>
      </c>
      <c r="X54" s="3">
        <v>0</v>
      </c>
      <c r="Y54" s="3">
        <v>1.7969733499764834E-6</v>
      </c>
      <c r="Z54" s="3">
        <v>-8.0327943158848506E-7</v>
      </c>
      <c r="AA54" s="3">
        <v>-1.0043110070632377E-9</v>
      </c>
      <c r="AB54" s="55">
        <v>0.54715628964610996</v>
      </c>
      <c r="AC54" s="3">
        <v>8.1203827643357377E-3</v>
      </c>
      <c r="AD54" s="3">
        <v>0</v>
      </c>
      <c r="AE54" s="3">
        <v>0</v>
      </c>
      <c r="AF54" s="3">
        <v>4.702640483460579E-3</v>
      </c>
      <c r="AG54" s="56">
        <v>2.3998866839340535E-2</v>
      </c>
      <c r="AH54" s="3">
        <v>8.9118988870270468E-5</v>
      </c>
      <c r="AI54" s="3">
        <v>3.4265949043674811E-2</v>
      </c>
      <c r="AJ54" s="3">
        <v>0</v>
      </c>
      <c r="AK54" s="3">
        <v>1.2806268755351584E-5</v>
      </c>
      <c r="AL54" s="3">
        <v>-2.5989749596552777E-6</v>
      </c>
      <c r="AM54" s="3">
        <v>1.9093538058453361E-3</v>
      </c>
      <c r="AN54" s="3">
        <v>-1.4841988795308673E-6</v>
      </c>
      <c r="AO54" s="3">
        <v>5.7572623214932768E-5</v>
      </c>
      <c r="AP54" s="3">
        <v>-1.3468340449430513E-3</v>
      </c>
      <c r="AQ54" s="3">
        <v>-1.5207215363753781E-5</v>
      </c>
      <c r="AR54" s="3">
        <v>1.5192601524675813E-2</v>
      </c>
      <c r="AS54" s="3">
        <v>-3.9447889305973431E-6</v>
      </c>
      <c r="AT54" s="3">
        <v>-6.2350797223064975E-4</v>
      </c>
      <c r="AU54" s="3">
        <v>-1.054429764107749E-3</v>
      </c>
      <c r="AV54" s="3">
        <v>-9.8062040535815453E-7</v>
      </c>
      <c r="AW54" s="3">
        <v>1.8100452524964836E-5</v>
      </c>
      <c r="AX54" s="3">
        <v>0</v>
      </c>
      <c r="AY54" s="3">
        <v>4.0804055674169836E-6</v>
      </c>
      <c r="AZ54" s="3">
        <v>0</v>
      </c>
      <c r="BA54" s="3">
        <v>-0.10263611007862523</v>
      </c>
      <c r="BB54" s="3">
        <v>0.13428581800317071</v>
      </c>
      <c r="BC54" s="55">
        <v>7.329312105449845E-2</v>
      </c>
      <c r="BD54" s="3">
        <v>0</v>
      </c>
      <c r="BE54" s="3">
        <v>0</v>
      </c>
      <c r="BF54" s="3">
        <v>5.1922975943604191E-6</v>
      </c>
      <c r="BG54" s="3">
        <v>0</v>
      </c>
      <c r="BH54" s="3">
        <v>7.9259017618234448E-5</v>
      </c>
      <c r="BI54" s="3">
        <v>1.2121566173395615E-3</v>
      </c>
      <c r="BJ54" s="3">
        <v>0</v>
      </c>
      <c r="BK54" s="3">
        <v>-3.1524665615395299E-6</v>
      </c>
      <c r="BL54" s="3">
        <v>1.8874394961695913E-2</v>
      </c>
      <c r="BM54" s="3">
        <v>3.4584403997835562E-6</v>
      </c>
      <c r="BN54" s="3">
        <v>1.1089648724231304E-6</v>
      </c>
      <c r="BO54" s="3">
        <v>3.7848942157725348E-3</v>
      </c>
      <c r="BP54" s="3">
        <v>-1.8564106854680553E-7</v>
      </c>
      <c r="BQ54" s="3">
        <v>-1.2530783616296607E-5</v>
      </c>
      <c r="BR54" s="3">
        <v>3.426125750847637E-6</v>
      </c>
      <c r="BS54" s="3">
        <v>0</v>
      </c>
      <c r="BT54" s="3">
        <v>3.7331513715151116E-2</v>
      </c>
      <c r="BU54" s="3">
        <v>-1.1950039276880953E-2</v>
      </c>
      <c r="BV54" s="3">
        <v>3.8738586203346907E-2</v>
      </c>
      <c r="BW54" s="3">
        <v>1.9254803181370095E-7</v>
      </c>
      <c r="BX54" s="55">
        <v>0.42626789326795483</v>
      </c>
      <c r="BY54" s="3">
        <v>-4.408886282937022E-6</v>
      </c>
      <c r="BZ54" s="3">
        <v>-1.0138888442418829E-6</v>
      </c>
      <c r="CA54" s="3">
        <v>0</v>
      </c>
      <c r="CB54" s="3">
        <v>0</v>
      </c>
      <c r="CC54" s="3">
        <v>-4.73535748569396E-4</v>
      </c>
      <c r="CD54" s="3">
        <v>9.6363181344252383E-2</v>
      </c>
      <c r="CE54" s="3">
        <v>-8.2622423574182667E-8</v>
      </c>
      <c r="CF54" s="3">
        <v>0</v>
      </c>
      <c r="CG54" s="3">
        <v>-6.3938350515413598E-6</v>
      </c>
      <c r="CH54" s="3">
        <v>-1.1552181052364875E-5</v>
      </c>
      <c r="CI54" s="3">
        <v>0</v>
      </c>
      <c r="CJ54" s="3">
        <v>-1.6486107444825123E-5</v>
      </c>
      <c r="CK54" s="3">
        <v>-6.1090369149984059E-8</v>
      </c>
      <c r="CL54" s="3">
        <v>4.8428643094786068E-2</v>
      </c>
      <c r="CM54" s="3">
        <v>5.1849086841678699E-6</v>
      </c>
      <c r="CN54" s="3">
        <v>0</v>
      </c>
      <c r="CO54" s="3">
        <v>6.4294908833047856E-8</v>
      </c>
      <c r="CP54" s="3">
        <v>-9.4749676013328903E-6</v>
      </c>
      <c r="CQ54" s="3">
        <v>-4.7394927467341406E-5</v>
      </c>
      <c r="CR54" s="3">
        <v>8.3842815553551241E-6</v>
      </c>
      <c r="CS54" s="3">
        <v>-1.3722552722436399E-8</v>
      </c>
      <c r="CT54" s="3">
        <v>0</v>
      </c>
      <c r="CU54" s="3">
        <v>0</v>
      </c>
      <c r="CV54" s="3">
        <v>-2.1692343815244887E-6</v>
      </c>
      <c r="CW54" s="3">
        <v>0</v>
      </c>
      <c r="CX54" s="3">
        <v>4.9683271613115922E-6</v>
      </c>
      <c r="CY54" s="3">
        <v>0</v>
      </c>
      <c r="CZ54" s="3">
        <v>2.6731414330803102E-2</v>
      </c>
      <c r="DA54" s="3">
        <v>2.1940018606310422E-3</v>
      </c>
      <c r="DB54" s="3">
        <v>4.2243942435589901E-3</v>
      </c>
      <c r="DC54" s="3">
        <v>-1.300936067546164E-4</v>
      </c>
      <c r="DD54" s="3">
        <v>-3.0713965139578476E-7</v>
      </c>
      <c r="DE54" s="3">
        <v>1.7497663826779582E-2</v>
      </c>
      <c r="DF54" s="3">
        <v>-4.9197478277271048E-7</v>
      </c>
      <c r="DG54" s="3">
        <v>-1.4203309526603075E-5</v>
      </c>
      <c r="DH54" s="3">
        <v>-9.1514276015955572E-4</v>
      </c>
      <c r="DI54" s="3">
        <v>1.1165104625149479E-4</v>
      </c>
      <c r="DJ54" s="3">
        <v>4.263869300991939E-4</v>
      </c>
      <c r="DK54" s="3">
        <v>3.7394131790548456E-3</v>
      </c>
      <c r="DL54" s="3">
        <v>-4.5966838736385991E-6</v>
      </c>
      <c r="DM54" s="3">
        <v>-6.5127444445645815E-5</v>
      </c>
      <c r="DN54" s="3">
        <v>-2.1578491234677179E-5</v>
      </c>
      <c r="DO54" s="3">
        <v>1.540958341945325E-4</v>
      </c>
      <c r="DP54" s="3">
        <v>-9.7609528939373346E-6</v>
      </c>
      <c r="DQ54" s="3">
        <v>-8.5250461762743839E-7</v>
      </c>
      <c r="DR54" s="3">
        <v>3.6423909242021593E-7</v>
      </c>
      <c r="DS54" s="3">
        <v>6.3823291021949339E-4</v>
      </c>
      <c r="DT54" s="3">
        <v>9.8166355650612696E-7</v>
      </c>
      <c r="DU54" s="3">
        <v>-5.3811155179129559E-7</v>
      </c>
      <c r="DV54" s="3">
        <v>-4.8855623231267139E-8</v>
      </c>
      <c r="DW54" s="3">
        <v>0</v>
      </c>
      <c r="DX54" s="3">
        <v>-1.8168714177279462E-5</v>
      </c>
      <c r="DY54" s="3">
        <v>-5.9718733821017322E-7</v>
      </c>
      <c r="DZ54" s="3">
        <v>6.9282490494813192E-7</v>
      </c>
      <c r="EA54" s="3">
        <v>-1.6058220057413287E-2</v>
      </c>
      <c r="EB54" s="3">
        <v>-9.7450460459380175E-3</v>
      </c>
      <c r="EC54" s="55">
        <v>-1.7749769651419171E-2</v>
      </c>
      <c r="ED54" s="3">
        <v>-1.90421566425005E-6</v>
      </c>
      <c r="EE54" s="3">
        <v>0</v>
      </c>
      <c r="EF54" s="3">
        <v>0</v>
      </c>
      <c r="EG54" s="3">
        <v>0</v>
      </c>
      <c r="EH54" s="3">
        <v>1.349343879239749E-3</v>
      </c>
      <c r="EI54" s="3">
        <v>5.7343262118915876E-2</v>
      </c>
      <c r="EJ54" s="3">
        <v>0</v>
      </c>
      <c r="EK54" s="3">
        <v>1.839151052936493E-2</v>
      </c>
      <c r="EL54" s="3">
        <v>1.0954363411974132E-6</v>
      </c>
      <c r="EM54" s="3">
        <v>0</v>
      </c>
      <c r="EN54" s="3">
        <v>0</v>
      </c>
      <c r="EO54" s="3">
        <v>0</v>
      </c>
      <c r="EP54" s="3">
        <v>2.5014178566587984E-5</v>
      </c>
      <c r="EQ54" s="3">
        <v>1.5227719269605823E-4</v>
      </c>
      <c r="ER54" s="3">
        <v>1.454621272277159E-5</v>
      </c>
      <c r="ES54" s="3">
        <v>0.22657109403816961</v>
      </c>
      <c r="ET54" s="6">
        <v>2.4412680660407795</v>
      </c>
      <c r="EU54" s="3">
        <v>-4.9137826877311134E-7</v>
      </c>
      <c r="EV54" s="3">
        <v>2.0185548532140841E-3</v>
      </c>
      <c r="EW54" s="3">
        <v>1.2305273798555956E-4</v>
      </c>
      <c r="EX54" s="3">
        <v>-6.2867969362653348E-7</v>
      </c>
      <c r="EY54" s="3">
        <v>4.6608291408397722E-2</v>
      </c>
      <c r="EZ54" s="3">
        <v>-1.4750850110397191E-2</v>
      </c>
      <c r="FA54" s="3">
        <v>0</v>
      </c>
      <c r="FB54" s="3">
        <v>0</v>
      </c>
      <c r="FC54" s="3">
        <v>-2.6489860020567659E-9</v>
      </c>
      <c r="FD54" s="3">
        <v>0</v>
      </c>
    </row>
    <row r="55" spans="1:160" x14ac:dyDescent="0.45">
      <c r="A55" t="s">
        <v>685</v>
      </c>
      <c r="B55" s="2">
        <v>39994</v>
      </c>
      <c r="C55" s="29">
        <v>4.8295875073511647</v>
      </c>
      <c r="D55" s="3">
        <v>1.8482893946941323E-5</v>
      </c>
      <c r="E55" s="3">
        <v>-1.7991882317366111E-7</v>
      </c>
      <c r="F55" s="3">
        <v>-8.5625286266491951E-5</v>
      </c>
      <c r="G55" s="3">
        <v>-4.2815903749418818E-11</v>
      </c>
      <c r="H55" s="55">
        <v>2.0268564573582663E-2</v>
      </c>
      <c r="I55" s="3">
        <v>-2.8554222049715632E-6</v>
      </c>
      <c r="J55" s="3">
        <v>-4.1166804952020452E-9</v>
      </c>
      <c r="K55" s="3">
        <v>8.8251149737959916E-2</v>
      </c>
      <c r="L55" s="3">
        <v>-2.1592365024784457E-3</v>
      </c>
      <c r="M55" s="3">
        <v>0</v>
      </c>
      <c r="N55" s="3">
        <v>1.151267889411329E-3</v>
      </c>
      <c r="O55" s="3">
        <v>-3.5685061744698822E-6</v>
      </c>
      <c r="P55" s="3">
        <v>0</v>
      </c>
      <c r="Q55" s="3">
        <v>6.0892586335345062E-5</v>
      </c>
      <c r="R55" s="3">
        <v>0</v>
      </c>
      <c r="S55" s="3">
        <v>0.1312913970969985</v>
      </c>
      <c r="T55" s="3">
        <v>1.6133102199610611E-5</v>
      </c>
      <c r="U55" s="3">
        <v>-4.4651895145793596E-3</v>
      </c>
      <c r="V55" s="3">
        <v>-5.1163262365654611E-5</v>
      </c>
      <c r="W55" s="3">
        <v>9.5751758398161663E-2</v>
      </c>
      <c r="X55" s="3">
        <v>0</v>
      </c>
      <c r="Y55" s="3">
        <v>-9.6012487917946627E-6</v>
      </c>
      <c r="Z55" s="3">
        <v>-4.9765722610418832E-6</v>
      </c>
      <c r="AA55" s="3">
        <v>-1.7514850483097513E-9</v>
      </c>
      <c r="AB55" s="55">
        <v>0.4242238882011643</v>
      </c>
      <c r="AC55" s="3">
        <v>-2.1494596880348608E-2</v>
      </c>
      <c r="AD55" s="3">
        <v>0</v>
      </c>
      <c r="AE55" s="3">
        <v>0</v>
      </c>
      <c r="AF55" s="3">
        <v>1.182509490467804E-2</v>
      </c>
      <c r="AG55" s="56">
        <v>6.4390220458118309E-3</v>
      </c>
      <c r="AH55" s="3">
        <v>-3.451963237103613E-5</v>
      </c>
      <c r="AI55" s="3">
        <v>4.3428277913163263E-3</v>
      </c>
      <c r="AJ55" s="3">
        <v>0</v>
      </c>
      <c r="AK55" s="3">
        <v>-2.3962022414349356E-7</v>
      </c>
      <c r="AL55" s="3">
        <v>6.2571201775451691E-7</v>
      </c>
      <c r="AM55" s="3">
        <v>2.977258510228465E-2</v>
      </c>
      <c r="AN55" s="3">
        <v>-2.989856234018912E-7</v>
      </c>
      <c r="AO55" s="3">
        <v>-1.6285782072582801E-4</v>
      </c>
      <c r="AP55" s="3">
        <v>7.0278035896639387E-5</v>
      </c>
      <c r="AQ55" s="3">
        <v>9.5371508776764078E-5</v>
      </c>
      <c r="AR55" s="3">
        <v>2.3459500165183663E-2</v>
      </c>
      <c r="AS55" s="3">
        <v>9.5921045541307169E-7</v>
      </c>
      <c r="AT55" s="3">
        <v>2.0003182177130368E-4</v>
      </c>
      <c r="AU55" s="3">
        <v>6.1288837613986103E-4</v>
      </c>
      <c r="AV55" s="3">
        <v>1.6811629325202395E-6</v>
      </c>
      <c r="AW55" s="3">
        <v>1.9849130134084797E-4</v>
      </c>
      <c r="AX55" s="3">
        <v>0</v>
      </c>
      <c r="AY55" s="3">
        <v>-1.9090625045192528E-6</v>
      </c>
      <c r="AZ55" s="3">
        <v>0</v>
      </c>
      <c r="BA55" s="3">
        <v>1.0273026065517006E-2</v>
      </c>
      <c r="BB55" s="3">
        <v>0.14714936409857435</v>
      </c>
      <c r="BC55" s="55">
        <v>0.17040120340361062</v>
      </c>
      <c r="BD55" s="3">
        <v>0</v>
      </c>
      <c r="BE55" s="3">
        <v>0</v>
      </c>
      <c r="BF55" s="3">
        <v>-2.4199493099300168E-5</v>
      </c>
      <c r="BG55" s="3">
        <v>0</v>
      </c>
      <c r="BH55" s="3">
        <v>-1.9295162273295079E-5</v>
      </c>
      <c r="BI55" s="3">
        <v>1.3846290063898468E-3</v>
      </c>
      <c r="BJ55" s="3">
        <v>0</v>
      </c>
      <c r="BK55" s="3">
        <v>2.1705844096554965E-5</v>
      </c>
      <c r="BL55" s="3">
        <v>8.4799952458951798E-3</v>
      </c>
      <c r="BM55" s="3">
        <v>6.6139403974579526E-7</v>
      </c>
      <c r="BN55" s="3">
        <v>6.618459264476173E-6</v>
      </c>
      <c r="BO55" s="3">
        <v>4.7020523723540703E-3</v>
      </c>
      <c r="BP55" s="3">
        <v>4.4693715553894043E-8</v>
      </c>
      <c r="BQ55" s="3">
        <v>-1.5672745493511336E-6</v>
      </c>
      <c r="BR55" s="3">
        <v>-4.0381144339373649E-5</v>
      </c>
      <c r="BS55" s="3">
        <v>0</v>
      </c>
      <c r="BT55" s="3">
        <v>6.2594680841594252E-2</v>
      </c>
      <c r="BU55" s="3">
        <v>0.17019435649381034</v>
      </c>
      <c r="BV55" s="3">
        <v>1.1120780555151932E-2</v>
      </c>
      <c r="BW55" s="3">
        <v>1.5083062281292644E-8</v>
      </c>
      <c r="BX55" s="55">
        <v>0.13104624820641189</v>
      </c>
      <c r="BY55" s="3">
        <v>-1.7383006745455988E-6</v>
      </c>
      <c r="BZ55" s="3">
        <v>8.6329724538851847E-7</v>
      </c>
      <c r="CA55" s="3">
        <v>0</v>
      </c>
      <c r="CB55" s="3">
        <v>0</v>
      </c>
      <c r="CC55" s="3">
        <v>1.202096928085216E-4</v>
      </c>
      <c r="CD55" s="3">
        <v>5.9344713589877217E-2</v>
      </c>
      <c r="CE55" s="3">
        <v>1.2382117281232346E-8</v>
      </c>
      <c r="CF55" s="3">
        <v>0</v>
      </c>
      <c r="CG55" s="3">
        <v>2.2886590751448652E-6</v>
      </c>
      <c r="CH55" s="3">
        <v>3.0858316169113136E-5</v>
      </c>
      <c r="CI55" s="3">
        <v>0</v>
      </c>
      <c r="CJ55" s="3">
        <v>-8.13853323606272E-5</v>
      </c>
      <c r="CK55" s="3">
        <v>-3.7296894575605755E-7</v>
      </c>
      <c r="CL55" s="3">
        <v>-3.0688232828823058E-2</v>
      </c>
      <c r="CM55" s="3">
        <v>-1.8850727048811439E-5</v>
      </c>
      <c r="CN55" s="3">
        <v>0</v>
      </c>
      <c r="CO55" s="3">
        <v>-3.5006918681048238E-9</v>
      </c>
      <c r="CP55" s="3">
        <v>9.6563149760780671E-5</v>
      </c>
      <c r="CQ55" s="3">
        <v>-3.1998167170935079E-4</v>
      </c>
      <c r="CR55" s="3">
        <v>2.7287121604265365E-4</v>
      </c>
      <c r="CS55" s="3">
        <v>-2.9032316347271686E-8</v>
      </c>
      <c r="CT55" s="3">
        <v>0</v>
      </c>
      <c r="CU55" s="3">
        <v>0</v>
      </c>
      <c r="CV55" s="3">
        <v>-1.031586950331184E-6</v>
      </c>
      <c r="CW55" s="3">
        <v>0</v>
      </c>
      <c r="CX55" s="3">
        <v>2.3308278757838496E-5</v>
      </c>
      <c r="CY55" s="3">
        <v>0</v>
      </c>
      <c r="CZ55" s="3">
        <v>-8.0078089824737519E-2</v>
      </c>
      <c r="DA55" s="3">
        <v>-4.4813821029372498E-3</v>
      </c>
      <c r="DB55" s="3">
        <v>-4.1876587133790784E-3</v>
      </c>
      <c r="DC55" s="3">
        <v>-8.5352119436808783E-5</v>
      </c>
      <c r="DD55" s="3">
        <v>-2.9525019336872739E-6</v>
      </c>
      <c r="DE55" s="3">
        <v>2.8809045840167695E-3</v>
      </c>
      <c r="DF55" s="3">
        <v>4.1602734522604733E-6</v>
      </c>
      <c r="DG55" s="3">
        <v>-2.7897324684185238E-6</v>
      </c>
      <c r="DH55" s="3">
        <v>-2.6267794593081995E-4</v>
      </c>
      <c r="DI55" s="3">
        <v>4.7295821258424518E-4</v>
      </c>
      <c r="DJ55" s="3">
        <v>1.3382152704244261E-3</v>
      </c>
      <c r="DK55" s="3">
        <v>-7.0530076682865674E-4</v>
      </c>
      <c r="DL55" s="3">
        <v>-6.3708807300015893E-5</v>
      </c>
      <c r="DM55" s="3">
        <v>1.7351734436646664E-4</v>
      </c>
      <c r="DN55" s="3">
        <v>-1.2737944335119406E-5</v>
      </c>
      <c r="DO55" s="3">
        <v>3.7549282478340464E-7</v>
      </c>
      <c r="DP55" s="3">
        <v>1.428661321601997E-5</v>
      </c>
      <c r="DQ55" s="3">
        <v>-2.8981207895519243E-5</v>
      </c>
      <c r="DR55" s="3">
        <v>1.8953651933688692E-6</v>
      </c>
      <c r="DS55" s="3">
        <v>-4.287670444232791E-5</v>
      </c>
      <c r="DT55" s="3">
        <v>4.6193983761779729E-6</v>
      </c>
      <c r="DU55" s="3">
        <v>-3.1171807863658682E-6</v>
      </c>
      <c r="DV55" s="3">
        <v>-5.9764358160940962E-7</v>
      </c>
      <c r="DW55" s="3">
        <v>0</v>
      </c>
      <c r="DX55" s="3">
        <v>-1.2715115079342358E-5</v>
      </c>
      <c r="DY55" s="3">
        <v>-7.3026516414630013E-8</v>
      </c>
      <c r="DZ55" s="3">
        <v>-1.6524708912114461E-6</v>
      </c>
      <c r="EA55" s="3">
        <v>6.0349410218503291E-3</v>
      </c>
      <c r="EB55" s="3">
        <v>1.2692574154131541E-2</v>
      </c>
      <c r="EC55" s="55">
        <v>0.54173577508743165</v>
      </c>
      <c r="ED55" s="3">
        <v>-1.8355701000568892E-5</v>
      </c>
      <c r="EE55" s="3">
        <v>0</v>
      </c>
      <c r="EF55" s="3">
        <v>0</v>
      </c>
      <c r="EG55" s="3">
        <v>0</v>
      </c>
      <c r="EH55" s="3">
        <v>-6.5139240305547019E-3</v>
      </c>
      <c r="EI55" s="3">
        <v>-1.6526782428721121E-2</v>
      </c>
      <c r="EJ55" s="3">
        <v>0</v>
      </c>
      <c r="EK55" s="3">
        <v>7.7791934845478944E-2</v>
      </c>
      <c r="EL55" s="3">
        <v>-2.4561507371014825E-5</v>
      </c>
      <c r="EM55" s="3">
        <v>0</v>
      </c>
      <c r="EN55" s="3">
        <v>0</v>
      </c>
      <c r="EO55" s="3">
        <v>0</v>
      </c>
      <c r="EP55" s="3">
        <v>-1.6697124102283544E-5</v>
      </c>
      <c r="EQ55" s="3">
        <v>-3.1336100851167613E-4</v>
      </c>
      <c r="ER55" s="3">
        <v>8.4556963072099698E-6</v>
      </c>
      <c r="ES55" s="3">
        <v>-0.3664401852250817</v>
      </c>
      <c r="ET55" s="6">
        <v>2.7643123050442844</v>
      </c>
      <c r="EU55" s="3">
        <v>8.4501961873257865E-6</v>
      </c>
      <c r="EV55" s="3">
        <v>-4.6983694232722369E-4</v>
      </c>
      <c r="EW55" s="3">
        <v>-2.7185029870858155E-4</v>
      </c>
      <c r="EX55" s="3">
        <v>-1.9351156240423741E-7</v>
      </c>
      <c r="EY55" s="3">
        <v>4.317123659213213E-2</v>
      </c>
      <c r="EZ55" s="3">
        <v>-1.2314047411780341E-3</v>
      </c>
      <c r="FA55" s="3">
        <v>0</v>
      </c>
      <c r="FB55" s="3">
        <v>0</v>
      </c>
      <c r="FC55" s="3">
        <v>-5.4748747119022745E-9</v>
      </c>
      <c r="FD55" s="3">
        <v>0</v>
      </c>
    </row>
    <row r="56" spans="1:160" x14ac:dyDescent="0.45">
      <c r="A56" t="s">
        <v>686</v>
      </c>
      <c r="B56" s="2">
        <v>40086</v>
      </c>
      <c r="C56" s="29">
        <v>4.3892918357705426</v>
      </c>
      <c r="D56" s="3">
        <v>-6.9154236479368021E-6</v>
      </c>
      <c r="E56" s="3">
        <v>8.6910416613847511E-7</v>
      </c>
      <c r="F56" s="3">
        <v>8.2493252547566191E-5</v>
      </c>
      <c r="G56" s="3">
        <v>-1.9240366303777512E-11</v>
      </c>
      <c r="H56" s="55">
        <v>-3.0355778354074998E-2</v>
      </c>
      <c r="I56" s="3">
        <v>-4.7169244238388748E-7</v>
      </c>
      <c r="J56" s="3">
        <v>-4.0663533865338412E-9</v>
      </c>
      <c r="K56" s="3">
        <v>3.4938269362581632E-2</v>
      </c>
      <c r="L56" s="3">
        <v>-1.1060187710612528E-2</v>
      </c>
      <c r="M56" s="3">
        <v>0</v>
      </c>
      <c r="N56" s="3">
        <v>-2.1664934515909639E-4</v>
      </c>
      <c r="O56" s="3">
        <v>2.4961693097935768E-5</v>
      </c>
      <c r="P56" s="3">
        <v>0</v>
      </c>
      <c r="Q56" s="3">
        <v>-1.5706432148232478E-3</v>
      </c>
      <c r="R56" s="3">
        <v>0</v>
      </c>
      <c r="S56" s="3">
        <v>0.11970649466541169</v>
      </c>
      <c r="T56" s="3">
        <v>1.5961560703657237E-4</v>
      </c>
      <c r="U56" s="3">
        <v>2.2514088333756909E-2</v>
      </c>
      <c r="V56" s="3">
        <v>3.5828326430230458E-6</v>
      </c>
      <c r="W56" s="3">
        <v>4.373470946798725E-2</v>
      </c>
      <c r="X56" s="3">
        <v>0</v>
      </c>
      <c r="Y56" s="3">
        <v>4.8231889999242418E-8</v>
      </c>
      <c r="Z56" s="3">
        <v>-1.0956457956903979E-6</v>
      </c>
      <c r="AA56" s="3">
        <v>2.1777440574149198E-10</v>
      </c>
      <c r="AB56" s="55">
        <v>0.48697041563673249</v>
      </c>
      <c r="AC56" s="3">
        <v>-5.1070266908510385E-3</v>
      </c>
      <c r="AD56" s="3">
        <v>0</v>
      </c>
      <c r="AE56" s="3">
        <v>0</v>
      </c>
      <c r="AF56" s="3">
        <v>1.6663826551714583E-2</v>
      </c>
      <c r="AG56" s="56">
        <v>5.2544300867429761E-4</v>
      </c>
      <c r="AH56" s="3">
        <v>-1.3420562562743952E-6</v>
      </c>
      <c r="AI56" s="3">
        <v>-1.1112264716093315E-2</v>
      </c>
      <c r="AJ56" s="3">
        <v>0</v>
      </c>
      <c r="AK56" s="3">
        <v>-1.60740790446132E-5</v>
      </c>
      <c r="AL56" s="3">
        <v>4.8341033139001653E-6</v>
      </c>
      <c r="AM56" s="3">
        <v>9.0377385370975678E-3</v>
      </c>
      <c r="AN56" s="3">
        <v>2.688323849200877E-6</v>
      </c>
      <c r="AO56" s="3">
        <v>1.2000689331174016E-5</v>
      </c>
      <c r="AP56" s="3">
        <v>-5.2820487203032278E-3</v>
      </c>
      <c r="AQ56" s="3">
        <v>4.0336258142250917E-5</v>
      </c>
      <c r="AR56" s="3">
        <v>1.4833758430552891E-2</v>
      </c>
      <c r="AS56" s="3">
        <v>-2.2210505731975903E-6</v>
      </c>
      <c r="AT56" s="3">
        <v>6.8286527358528339E-4</v>
      </c>
      <c r="AU56" s="3">
        <v>2.0066897236654191E-3</v>
      </c>
      <c r="AV56" s="3">
        <v>-1.2256811468483765E-6</v>
      </c>
      <c r="AW56" s="3">
        <v>1.8051641436358398E-5</v>
      </c>
      <c r="AX56" s="3">
        <v>0</v>
      </c>
      <c r="AY56" s="3">
        <v>-1.8469381787482448E-6</v>
      </c>
      <c r="AZ56" s="3">
        <v>0</v>
      </c>
      <c r="BA56" s="3">
        <v>-6.2669386433883997E-4</v>
      </c>
      <c r="BB56" s="3">
        <v>0.11559331974933218</v>
      </c>
      <c r="BC56" s="55">
        <v>8.8346855958154211E-2</v>
      </c>
      <c r="BD56" s="3">
        <v>0</v>
      </c>
      <c r="BE56" s="3">
        <v>0</v>
      </c>
      <c r="BF56" s="3">
        <v>1.7796645014167071E-5</v>
      </c>
      <c r="BG56" s="3">
        <v>0</v>
      </c>
      <c r="BH56" s="3">
        <v>1.0808204795652273E-4</v>
      </c>
      <c r="BI56" s="3">
        <v>6.690038912372462E-3</v>
      </c>
      <c r="BJ56" s="3">
        <v>0</v>
      </c>
      <c r="BK56" s="3">
        <v>9.3843282998248183E-5</v>
      </c>
      <c r="BL56" s="3">
        <v>-1.3053482317765819E-4</v>
      </c>
      <c r="BM56" s="3">
        <v>-8.558935189838926E-6</v>
      </c>
      <c r="BN56" s="3">
        <v>7.62811588174178E-6</v>
      </c>
      <c r="BO56" s="3">
        <v>1.3107628584121912E-3</v>
      </c>
      <c r="BP56" s="3">
        <v>3.4529309385001184E-7</v>
      </c>
      <c r="BQ56" s="3">
        <v>2.5719432167356811E-5</v>
      </c>
      <c r="BR56" s="3">
        <v>1.1675829228655867E-5</v>
      </c>
      <c r="BS56" s="3">
        <v>0</v>
      </c>
      <c r="BT56" s="3">
        <v>2.525982380259123E-2</v>
      </c>
      <c r="BU56" s="3">
        <v>1.1709839556817508E-3</v>
      </c>
      <c r="BV56" s="3">
        <v>3.0731344540226573E-2</v>
      </c>
      <c r="BW56" s="3">
        <v>-6.4864510973575912E-8</v>
      </c>
      <c r="BX56" s="55">
        <v>0.17467433097190621</v>
      </c>
      <c r="BY56" s="3">
        <v>4.0945489724265096E-6</v>
      </c>
      <c r="BZ56" s="3">
        <v>-1.112624231742698E-6</v>
      </c>
      <c r="CA56" s="3">
        <v>0</v>
      </c>
      <c r="CB56" s="3">
        <v>0</v>
      </c>
      <c r="CC56" s="3">
        <v>2.5802257320593845E-4</v>
      </c>
      <c r="CD56" s="3">
        <v>-7.0401322893150573E-3</v>
      </c>
      <c r="CE56" s="3">
        <v>3.199080061893626E-8</v>
      </c>
      <c r="CF56" s="3">
        <v>0</v>
      </c>
      <c r="CG56" s="3">
        <v>1.8689298976794559E-6</v>
      </c>
      <c r="CH56" s="3">
        <v>9.0897588087396608E-6</v>
      </c>
      <c r="CI56" s="3">
        <v>0</v>
      </c>
      <c r="CJ56" s="3">
        <v>4.6674460022905674E-5</v>
      </c>
      <c r="CK56" s="3">
        <v>8.7576877098581739E-8</v>
      </c>
      <c r="CL56" s="3">
        <v>-1.0460235634412523E-3</v>
      </c>
      <c r="CM56" s="3">
        <v>8.8017731124172273E-6</v>
      </c>
      <c r="CN56" s="3">
        <v>0</v>
      </c>
      <c r="CO56" s="3">
        <v>-5.0670053101579192E-8</v>
      </c>
      <c r="CP56" s="3">
        <v>1.8082439648211903E-4</v>
      </c>
      <c r="CQ56" s="3">
        <v>-1.1744531349689999E-5</v>
      </c>
      <c r="CR56" s="3">
        <v>7.4116057342712709E-6</v>
      </c>
      <c r="CS56" s="3">
        <v>2.1777346020483365E-9</v>
      </c>
      <c r="CT56" s="3">
        <v>0</v>
      </c>
      <c r="CU56" s="3">
        <v>0</v>
      </c>
      <c r="CV56" s="3">
        <v>1.5139111497829665E-6</v>
      </c>
      <c r="CW56" s="3">
        <v>0</v>
      </c>
      <c r="CX56" s="3">
        <v>-2.4230150966032264E-5</v>
      </c>
      <c r="CY56" s="3">
        <v>0</v>
      </c>
      <c r="CZ56" s="3">
        <v>3.8809710174878567E-2</v>
      </c>
      <c r="DA56" s="3">
        <v>-1.6319714153040444E-2</v>
      </c>
      <c r="DB56" s="3">
        <v>-7.6136310070101937E-3</v>
      </c>
      <c r="DC56" s="3">
        <v>1.274961070705533E-4</v>
      </c>
      <c r="DD56" s="3">
        <v>-6.068166832059745E-7</v>
      </c>
      <c r="DE56" s="3">
        <v>2.0408356759257798E-2</v>
      </c>
      <c r="DF56" s="3">
        <v>-5.9475603532547694E-7</v>
      </c>
      <c r="DG56" s="3">
        <v>-1.3607833474138055E-5</v>
      </c>
      <c r="DH56" s="3">
        <v>8.2885186521575397E-3</v>
      </c>
      <c r="DI56" s="3">
        <v>-7.6006328302478567E-6</v>
      </c>
      <c r="DJ56" s="3">
        <v>-1.356192233897733E-4</v>
      </c>
      <c r="DK56" s="3">
        <v>-6.5470377889433693E-3</v>
      </c>
      <c r="DL56" s="3">
        <v>-1.032913095304303E-6</v>
      </c>
      <c r="DM56" s="3">
        <v>-7.5249134344160812E-6</v>
      </c>
      <c r="DN56" s="3">
        <v>9.0415587085763319E-6</v>
      </c>
      <c r="DO56" s="3">
        <v>3.0508475958543072E-5</v>
      </c>
      <c r="DP56" s="3">
        <v>2.7133541477984933E-5</v>
      </c>
      <c r="DQ56" s="3">
        <v>5.3392212131745377E-5</v>
      </c>
      <c r="DR56" s="3">
        <v>3.0193129882652353E-8</v>
      </c>
      <c r="DS56" s="3">
        <v>1.1640505071286543E-2</v>
      </c>
      <c r="DT56" s="3">
        <v>3.040788771138523E-7</v>
      </c>
      <c r="DU56" s="3">
        <v>-1.6352352839685308E-7</v>
      </c>
      <c r="DV56" s="3">
        <v>-7.4076678645178516E-8</v>
      </c>
      <c r="DW56" s="3">
        <v>0</v>
      </c>
      <c r="DX56" s="3">
        <v>-4.1045522695304798E-6</v>
      </c>
      <c r="DY56" s="3">
        <v>1.2268055041171526E-6</v>
      </c>
      <c r="DZ56" s="3">
        <v>4.6385612772285411E-7</v>
      </c>
      <c r="EA56" s="3">
        <v>4.6934385643702281E-2</v>
      </c>
      <c r="EB56" s="3">
        <v>1.8708585474914191E-2</v>
      </c>
      <c r="EC56" s="55">
        <v>1.2294618723532014</v>
      </c>
      <c r="ED56" s="3">
        <v>-5.3980562139052905E-6</v>
      </c>
      <c r="EE56" s="3">
        <v>0</v>
      </c>
      <c r="EF56" s="3">
        <v>0</v>
      </c>
      <c r="EG56" s="3">
        <v>0</v>
      </c>
      <c r="EH56" s="3">
        <v>1.3762519844190366E-2</v>
      </c>
      <c r="EI56" s="3">
        <v>0.11978450713611954</v>
      </c>
      <c r="EJ56" s="3">
        <v>0</v>
      </c>
      <c r="EK56" s="3">
        <v>2.8468918595698306E-2</v>
      </c>
      <c r="EL56" s="3">
        <v>-2.705133395183982E-5</v>
      </c>
      <c r="EM56" s="3">
        <v>0</v>
      </c>
      <c r="EN56" s="3">
        <v>0</v>
      </c>
      <c r="EO56" s="3">
        <v>0</v>
      </c>
      <c r="EP56" s="3">
        <v>-3.8922194417734412E-5</v>
      </c>
      <c r="EQ56" s="3">
        <v>1.7590116909760051E-4</v>
      </c>
      <c r="ER56" s="3">
        <v>5.012370170221367E-5</v>
      </c>
      <c r="ES56" s="3">
        <v>8.3583288966252278E-2</v>
      </c>
      <c r="ET56" s="6">
        <v>1.3293493118219448</v>
      </c>
      <c r="EU56" s="3">
        <v>-5.6363439013329573E-6</v>
      </c>
      <c r="EV56" s="3">
        <v>5.4343643974894169E-4</v>
      </c>
      <c r="EW56" s="3">
        <v>2.355003991782437E-3</v>
      </c>
      <c r="EX56" s="3">
        <v>1.5174064466664476E-6</v>
      </c>
      <c r="EY56" s="3">
        <v>-0.10306592362132577</v>
      </c>
      <c r="EZ56" s="3">
        <v>1.4148320257935569E-2</v>
      </c>
      <c r="FA56" s="3">
        <v>0</v>
      </c>
      <c r="FB56" s="3">
        <v>0</v>
      </c>
      <c r="FC56" s="3">
        <v>2.9809279973654299E-10</v>
      </c>
      <c r="FD56" s="3">
        <v>0</v>
      </c>
    </row>
    <row r="57" spans="1:160" x14ac:dyDescent="0.45">
      <c r="A57" t="s">
        <v>687</v>
      </c>
      <c r="B57" s="2">
        <v>40178</v>
      </c>
      <c r="C57" s="29">
        <v>4.1015256021521314</v>
      </c>
      <c r="D57" s="3">
        <v>-4.5917204575851459E-5</v>
      </c>
      <c r="E57" s="3">
        <v>4.902848419164607E-7</v>
      </c>
      <c r="F57" s="3">
        <v>9.1984472802917754E-5</v>
      </c>
      <c r="G57" s="3">
        <v>1.0229055503274118E-12</v>
      </c>
      <c r="H57" s="55">
        <v>8.7986316601053969E-3</v>
      </c>
      <c r="I57" s="3">
        <v>4.504422134810711E-6</v>
      </c>
      <c r="J57" s="3">
        <v>1.3064291804044205E-9</v>
      </c>
      <c r="K57" s="3">
        <v>0.10747130782043134</v>
      </c>
      <c r="L57" s="3">
        <v>-2.2309896696457709E-4</v>
      </c>
      <c r="M57" s="3">
        <v>0</v>
      </c>
      <c r="N57" s="3">
        <v>-8.687072551868593E-4</v>
      </c>
      <c r="O57" s="3">
        <v>-2.9518552099523184E-6</v>
      </c>
      <c r="P57" s="3">
        <v>0</v>
      </c>
      <c r="Q57" s="3">
        <v>1.9143714973429711E-2</v>
      </c>
      <c r="R57" s="3">
        <v>0</v>
      </c>
      <c r="S57" s="3">
        <v>0.53949796122888893</v>
      </c>
      <c r="T57" s="3">
        <v>-3.0661727112422006E-5</v>
      </c>
      <c r="U57" s="3">
        <v>-2.2583275223380422E-2</v>
      </c>
      <c r="V57" s="3">
        <v>1.5958365017200638E-5</v>
      </c>
      <c r="W57" s="3">
        <v>1.5741592442894289E-2</v>
      </c>
      <c r="X57" s="3">
        <v>0</v>
      </c>
      <c r="Y57" s="3">
        <v>1.1502415075824314E-5</v>
      </c>
      <c r="Z57" s="3">
        <v>8.2679629136201644E-6</v>
      </c>
      <c r="AA57" s="3">
        <v>9.3570938950398201E-10</v>
      </c>
      <c r="AB57" s="55">
        <v>0.56684468721051029</v>
      </c>
      <c r="AC57" s="3">
        <v>1.4650486011230069E-3</v>
      </c>
      <c r="AD57" s="3">
        <v>0</v>
      </c>
      <c r="AE57" s="3">
        <v>-3.0130867944056632E-11</v>
      </c>
      <c r="AF57" s="3">
        <v>1.4796287269349052E-2</v>
      </c>
      <c r="AG57" s="56">
        <v>6.0437771967355221E-3</v>
      </c>
      <c r="AH57" s="3">
        <v>-4.5752226646324746E-5</v>
      </c>
      <c r="AI57" s="3">
        <v>1.0461590338539847E-2</v>
      </c>
      <c r="AJ57" s="3">
        <v>0</v>
      </c>
      <c r="AK57" s="3">
        <v>-2.9483943707537819E-6</v>
      </c>
      <c r="AL57" s="3">
        <v>-6.2588897199124139E-7</v>
      </c>
      <c r="AM57" s="3">
        <v>1.3673051520853275E-3</v>
      </c>
      <c r="AN57" s="3">
        <v>-3.9776872463754521E-7</v>
      </c>
      <c r="AO57" s="3">
        <v>7.6759738329646636E-5</v>
      </c>
      <c r="AP57" s="3">
        <v>8.2707426187863201E-3</v>
      </c>
      <c r="AQ57" s="3">
        <v>-1.8651290478077123E-5</v>
      </c>
      <c r="AR57" s="3">
        <v>-2.3766332910916789E-5</v>
      </c>
      <c r="AS57" s="3">
        <v>6.6129819119465358E-6</v>
      </c>
      <c r="AT57" s="3">
        <v>-4.3809078573855211E-4</v>
      </c>
      <c r="AU57" s="3">
        <v>-1.8628440416824006E-3</v>
      </c>
      <c r="AV57" s="3">
        <v>1.6767258916925356E-6</v>
      </c>
      <c r="AW57" s="3">
        <v>6.8365792475293192E-5</v>
      </c>
      <c r="AX57" s="3">
        <v>0</v>
      </c>
      <c r="AY57" s="3">
        <v>7.4781361198159185E-7</v>
      </c>
      <c r="AZ57" s="3">
        <v>0</v>
      </c>
      <c r="BA57" s="3">
        <v>-7.7574322129428414E-2</v>
      </c>
      <c r="BB57" s="3">
        <v>0.25130714339426086</v>
      </c>
      <c r="BC57" s="55">
        <v>3.8838404218172261E-3</v>
      </c>
      <c r="BD57" s="3">
        <v>0</v>
      </c>
      <c r="BE57" s="3">
        <v>0</v>
      </c>
      <c r="BF57" s="3">
        <v>1.5038882467699879E-6</v>
      </c>
      <c r="BG57" s="3">
        <v>0</v>
      </c>
      <c r="BH57" s="3">
        <v>3.2339008642068977E-5</v>
      </c>
      <c r="BI57" s="3">
        <v>7.3471293402964212E-3</v>
      </c>
      <c r="BJ57" s="3">
        <v>0</v>
      </c>
      <c r="BK57" s="3">
        <v>-2.5648914274052834E-5</v>
      </c>
      <c r="BL57" s="3">
        <v>-4.082879001217874E-4</v>
      </c>
      <c r="BM57" s="3">
        <v>6.7352968063825347E-6</v>
      </c>
      <c r="BN57" s="3">
        <v>-6.1456721019740496E-6</v>
      </c>
      <c r="BO57" s="3">
        <v>7.1127343549722737E-3</v>
      </c>
      <c r="BP57" s="3">
        <v>-4.4706355142231503E-8</v>
      </c>
      <c r="BQ57" s="3">
        <v>-3.1040477850358526E-6</v>
      </c>
      <c r="BR57" s="3">
        <v>3.5418775538343484E-5</v>
      </c>
      <c r="BS57" s="3">
        <v>0</v>
      </c>
      <c r="BT57" s="3">
        <v>0.28582024198568606</v>
      </c>
      <c r="BU57" s="3">
        <v>1.6206152148314851E-2</v>
      </c>
      <c r="BV57" s="3">
        <v>5.524601296086052E-2</v>
      </c>
      <c r="BW57" s="3">
        <v>-1.5699733258277901E-8</v>
      </c>
      <c r="BX57" s="55">
        <v>4.8329701540804453E-2</v>
      </c>
      <c r="BY57" s="3">
        <v>3.5513428392775058E-7</v>
      </c>
      <c r="BZ57" s="3">
        <v>-4.9047762082321515E-7</v>
      </c>
      <c r="CA57" s="3">
        <v>0</v>
      </c>
      <c r="CB57" s="3">
        <v>0</v>
      </c>
      <c r="CC57" s="3">
        <v>1.6597443699930021E-4</v>
      </c>
      <c r="CD57" s="3">
        <v>3.3386584552819898E-2</v>
      </c>
      <c r="CE57" s="3">
        <v>-8.9473124907414925E-9</v>
      </c>
      <c r="CF57" s="3">
        <v>0</v>
      </c>
      <c r="CG57" s="3">
        <v>5.9775661158459584E-7</v>
      </c>
      <c r="CH57" s="3">
        <v>-2.9867805696357671E-5</v>
      </c>
      <c r="CI57" s="3">
        <v>0</v>
      </c>
      <c r="CJ57" s="3">
        <v>8.0969597378969713E-5</v>
      </c>
      <c r="CK57" s="3">
        <v>6.9696058096058629E-7</v>
      </c>
      <c r="CL57" s="3">
        <v>2.7997421974036641E-2</v>
      </c>
      <c r="CM57" s="3">
        <v>8.9273981694968203E-6</v>
      </c>
      <c r="CN57" s="3">
        <v>0</v>
      </c>
      <c r="CO57" s="3">
        <v>1.1452796965196448E-8</v>
      </c>
      <c r="CP57" s="3">
        <v>-3.5537875792413046E-4</v>
      </c>
      <c r="CQ57" s="3">
        <v>2.3968020332382445E-4</v>
      </c>
      <c r="CR57" s="3">
        <v>-4.8050075538986608E-4</v>
      </c>
      <c r="CS57" s="3">
        <v>2.204018742681628E-8</v>
      </c>
      <c r="CT57" s="3">
        <v>0</v>
      </c>
      <c r="CU57" s="3">
        <v>0</v>
      </c>
      <c r="CV57" s="3">
        <v>6.1484534609743471E-7</v>
      </c>
      <c r="CW57" s="3">
        <v>0</v>
      </c>
      <c r="CX57" s="3">
        <v>3.6547980643719955E-7</v>
      </c>
      <c r="CY57" s="3">
        <v>0</v>
      </c>
      <c r="CZ57" s="3">
        <v>0.2921708071564425</v>
      </c>
      <c r="DA57" s="3">
        <v>3.5645519818798405E-3</v>
      </c>
      <c r="DB57" s="3">
        <v>-3.6391565704722113E-3</v>
      </c>
      <c r="DC57" s="3">
        <v>2.4021945740880385E-4</v>
      </c>
      <c r="DD57" s="3">
        <v>5.3719036219752234E-6</v>
      </c>
      <c r="DE57" s="3">
        <v>2.033509051886374E-2</v>
      </c>
      <c r="DF57" s="3">
        <v>-3.4312647147646694E-6</v>
      </c>
      <c r="DG57" s="3">
        <v>1.8596912698209805E-5</v>
      </c>
      <c r="DH57" s="3">
        <v>6.6995931269951811E-3</v>
      </c>
      <c r="DI57" s="3">
        <v>2.4528106007747685E-5</v>
      </c>
      <c r="DJ57" s="3">
        <v>8.5211548086556619E-4</v>
      </c>
      <c r="DK57" s="3">
        <v>2.8518297499538956E-3</v>
      </c>
      <c r="DL57" s="3">
        <v>-2.9071063612408052E-5</v>
      </c>
      <c r="DM57" s="3">
        <v>9.230685770776761E-5</v>
      </c>
      <c r="DN57" s="3">
        <v>9.4992666981220947E-6</v>
      </c>
      <c r="DO57" s="3">
        <v>4.8369068202141596E-6</v>
      </c>
      <c r="DP57" s="3">
        <v>-3.6793697875072643E-5</v>
      </c>
      <c r="DQ57" s="3">
        <v>-2.1411140034851284E-5</v>
      </c>
      <c r="DR57" s="3">
        <v>-3.6638963161963608E-6</v>
      </c>
      <c r="DS57" s="3">
        <v>1.0533827147754873E-3</v>
      </c>
      <c r="DT57" s="3">
        <v>-1.1780453539980227E-5</v>
      </c>
      <c r="DU57" s="3">
        <v>2.4805222690496662E-6</v>
      </c>
      <c r="DV57" s="3">
        <v>1.2284034537489708E-6</v>
      </c>
      <c r="DW57" s="3">
        <v>0</v>
      </c>
      <c r="DX57" s="3">
        <v>1.9913912265122873E-5</v>
      </c>
      <c r="DY57" s="3">
        <v>-1.524170105876728E-7</v>
      </c>
      <c r="DZ57" s="3">
        <v>7.1116861064771172E-7</v>
      </c>
      <c r="EA57" s="3">
        <v>-2.0279697932719512E-2</v>
      </c>
      <c r="EB57" s="3">
        <v>2.1288968245515927E-3</v>
      </c>
      <c r="EC57" s="55">
        <v>0.6403809233418235</v>
      </c>
      <c r="ED57" s="3">
        <v>3.1092012286126319E-5</v>
      </c>
      <c r="EE57" s="3">
        <v>0</v>
      </c>
      <c r="EF57" s="3">
        <v>0</v>
      </c>
      <c r="EG57" s="3">
        <v>0</v>
      </c>
      <c r="EH57" s="3">
        <v>1.2736507524598741E-2</v>
      </c>
      <c r="EI57" s="3">
        <v>3.1031257175908083E-2</v>
      </c>
      <c r="EJ57" s="3">
        <v>0</v>
      </c>
      <c r="EK57" s="3">
        <v>6.5831238522485222E-2</v>
      </c>
      <c r="EL57" s="3">
        <v>6.6993234233287931E-5</v>
      </c>
      <c r="EM57" s="3">
        <v>0</v>
      </c>
      <c r="EN57" s="3">
        <v>0</v>
      </c>
      <c r="EO57" s="3">
        <v>0</v>
      </c>
      <c r="EP57" s="3">
        <v>2.7328802683599364E-5</v>
      </c>
      <c r="EQ57" s="3">
        <v>-1.5303499178406018E-4</v>
      </c>
      <c r="ER57" s="3">
        <v>1.4729050578185861E-5</v>
      </c>
      <c r="ES57" s="3">
        <v>0.11651719483226233</v>
      </c>
      <c r="ET57" s="6">
        <v>1.0157903749961319</v>
      </c>
      <c r="EU57" s="3">
        <v>-8.9686614115218698E-7</v>
      </c>
      <c r="EV57" s="3">
        <v>-2.5060616782611607E-3</v>
      </c>
      <c r="EW57" s="3">
        <v>9.5481895324962523E-3</v>
      </c>
      <c r="EX57" s="3">
        <v>-6.2492308455090282E-8</v>
      </c>
      <c r="EY57" s="3">
        <v>2.7704930779065138E-2</v>
      </c>
      <c r="EZ57" s="3">
        <v>1.4348611433139112E-2</v>
      </c>
      <c r="FA57" s="3">
        <v>0</v>
      </c>
      <c r="FB57" s="3">
        <v>0</v>
      </c>
      <c r="FC57" s="3">
        <v>4.3146836570983712E-9</v>
      </c>
      <c r="FD57" s="3">
        <v>0</v>
      </c>
    </row>
    <row r="58" spans="1:160" x14ac:dyDescent="0.45">
      <c r="A58" t="s">
        <v>688</v>
      </c>
      <c r="B58" s="2">
        <v>40268</v>
      </c>
      <c r="C58" s="29">
        <v>7.0718759597353973</v>
      </c>
      <c r="D58" s="3">
        <v>2.8400456203880115E-5</v>
      </c>
      <c r="E58" s="3">
        <v>-1.6602794391038503E-6</v>
      </c>
      <c r="F58" s="3">
        <v>-9.3898027389687077E-5</v>
      </c>
      <c r="G58" s="3">
        <v>5.1145277516370592E-13</v>
      </c>
      <c r="H58" s="55">
        <v>1.3427299222464724E-2</v>
      </c>
      <c r="I58" s="3">
        <v>-4.9000507114382825E-7</v>
      </c>
      <c r="J58" s="3">
        <v>2.3904810818301351E-9</v>
      </c>
      <c r="K58" s="3">
        <v>0.17587085122198143</v>
      </c>
      <c r="L58" s="3">
        <v>-7.8573678994014011E-3</v>
      </c>
      <c r="M58" s="3">
        <v>0</v>
      </c>
      <c r="N58" s="3">
        <v>8.5932146286805603E-5</v>
      </c>
      <c r="O58" s="3">
        <v>-1.5724810150754564E-5</v>
      </c>
      <c r="P58" s="3">
        <v>0</v>
      </c>
      <c r="Q58" s="3">
        <v>2.811467209405298E-3</v>
      </c>
      <c r="R58" s="3">
        <v>0</v>
      </c>
      <c r="S58" s="3">
        <v>9.3712346746265537E-2</v>
      </c>
      <c r="T58" s="3">
        <v>-2.0768553648611634E-4</v>
      </c>
      <c r="U58" s="3">
        <v>-2.0746349897476622E-2</v>
      </c>
      <c r="V58" s="3">
        <v>3.2526819614350713E-5</v>
      </c>
      <c r="W58" s="3">
        <v>2.0038174534875212E-2</v>
      </c>
      <c r="X58" s="3">
        <v>0</v>
      </c>
      <c r="Y58" s="3">
        <v>-9.2693781023640871E-7</v>
      </c>
      <c r="Z58" s="3">
        <v>-1.2449042368791671E-6</v>
      </c>
      <c r="AA58" s="3">
        <v>-2.5505271528324025E-10</v>
      </c>
      <c r="AB58" s="55">
        <v>0.6802649798115572</v>
      </c>
      <c r="AC58" s="3">
        <v>7.1867565346467616E-3</v>
      </c>
      <c r="AD58" s="3">
        <v>0</v>
      </c>
      <c r="AE58" s="3">
        <v>-1.0850830635027127E-10</v>
      </c>
      <c r="AF58" s="3">
        <v>2.9613034238504194E-3</v>
      </c>
      <c r="AG58" s="56">
        <v>2.5525995572439238E-3</v>
      </c>
      <c r="AH58" s="3">
        <v>6.6917837225453377E-5</v>
      </c>
      <c r="AI58" s="3">
        <v>2.8978805376650287E-2</v>
      </c>
      <c r="AJ58" s="3">
        <v>0</v>
      </c>
      <c r="AK58" s="3">
        <v>2.6944195739251039E-5</v>
      </c>
      <c r="AL58" s="3">
        <v>-8.3917257037772139E-6</v>
      </c>
      <c r="AM58" s="3">
        <v>1.370033579510958E-2</v>
      </c>
      <c r="AN58" s="3">
        <v>-2.5013618357851204E-6</v>
      </c>
      <c r="AO58" s="3">
        <v>8.1006110125462897E-5</v>
      </c>
      <c r="AP58" s="3">
        <v>-4.3527754020183549E-3</v>
      </c>
      <c r="AQ58" s="3">
        <v>-2.151822788205424E-5</v>
      </c>
      <c r="AR58" s="3">
        <v>-4.9018815493531579E-3</v>
      </c>
      <c r="AS58" s="3">
        <v>-6.8878372779472157E-6</v>
      </c>
      <c r="AT58" s="3">
        <v>1.5634982578662571E-2</v>
      </c>
      <c r="AU58" s="3">
        <v>6.928484364385932E-4</v>
      </c>
      <c r="AV58" s="3">
        <v>-9.8111654780247034E-7</v>
      </c>
      <c r="AW58" s="3">
        <v>1.5205540292229787E-5</v>
      </c>
      <c r="AX58" s="3">
        <v>0</v>
      </c>
      <c r="AY58" s="3">
        <v>8.4332475870612114E-7</v>
      </c>
      <c r="AZ58" s="3">
        <v>0</v>
      </c>
      <c r="BA58" s="3">
        <v>0.11081415674873589</v>
      </c>
      <c r="BB58" s="3">
        <v>4.8151074242303853E-2</v>
      </c>
      <c r="BC58" s="55">
        <v>0.23273573181885246</v>
      </c>
      <c r="BD58" s="3">
        <v>0</v>
      </c>
      <c r="BE58" s="3">
        <v>0</v>
      </c>
      <c r="BF58" s="3">
        <v>3.4679336002708992E-7</v>
      </c>
      <c r="BG58" s="3">
        <v>0</v>
      </c>
      <c r="BH58" s="3">
        <v>8.4560110488498047E-5</v>
      </c>
      <c r="BI58" s="3">
        <v>1.0517890086274377E-2</v>
      </c>
      <c r="BJ58" s="3">
        <v>0</v>
      </c>
      <c r="BK58" s="3">
        <v>1.1284419463312593E-4</v>
      </c>
      <c r="BL58" s="3">
        <v>4.9282182556500305E-3</v>
      </c>
      <c r="BM58" s="3">
        <v>2.9316373068167727E-6</v>
      </c>
      <c r="BN58" s="3">
        <v>-4.0936709222265377E-6</v>
      </c>
      <c r="BO58" s="3">
        <v>-6.6755946678028161E-4</v>
      </c>
      <c r="BP58" s="3">
        <v>-5.994089788412297E-7</v>
      </c>
      <c r="BQ58" s="3">
        <v>-3.0963782192089834E-5</v>
      </c>
      <c r="BR58" s="3">
        <v>5.3200634101809272E-6</v>
      </c>
      <c r="BS58" s="3">
        <v>0</v>
      </c>
      <c r="BT58" s="3">
        <v>2.1704874723918174E-2</v>
      </c>
      <c r="BU58" s="3">
        <v>9.4589489899770274E-3</v>
      </c>
      <c r="BV58" s="3">
        <v>4.936934400643013E-2</v>
      </c>
      <c r="BW58" s="3">
        <v>3.5577003388483011E-8</v>
      </c>
      <c r="BX58" s="55">
        <v>0.11605631985623049</v>
      </c>
      <c r="BY58" s="3">
        <v>-2.1404753723456577E-6</v>
      </c>
      <c r="BZ58" s="3">
        <v>-1.656283555862801E-6</v>
      </c>
      <c r="CA58" s="3">
        <v>0</v>
      </c>
      <c r="CB58" s="3">
        <v>0</v>
      </c>
      <c r="CC58" s="3">
        <v>9.8437459160675696E-4</v>
      </c>
      <c r="CD58" s="3">
        <v>7.7776709236984612E-2</v>
      </c>
      <c r="CE58" s="3">
        <v>-1.3038691939746559E-8</v>
      </c>
      <c r="CF58" s="3">
        <v>0</v>
      </c>
      <c r="CG58" s="3">
        <v>-2.755022520376315E-6</v>
      </c>
      <c r="CH58" s="3">
        <v>-1.5011335782768248E-5</v>
      </c>
      <c r="CI58" s="3">
        <v>0</v>
      </c>
      <c r="CJ58" s="3">
        <v>-1.7067988021809679E-5</v>
      </c>
      <c r="CK58" s="3">
        <v>-9.2139193772528923E-8</v>
      </c>
      <c r="CL58" s="3">
        <v>-1.8507762829508459E-2</v>
      </c>
      <c r="CM58" s="3">
        <v>9.4697068354792602E-6</v>
      </c>
      <c r="CN58" s="3">
        <v>0</v>
      </c>
      <c r="CO58" s="3">
        <v>1.9973297618758258E-8</v>
      </c>
      <c r="CP58" s="3">
        <v>2.8708582692666199E-5</v>
      </c>
      <c r="CQ58" s="3">
        <v>-7.211408271765269E-6</v>
      </c>
      <c r="CR58" s="3">
        <v>-4.3405501490158897E-5</v>
      </c>
      <c r="CS58" s="3">
        <v>-4.7082237522747534E-9</v>
      </c>
      <c r="CT58" s="3">
        <v>0</v>
      </c>
      <c r="CU58" s="3">
        <v>0</v>
      </c>
      <c r="CV58" s="3">
        <v>-6.521638663599172E-7</v>
      </c>
      <c r="CW58" s="3">
        <v>0</v>
      </c>
      <c r="CX58" s="3">
        <v>4.5347806311580215E-6</v>
      </c>
      <c r="CY58" s="3">
        <v>0</v>
      </c>
      <c r="CZ58" s="3">
        <v>0.10257798818427538</v>
      </c>
      <c r="DA58" s="3">
        <v>-2.9709661124559692E-3</v>
      </c>
      <c r="DB58" s="3">
        <v>2.2316356620847707E-3</v>
      </c>
      <c r="DC58" s="3">
        <v>-3.7313091517290577E-4</v>
      </c>
      <c r="DD58" s="3">
        <v>-8.038549411842453E-7</v>
      </c>
      <c r="DE58" s="3">
        <v>4.388682750292941E-2</v>
      </c>
      <c r="DF58" s="3">
        <v>-6.2399164941150339E-7</v>
      </c>
      <c r="DG58" s="3">
        <v>8.6263485575455655E-5</v>
      </c>
      <c r="DH58" s="3">
        <v>-6.0614948398540606E-4</v>
      </c>
      <c r="DI58" s="3">
        <v>7.9840310471139376E-6</v>
      </c>
      <c r="DJ58" s="3">
        <v>-2.5587719078309207E-4</v>
      </c>
      <c r="DK58" s="3">
        <v>6.2805989030666042E-3</v>
      </c>
      <c r="DL58" s="3">
        <v>4.6568972103262523E-5</v>
      </c>
      <c r="DM58" s="3">
        <v>-9.4658554142277096E-5</v>
      </c>
      <c r="DN58" s="3">
        <v>-7.9833664922249987E-6</v>
      </c>
      <c r="DO58" s="3">
        <v>-2.760963172606627E-5</v>
      </c>
      <c r="DP58" s="3">
        <v>-2.9858277542275916E-5</v>
      </c>
      <c r="DQ58" s="3">
        <v>8.0171089581480185E-6</v>
      </c>
      <c r="DR58" s="3">
        <v>-1.3036604269496879E-7</v>
      </c>
      <c r="DS58" s="3">
        <v>6.3097362579436192E-4</v>
      </c>
      <c r="DT58" s="3">
        <v>3.2105207800553379E-6</v>
      </c>
      <c r="DU58" s="3">
        <v>-1.8981098120026378E-7</v>
      </c>
      <c r="DV58" s="3">
        <v>-1.5237400290073867E-7</v>
      </c>
      <c r="DW58" s="3">
        <v>0</v>
      </c>
      <c r="DX58" s="3">
        <v>-6.5626197233344257E-6</v>
      </c>
      <c r="DY58" s="3">
        <v>-1.4755323096819069E-6</v>
      </c>
      <c r="DZ58" s="3">
        <v>1.0185425922561853E-6</v>
      </c>
      <c r="EA58" s="3">
        <v>-3.9824852939811485E-3</v>
      </c>
      <c r="EB58" s="3">
        <v>-1.5825468998636662E-2</v>
      </c>
      <c r="EC58" s="55">
        <v>2.4219151961875642</v>
      </c>
      <c r="ED58" s="3">
        <v>-3.5349905855028687E-6</v>
      </c>
      <c r="EE58" s="3">
        <v>0</v>
      </c>
      <c r="EF58" s="3">
        <v>0</v>
      </c>
      <c r="EG58" s="3">
        <v>0</v>
      </c>
      <c r="EH58" s="3">
        <v>-6.092408916903564E-2</v>
      </c>
      <c r="EI58" s="3">
        <v>-3.8585542999792846E-2</v>
      </c>
      <c r="EJ58" s="3">
        <v>0</v>
      </c>
      <c r="EK58" s="3">
        <v>6.192727203453955E-2</v>
      </c>
      <c r="EL58" s="3">
        <v>-3.814431849412993E-6</v>
      </c>
      <c r="EM58" s="3">
        <v>0</v>
      </c>
      <c r="EN58" s="3">
        <v>0</v>
      </c>
      <c r="EO58" s="3">
        <v>0</v>
      </c>
      <c r="EP58" s="3">
        <v>3.2032191623131053E-5</v>
      </c>
      <c r="EQ58" s="3">
        <v>3.1217049123309854E-5</v>
      </c>
      <c r="ER58" s="3">
        <v>3.5170650481551629E-5</v>
      </c>
      <c r="ES58" s="3">
        <v>4.8349546242307223E-2</v>
      </c>
      <c r="ET58" s="6">
        <v>2.2966143995326975</v>
      </c>
      <c r="EU58" s="3">
        <v>-3.7823829063003435E-7</v>
      </c>
      <c r="EV58" s="3">
        <v>3.1785109555366761E-3</v>
      </c>
      <c r="EW58" s="3">
        <v>1.4428087721647157E-3</v>
      </c>
      <c r="EX58" s="3">
        <v>-1.9193997434296751E-6</v>
      </c>
      <c r="EY58" s="3">
        <v>4.1702486656223288E-2</v>
      </c>
      <c r="EZ58" s="3">
        <v>-2.1936941610600658E-2</v>
      </c>
      <c r="FA58" s="3">
        <v>0</v>
      </c>
      <c r="FB58" s="3">
        <v>0</v>
      </c>
      <c r="FC58" s="3">
        <v>-9.7523473667444915E-10</v>
      </c>
      <c r="FD58" s="3">
        <v>0</v>
      </c>
    </row>
    <row r="59" spans="1:160" x14ac:dyDescent="0.45">
      <c r="A59" t="s">
        <v>689</v>
      </c>
      <c r="B59" s="2">
        <v>40359</v>
      </c>
      <c r="C59" s="29">
        <v>8.1311266274532947</v>
      </c>
      <c r="D59" s="3">
        <v>5.1454384018508228E-5</v>
      </c>
      <c r="E59" s="3">
        <v>-9.0325935894652285E-7</v>
      </c>
      <c r="F59" s="3">
        <v>-8.8924613378113036E-5</v>
      </c>
      <c r="G59" s="3">
        <v>0</v>
      </c>
      <c r="H59" s="55">
        <v>4.5004455601930036E-3</v>
      </c>
      <c r="I59" s="3">
        <v>-4.2178922868872357E-6</v>
      </c>
      <c r="J59" s="3">
        <v>-1.3015552608917925E-10</v>
      </c>
      <c r="K59" s="3">
        <v>6.0838080228733105E-2</v>
      </c>
      <c r="L59" s="3">
        <v>1.1699621303891905E-2</v>
      </c>
      <c r="M59" s="3">
        <v>0</v>
      </c>
      <c r="N59" s="3">
        <v>7.6322248083738893E-4</v>
      </c>
      <c r="O59" s="3">
        <v>-2.1206593025896051E-6</v>
      </c>
      <c r="P59" s="3">
        <v>0</v>
      </c>
      <c r="Q59" s="3">
        <v>-1.8658478841382339E-3</v>
      </c>
      <c r="R59" s="3">
        <v>0</v>
      </c>
      <c r="S59" s="3">
        <v>-0.32618117847231487</v>
      </c>
      <c r="T59" s="3">
        <v>-3.9022348443672211E-5</v>
      </c>
      <c r="U59" s="3">
        <v>-1.4242330250963762E-3</v>
      </c>
      <c r="V59" s="3">
        <v>1.4586192349750241E-4</v>
      </c>
      <c r="W59" s="3">
        <v>0.11182090987773588</v>
      </c>
      <c r="X59" s="3">
        <v>0</v>
      </c>
      <c r="Y59" s="3">
        <v>-1.1999411793353871E-5</v>
      </c>
      <c r="Z59" s="3">
        <v>-6.6868166033242191E-6</v>
      </c>
      <c r="AA59" s="3">
        <v>-2.0115995148885964E-10</v>
      </c>
      <c r="AB59" s="55">
        <v>0.45105959407346385</v>
      </c>
      <c r="AC59" s="3">
        <v>-2.3265607716181189E-3</v>
      </c>
      <c r="AD59" s="3">
        <v>0</v>
      </c>
      <c r="AE59" s="3">
        <v>9.9307991340891559E-10</v>
      </c>
      <c r="AF59" s="3">
        <v>1.7742210859098818E-2</v>
      </c>
      <c r="AG59" s="56">
        <v>-3.3785619188086706E-3</v>
      </c>
      <c r="AH59" s="3">
        <v>-1.9899403468298024E-5</v>
      </c>
      <c r="AI59" s="3">
        <v>9.9159253776430947E-3</v>
      </c>
      <c r="AJ59" s="3">
        <v>0</v>
      </c>
      <c r="AK59" s="3">
        <v>-3.4061588351178354E-6</v>
      </c>
      <c r="AL59" s="3">
        <v>-1.0665877182495721E-6</v>
      </c>
      <c r="AM59" s="3">
        <v>4.6514248795386307E-4</v>
      </c>
      <c r="AN59" s="3">
        <v>-5.3801188161938382E-7</v>
      </c>
      <c r="AO59" s="3">
        <v>5.2681535788376053E-4</v>
      </c>
      <c r="AP59" s="3">
        <v>2.8393627937995445E-3</v>
      </c>
      <c r="AQ59" s="3">
        <v>-3.869683727003513E-6</v>
      </c>
      <c r="AR59" s="3">
        <v>1.7862976954377103E-3</v>
      </c>
      <c r="AS59" s="3">
        <v>2.6069449912628159E-6</v>
      </c>
      <c r="AT59" s="3">
        <v>6.0156998679424888E-5</v>
      </c>
      <c r="AU59" s="3">
        <v>1.9362196485003315E-5</v>
      </c>
      <c r="AV59" s="3">
        <v>-5.8145980044353084E-7</v>
      </c>
      <c r="AW59" s="3">
        <v>1.3009991434922547E-3</v>
      </c>
      <c r="AX59" s="3">
        <v>0</v>
      </c>
      <c r="AY59" s="3">
        <v>-3.3779564054781335E-7</v>
      </c>
      <c r="AZ59" s="3">
        <v>0</v>
      </c>
      <c r="BA59" s="3">
        <v>3.6295953573028936E-2</v>
      </c>
      <c r="BB59" s="3">
        <v>7.4055145862920765E-2</v>
      </c>
      <c r="BC59" s="55">
        <v>4.1932721722896374E-2</v>
      </c>
      <c r="BD59" s="3">
        <v>0</v>
      </c>
      <c r="BE59" s="3">
        <v>0</v>
      </c>
      <c r="BF59" s="3">
        <v>-1.4599149102659029E-5</v>
      </c>
      <c r="BG59" s="3">
        <v>0</v>
      </c>
      <c r="BH59" s="3">
        <v>-3.0563346424304599E-5</v>
      </c>
      <c r="BI59" s="3">
        <v>5.2919573290701244E-3</v>
      </c>
      <c r="BJ59" s="3">
        <v>0</v>
      </c>
      <c r="BK59" s="3">
        <v>-2.9072497348366365E-6</v>
      </c>
      <c r="BL59" s="3">
        <v>4.6068880115911403E-3</v>
      </c>
      <c r="BM59" s="3">
        <v>-2.2105627222488245E-6</v>
      </c>
      <c r="BN59" s="3">
        <v>-5.5590930069748241E-7</v>
      </c>
      <c r="BO59" s="3">
        <v>-2.896704995093619E-3</v>
      </c>
      <c r="BP59" s="3">
        <v>-7.6184837017826796E-8</v>
      </c>
      <c r="BQ59" s="3">
        <v>-6.483589572370122E-6</v>
      </c>
      <c r="BR59" s="3">
        <v>-6.6452263584683695E-5</v>
      </c>
      <c r="BS59" s="3">
        <v>0</v>
      </c>
      <c r="BT59" s="3">
        <v>3.680078122041925E-2</v>
      </c>
      <c r="BU59" s="3">
        <v>2.8348247911210169E-3</v>
      </c>
      <c r="BV59" s="3">
        <v>1.4999784421000629E-2</v>
      </c>
      <c r="BW59" s="3">
        <v>-8.3968924146973562E-9</v>
      </c>
      <c r="BX59" s="55">
        <v>0.28003372990539538</v>
      </c>
      <c r="BY59" s="3">
        <v>-4.2129068603326768E-7</v>
      </c>
      <c r="BZ59" s="3">
        <v>5.3116594714298128E-6</v>
      </c>
      <c r="CA59" s="3">
        <v>0</v>
      </c>
      <c r="CB59" s="3">
        <v>0</v>
      </c>
      <c r="CC59" s="3">
        <v>1.6530174507069036E-4</v>
      </c>
      <c r="CD59" s="3">
        <v>3.8073113798375129E-2</v>
      </c>
      <c r="CE59" s="3">
        <v>1.7225909670486156E-9</v>
      </c>
      <c r="CF59" s="3">
        <v>0</v>
      </c>
      <c r="CG59" s="3">
        <v>3.2054792604583209E-7</v>
      </c>
      <c r="CH59" s="3">
        <v>3.6318059710915296E-5</v>
      </c>
      <c r="CI59" s="3">
        <v>0</v>
      </c>
      <c r="CJ59" s="3">
        <v>-1.4476328440600009E-4</v>
      </c>
      <c r="CK59" s="3">
        <v>-1.2019621401415339E-6</v>
      </c>
      <c r="CL59" s="3">
        <v>-4.868522197875814E-3</v>
      </c>
      <c r="CM59" s="3">
        <v>-3.7571020914976507E-5</v>
      </c>
      <c r="CN59" s="3">
        <v>0</v>
      </c>
      <c r="CO59" s="3">
        <v>-2.4834200119610694E-9</v>
      </c>
      <c r="CP59" s="3">
        <v>1.2356710009032293E-4</v>
      </c>
      <c r="CQ59" s="3">
        <v>-1.3531258666341515E-4</v>
      </c>
      <c r="CR59" s="3">
        <v>8.6771718997591808E-4</v>
      </c>
      <c r="CS59" s="3">
        <v>-9.3156573812506152E-9</v>
      </c>
      <c r="CT59" s="3">
        <v>0</v>
      </c>
      <c r="CU59" s="3">
        <v>0</v>
      </c>
      <c r="CV59" s="3">
        <v>-8.9281769853353937E-7</v>
      </c>
      <c r="CW59" s="3">
        <v>0</v>
      </c>
      <c r="CX59" s="3">
        <v>1.1937329678635119E-5</v>
      </c>
      <c r="CY59" s="3">
        <v>0</v>
      </c>
      <c r="CZ59" s="3">
        <v>5.0208971641187663</v>
      </c>
      <c r="DA59" s="3">
        <v>-3.4217849560275394E-3</v>
      </c>
      <c r="DB59" s="3">
        <v>7.0499544082231703E-3</v>
      </c>
      <c r="DC59" s="3">
        <v>-9.3161078629110274E-5</v>
      </c>
      <c r="DD59" s="3">
        <v>-4.9722418271451829E-6</v>
      </c>
      <c r="DE59" s="3">
        <v>6.8270682015114843E-4</v>
      </c>
      <c r="DF59" s="3">
        <v>4.9542777183198998E-6</v>
      </c>
      <c r="DG59" s="3">
        <v>1.7120737157943105E-5</v>
      </c>
      <c r="DH59" s="3">
        <v>-1.7428859563466642E-3</v>
      </c>
      <c r="DI59" s="3">
        <v>-2.1451389308504523E-5</v>
      </c>
      <c r="DJ59" s="3">
        <v>2.7865463326902308E-4</v>
      </c>
      <c r="DK59" s="3">
        <v>-1.2407579617994974E-3</v>
      </c>
      <c r="DL59" s="3">
        <v>1.3229365273203516E-4</v>
      </c>
      <c r="DM59" s="3">
        <v>2.6446118014376705E-4</v>
      </c>
      <c r="DN59" s="3">
        <v>-2.9977946353283867E-6</v>
      </c>
      <c r="DO59" s="3">
        <v>3.8747630007732413E-6</v>
      </c>
      <c r="DP59" s="3">
        <v>1.4381973284661843E-4</v>
      </c>
      <c r="DQ59" s="3">
        <v>-2.0808093499769004E-5</v>
      </c>
      <c r="DR59" s="3">
        <v>6.3312285507627981E-6</v>
      </c>
      <c r="DS59" s="3">
        <v>-3.6528524908429758E-5</v>
      </c>
      <c r="DT59" s="3">
        <v>1.6095286336536581E-5</v>
      </c>
      <c r="DU59" s="3">
        <v>-1.4679368990915133E-6</v>
      </c>
      <c r="DV59" s="3">
        <v>-1.4754769652352021E-6</v>
      </c>
      <c r="DW59" s="3">
        <v>0</v>
      </c>
      <c r="DX59" s="3">
        <v>-4.969828214216003E-6</v>
      </c>
      <c r="DY59" s="3">
        <v>-3.0317385243335204E-7</v>
      </c>
      <c r="DZ59" s="3">
        <v>-2.9642351538612558E-6</v>
      </c>
      <c r="EA59" s="3">
        <v>1.535827399119491E-2</v>
      </c>
      <c r="EB59" s="3">
        <v>2.3209642147973972E-2</v>
      </c>
      <c r="EC59" s="55">
        <v>1.1606373616321599</v>
      </c>
      <c r="ED59" s="3">
        <v>3.7373150573906459E-4</v>
      </c>
      <c r="EE59" s="3">
        <v>0</v>
      </c>
      <c r="EF59" s="3">
        <v>0</v>
      </c>
      <c r="EG59" s="3">
        <v>0</v>
      </c>
      <c r="EH59" s="3">
        <v>1.550902973889625E-2</v>
      </c>
      <c r="EI59" s="3">
        <v>-0.19482840882754726</v>
      </c>
      <c r="EJ59" s="3">
        <v>0</v>
      </c>
      <c r="EK59" s="3">
        <v>1.2656860235122117E-2</v>
      </c>
      <c r="EL59" s="3">
        <v>-4.2811251448596639E-5</v>
      </c>
      <c r="EM59" s="3">
        <v>0</v>
      </c>
      <c r="EN59" s="3">
        <v>0</v>
      </c>
      <c r="EO59" s="3">
        <v>0</v>
      </c>
      <c r="EP59" s="3">
        <v>-7.8400105442725841E-6</v>
      </c>
      <c r="EQ59" s="3">
        <v>5.8536818048146838E-5</v>
      </c>
      <c r="ER59" s="3">
        <v>2.5740919087088267E-5</v>
      </c>
      <c r="ES59" s="3">
        <v>3.5670137162955071E-2</v>
      </c>
      <c r="ET59" s="6">
        <v>1.6221074816732306</v>
      </c>
      <c r="EU59" s="3">
        <v>3.6061047042740027E-6</v>
      </c>
      <c r="EV59" s="3">
        <v>-5.729980717659233E-4</v>
      </c>
      <c r="EW59" s="3">
        <v>1.0946698000013565E-2</v>
      </c>
      <c r="EX59" s="3">
        <v>-8.2517612950378743E-7</v>
      </c>
      <c r="EY59" s="3">
        <v>2.0931790299404444E-2</v>
      </c>
      <c r="EZ59" s="3">
        <v>4.7572676345432434E-3</v>
      </c>
      <c r="FA59" s="3">
        <v>0</v>
      </c>
      <c r="FB59" s="3">
        <v>0</v>
      </c>
      <c r="FC59" s="3">
        <v>-1.7007769982252535E-9</v>
      </c>
      <c r="FD59" s="3">
        <v>0</v>
      </c>
    </row>
    <row r="60" spans="1:160" x14ac:dyDescent="0.45">
      <c r="A60" t="s">
        <v>690</v>
      </c>
      <c r="B60" s="2">
        <v>40451</v>
      </c>
      <c r="C60" s="29">
        <v>5.8334233503289372</v>
      </c>
      <c r="D60" s="3">
        <v>-1.5112109336725656E-5</v>
      </c>
      <c r="E60" s="3">
        <v>2.4165213826286652E-6</v>
      </c>
      <c r="F60" s="3">
        <v>9.252966615575749E-5</v>
      </c>
      <c r="G60" s="3">
        <v>0</v>
      </c>
      <c r="H60" s="55">
        <v>-5.1776365637461247E-3</v>
      </c>
      <c r="I60" s="3">
        <v>-6.872521308477801E-7</v>
      </c>
      <c r="J60" s="3">
        <v>-1.8839097146739283E-9</v>
      </c>
      <c r="K60" s="3">
        <v>0.1780723397872353</v>
      </c>
      <c r="L60" s="3">
        <v>-2.4269140419524517E-2</v>
      </c>
      <c r="M60" s="3">
        <v>0</v>
      </c>
      <c r="N60" s="3">
        <v>-9.3024420665725062E-6</v>
      </c>
      <c r="O60" s="3">
        <v>1.6336526100273623E-5</v>
      </c>
      <c r="P60" s="3">
        <v>0</v>
      </c>
      <c r="Q60" s="3">
        <v>1.0154683508433889E-3</v>
      </c>
      <c r="R60" s="3">
        <v>0</v>
      </c>
      <c r="S60" s="3">
        <v>7.0892203437569731E-2</v>
      </c>
      <c r="T60" s="3">
        <v>3.8662215648639712E-4</v>
      </c>
      <c r="U60" s="3">
        <v>1.2967766797253685E-2</v>
      </c>
      <c r="V60" s="3">
        <v>5.0718007680207012E-6</v>
      </c>
      <c r="W60" s="3">
        <v>6.4219448555900782E-2</v>
      </c>
      <c r="X60" s="3">
        <v>0</v>
      </c>
      <c r="Y60" s="3">
        <v>-1.4272170856286436E-6</v>
      </c>
      <c r="Z60" s="3">
        <v>-1.3321041048061672E-6</v>
      </c>
      <c r="AA60" s="3">
        <v>5.2344463398078022E-11</v>
      </c>
      <c r="AB60" s="55">
        <v>0.30448959481331744</v>
      </c>
      <c r="AC60" s="3">
        <v>-1.8012664631553829E-3</v>
      </c>
      <c r="AD60" s="3">
        <v>0</v>
      </c>
      <c r="AE60" s="3">
        <v>4.1081564326749921E-9</v>
      </c>
      <c r="AF60" s="3">
        <v>4.537930339927207E-2</v>
      </c>
      <c r="AG60" s="56">
        <v>2.7932197320761358E-3</v>
      </c>
      <c r="AH60" s="3">
        <v>-3.2001671058673643E-5</v>
      </c>
      <c r="AI60" s="3">
        <v>-5.9852591612625378E-3</v>
      </c>
      <c r="AJ60" s="3">
        <v>0</v>
      </c>
      <c r="AK60" s="3">
        <v>-2.5633961337412463E-5</v>
      </c>
      <c r="AL60" s="3">
        <v>1.7177502862804692E-5</v>
      </c>
      <c r="AM60" s="3">
        <v>1.512906248721848E-2</v>
      </c>
      <c r="AN60" s="3">
        <v>4.1357663406086014E-6</v>
      </c>
      <c r="AO60" s="3">
        <v>3.349061092035802E-4</v>
      </c>
      <c r="AP60" s="3">
        <v>-8.2972123514062062E-3</v>
      </c>
      <c r="AQ60" s="3">
        <v>4.831251572321423E-5</v>
      </c>
      <c r="AR60" s="3">
        <v>2.0646616505446639E-2</v>
      </c>
      <c r="AS60" s="3">
        <v>-1.5169153732407714E-6</v>
      </c>
      <c r="AT60" s="3">
        <v>1.2928786593636413E-3</v>
      </c>
      <c r="AU60" s="3">
        <v>5.8901892036016478E-4</v>
      </c>
      <c r="AV60" s="3">
        <v>-1.1000237331686132E-6</v>
      </c>
      <c r="AW60" s="3">
        <v>1.4681112808717278E-5</v>
      </c>
      <c r="AX60" s="3">
        <v>0</v>
      </c>
      <c r="AY60" s="3">
        <v>-2.2827970176281617E-7</v>
      </c>
      <c r="AZ60" s="3">
        <v>0</v>
      </c>
      <c r="BA60" s="3">
        <v>-2.1903278025935394E-2</v>
      </c>
      <c r="BB60" s="3">
        <v>0.13798093727271715</v>
      </c>
      <c r="BC60" s="55">
        <v>0.13557695507946829</v>
      </c>
      <c r="BD60" s="3">
        <v>0</v>
      </c>
      <c r="BE60" s="3">
        <v>0</v>
      </c>
      <c r="BF60" s="3">
        <v>1.0678744226822779E-5</v>
      </c>
      <c r="BG60" s="3">
        <v>0</v>
      </c>
      <c r="BH60" s="3">
        <v>-8.4907687529533744E-5</v>
      </c>
      <c r="BI60" s="3">
        <v>-6.7406490757671857E-4</v>
      </c>
      <c r="BJ60" s="3">
        <v>0</v>
      </c>
      <c r="BK60" s="3">
        <v>2.4043546205062852E-4</v>
      </c>
      <c r="BL60" s="3">
        <v>-1.0227891070915106E-3</v>
      </c>
      <c r="BM60" s="3">
        <v>-1.3619185348354657E-5</v>
      </c>
      <c r="BN60" s="3">
        <v>7.3502411308437256E-6</v>
      </c>
      <c r="BO60" s="3">
        <v>-1.4725648690995582E-3</v>
      </c>
      <c r="BP60" s="3">
        <v>1.2269644902003354E-6</v>
      </c>
      <c r="BQ60" s="3">
        <v>5.6318022337775156E-5</v>
      </c>
      <c r="BR60" s="3">
        <v>1.9457318731289514E-5</v>
      </c>
      <c r="BS60" s="3">
        <v>0</v>
      </c>
      <c r="BT60" s="3">
        <v>2.2805431925586817E-2</v>
      </c>
      <c r="BU60" s="3">
        <v>6.2916145907541245E-3</v>
      </c>
      <c r="BV60" s="3">
        <v>5.253235796550778E-2</v>
      </c>
      <c r="BW60" s="3">
        <v>-8.259320211949768E-9</v>
      </c>
      <c r="BX60" s="55">
        <v>0.71025788460607209</v>
      </c>
      <c r="BY60" s="3">
        <v>1.3303398448067048E-6</v>
      </c>
      <c r="BZ60" s="3">
        <v>-1.3013804942737245E-6</v>
      </c>
      <c r="CA60" s="3">
        <v>0</v>
      </c>
      <c r="CB60" s="3">
        <v>0</v>
      </c>
      <c r="CC60" s="3">
        <v>5.1134292859652717E-4</v>
      </c>
      <c r="CD60" s="3">
        <v>0.13580964456928435</v>
      </c>
      <c r="CE60" s="3">
        <v>9.5083423723124532E-9</v>
      </c>
      <c r="CF60" s="3">
        <v>0</v>
      </c>
      <c r="CG60" s="3">
        <v>9.6477528121578511E-7</v>
      </c>
      <c r="CH60" s="3">
        <v>1.12652113778675E-5</v>
      </c>
      <c r="CI60" s="3">
        <v>0</v>
      </c>
      <c r="CJ60" s="3">
        <v>5.8486680920011878E-5</v>
      </c>
      <c r="CK60" s="3">
        <v>-1.5369765610975173E-7</v>
      </c>
      <c r="CL60" s="3">
        <v>4.3719572865659308E-3</v>
      </c>
      <c r="CM60" s="3">
        <v>5.643576117754006E-6</v>
      </c>
      <c r="CN60" s="3">
        <v>0</v>
      </c>
      <c r="CO60" s="3">
        <v>-1.0670489102527829E-8</v>
      </c>
      <c r="CP60" s="3">
        <v>3.5543742393151739E-4</v>
      </c>
      <c r="CQ60" s="3">
        <v>1.4400772145253346E-6</v>
      </c>
      <c r="CR60" s="3">
        <v>-7.7290929278435466E-5</v>
      </c>
      <c r="CS60" s="3">
        <v>1.2860038850468246E-9</v>
      </c>
      <c r="CT60" s="3">
        <v>0</v>
      </c>
      <c r="CU60" s="3">
        <v>0</v>
      </c>
      <c r="CV60" s="3">
        <v>2.9137333528601404E-7</v>
      </c>
      <c r="CW60" s="3">
        <v>0</v>
      </c>
      <c r="CX60" s="3">
        <v>-1.601618433679243E-5</v>
      </c>
      <c r="CY60" s="3">
        <v>0</v>
      </c>
      <c r="CZ60" s="3">
        <v>9.6476161942803354E-2</v>
      </c>
      <c r="DA60" s="3">
        <v>2.6446464334248373E-3</v>
      </c>
      <c r="DB60" s="3">
        <v>-7.2602903595745598E-4</v>
      </c>
      <c r="DC60" s="3">
        <v>2.7177326718107468E-4</v>
      </c>
      <c r="DD60" s="3">
        <v>-1.0932479063118673E-6</v>
      </c>
      <c r="DE60" s="3">
        <v>2.0343638108074706E-2</v>
      </c>
      <c r="DF60" s="3">
        <v>-7.0587257889073661E-7</v>
      </c>
      <c r="DG60" s="3">
        <v>9.1338544056569068E-5</v>
      </c>
      <c r="DH60" s="3">
        <v>1.4009537857649286E-2</v>
      </c>
      <c r="DI60" s="3">
        <v>-1.0488282832866826E-5</v>
      </c>
      <c r="DJ60" s="3">
        <v>1.4240155782906908E-3</v>
      </c>
      <c r="DK60" s="3">
        <v>-1.0366636177031074E-2</v>
      </c>
      <c r="DL60" s="3">
        <v>9.8635824914736E-5</v>
      </c>
      <c r="DM60" s="3">
        <v>5.9109066509368895E-4</v>
      </c>
      <c r="DN60" s="3">
        <v>3.9649919596646264E-6</v>
      </c>
      <c r="DO60" s="3">
        <v>1.1084447350933863E-5</v>
      </c>
      <c r="DP60" s="3">
        <v>5.5212388436365666E-5</v>
      </c>
      <c r="DQ60" s="3">
        <v>-9.9892400950961538E-6</v>
      </c>
      <c r="DR60" s="3">
        <v>-4.8591171053830256E-7</v>
      </c>
      <c r="DS60" s="3">
        <v>-4.1229444570476547E-4</v>
      </c>
      <c r="DT60" s="3">
        <v>4.5585759687323577E-7</v>
      </c>
      <c r="DU60" s="3">
        <v>3.0077904819752921E-7</v>
      </c>
      <c r="DV60" s="3">
        <v>-3.0536371791637478E-7</v>
      </c>
      <c r="DW60" s="3">
        <v>0</v>
      </c>
      <c r="DX60" s="3">
        <v>1.0651073997241319E-7</v>
      </c>
      <c r="DY60" s="3">
        <v>2.6836695194366771E-6</v>
      </c>
      <c r="DZ60" s="3">
        <v>1.7977765879636368E-6</v>
      </c>
      <c r="EA60" s="3">
        <v>1.0484808791131386E-2</v>
      </c>
      <c r="EB60" s="3">
        <v>3.2748860019475627E-2</v>
      </c>
      <c r="EC60" s="55">
        <v>0.52943074670830159</v>
      </c>
      <c r="ED60" s="3">
        <v>-5.3428680164948063E-6</v>
      </c>
      <c r="EE60" s="3">
        <v>0</v>
      </c>
      <c r="EF60" s="3">
        <v>0</v>
      </c>
      <c r="EG60" s="3">
        <v>0</v>
      </c>
      <c r="EH60" s="3">
        <v>-6.0112480430113656E-2</v>
      </c>
      <c r="EI60" s="3">
        <v>4.2927952790306992E-2</v>
      </c>
      <c r="EJ60" s="3">
        <v>0</v>
      </c>
      <c r="EK60" s="3">
        <v>3.6253688219610579E-2</v>
      </c>
      <c r="EL60" s="3">
        <v>-4.1471064538123946E-5</v>
      </c>
      <c r="EM60" s="3">
        <v>0</v>
      </c>
      <c r="EN60" s="3">
        <v>0</v>
      </c>
      <c r="EO60" s="3">
        <v>0</v>
      </c>
      <c r="EP60" s="3">
        <v>-6.6666045680865667E-5</v>
      </c>
      <c r="EQ60" s="3">
        <v>1.0393789511070236E-4</v>
      </c>
      <c r="ER60" s="3">
        <v>1.4243888482977932E-5</v>
      </c>
      <c r="ES60" s="3">
        <v>0.27664489770075346</v>
      </c>
      <c r="ET60" s="6">
        <v>2.718174221768467</v>
      </c>
      <c r="EU60" s="3">
        <v>-2.6827595535929727E-6</v>
      </c>
      <c r="EV60" s="3">
        <v>8.3003575759059282E-4</v>
      </c>
      <c r="EW60" s="3">
        <v>2.4698939428934863E-3</v>
      </c>
      <c r="EX60" s="3">
        <v>3.0131230647997874E-6</v>
      </c>
      <c r="EY60" s="3">
        <v>-6.9926260022252704E-2</v>
      </c>
      <c r="EZ60" s="3">
        <v>1.1129380129912679E-2</v>
      </c>
      <c r="FA60" s="3">
        <v>0</v>
      </c>
      <c r="FB60" s="3">
        <v>0</v>
      </c>
      <c r="FC60" s="3">
        <v>2.1146951864918258E-10</v>
      </c>
      <c r="FD60" s="3">
        <v>0</v>
      </c>
    </row>
    <row r="61" spans="1:160" x14ac:dyDescent="0.45">
      <c r="A61" t="s">
        <v>691</v>
      </c>
      <c r="B61" s="2">
        <v>40543</v>
      </c>
      <c r="C61" s="29">
        <v>6.328223187989777</v>
      </c>
      <c r="D61" s="3">
        <v>-1.0130344760588683E-4</v>
      </c>
      <c r="E61" s="3">
        <v>2.3410868725758309E-6</v>
      </c>
      <c r="F61" s="3">
        <v>9.4422287554685709E-5</v>
      </c>
      <c r="G61" s="3">
        <v>0</v>
      </c>
      <c r="H61" s="55">
        <v>-2.7250927096059106E-2</v>
      </c>
      <c r="I61" s="3">
        <v>6.2314740236264705E-6</v>
      </c>
      <c r="J61" s="3">
        <v>4.2581434480970045E-10</v>
      </c>
      <c r="K61" s="3">
        <v>-0.18984726246401332</v>
      </c>
      <c r="L61" s="3">
        <v>1.3957949372812735E-2</v>
      </c>
      <c r="M61" s="3">
        <v>0</v>
      </c>
      <c r="N61" s="3">
        <v>-6.7862324151854794E-4</v>
      </c>
      <c r="O61" s="3">
        <v>-1.5146583664398168E-6</v>
      </c>
      <c r="P61" s="3">
        <v>0</v>
      </c>
      <c r="Q61" s="3">
        <v>8.9132276398437554E-3</v>
      </c>
      <c r="R61" s="3">
        <v>0</v>
      </c>
      <c r="S61" s="3">
        <v>0.42305533257159861</v>
      </c>
      <c r="T61" s="3">
        <v>-6.3827556939847834E-5</v>
      </c>
      <c r="U61" s="3">
        <v>-2.9117742005229036E-3</v>
      </c>
      <c r="V61" s="3">
        <v>5.2132134845525287E-4</v>
      </c>
      <c r="W61" s="3">
        <v>-3.4955052942185795E-3</v>
      </c>
      <c r="X61" s="3">
        <v>0</v>
      </c>
      <c r="Y61" s="3">
        <v>1.7109067042748182E-5</v>
      </c>
      <c r="Z61" s="3">
        <v>9.8814761275529021E-6</v>
      </c>
      <c r="AA61" s="3">
        <v>2.3522256020751797E-11</v>
      </c>
      <c r="AB61" s="55">
        <v>0.52732328617045354</v>
      </c>
      <c r="AC61" s="3">
        <v>4.3084986740164748E-2</v>
      </c>
      <c r="AD61" s="3">
        <v>0</v>
      </c>
      <c r="AE61" s="3">
        <v>-4.1492670355421472E-9</v>
      </c>
      <c r="AF61" s="3">
        <v>2.120380645605828E-2</v>
      </c>
      <c r="AG61" s="56">
        <v>9.0456395991934998E-3</v>
      </c>
      <c r="AH61" s="3">
        <v>-5.6758782725456858E-5</v>
      </c>
      <c r="AI61" s="3">
        <v>2.3788537927562078E-2</v>
      </c>
      <c r="AJ61" s="3">
        <v>0</v>
      </c>
      <c r="AK61" s="3">
        <v>-5.1593942373808542E-6</v>
      </c>
      <c r="AL61" s="3">
        <v>-1.9352895595922847E-6</v>
      </c>
      <c r="AM61" s="3">
        <v>2.822670395026311E-2</v>
      </c>
      <c r="AN61" s="3">
        <v>-6.1679317525032861E-7</v>
      </c>
      <c r="AO61" s="3">
        <v>3.1277118708698747E-5</v>
      </c>
      <c r="AP61" s="3">
        <v>1.1153890853236172E-2</v>
      </c>
      <c r="AQ61" s="3">
        <v>4.7891929963391145E-4</v>
      </c>
      <c r="AR61" s="3">
        <v>-4.2885321833866265E-3</v>
      </c>
      <c r="AS61" s="3">
        <v>-9.3954269347754145E-5</v>
      </c>
      <c r="AT61" s="3">
        <v>-1.7582165477149855E-4</v>
      </c>
      <c r="AU61" s="3">
        <v>2.9456567590164565E-3</v>
      </c>
      <c r="AV61" s="3">
        <v>3.4630878204930899E-6</v>
      </c>
      <c r="AW61" s="3">
        <v>6.8045394386895242E-5</v>
      </c>
      <c r="AX61" s="3">
        <v>0</v>
      </c>
      <c r="AY61" s="3">
        <v>5.6289561168484335E-8</v>
      </c>
      <c r="AZ61" s="3">
        <v>0</v>
      </c>
      <c r="BA61" s="3">
        <v>4.2367895452148738E-2</v>
      </c>
      <c r="BB61" s="3">
        <v>0.15194804874703255</v>
      </c>
      <c r="BC61" s="55">
        <v>0.4446051569179752</v>
      </c>
      <c r="BD61" s="3">
        <v>0</v>
      </c>
      <c r="BE61" s="3">
        <v>0</v>
      </c>
      <c r="BF61" s="3">
        <v>3.1822128535872163E-6</v>
      </c>
      <c r="BG61" s="3">
        <v>0</v>
      </c>
      <c r="BH61" s="3">
        <v>2.8484050867854288E-5</v>
      </c>
      <c r="BI61" s="3">
        <v>1.0063808599758334E-2</v>
      </c>
      <c r="BJ61" s="3">
        <v>0</v>
      </c>
      <c r="BK61" s="3">
        <v>-6.3252548628119318E-5</v>
      </c>
      <c r="BL61" s="3">
        <v>-2.4226162668374656E-3</v>
      </c>
      <c r="BM61" s="3">
        <v>1.1980462528671221E-4</v>
      </c>
      <c r="BN61" s="3">
        <v>-9.1566350561915911E-7</v>
      </c>
      <c r="BO61" s="3">
        <v>-3.4982172411256153E-2</v>
      </c>
      <c r="BP61" s="3">
        <v>-1.3823496854230602E-7</v>
      </c>
      <c r="BQ61" s="3">
        <v>-8.2340262414704117E-6</v>
      </c>
      <c r="BR61" s="3">
        <v>4.9845205799196865E-5</v>
      </c>
      <c r="BS61" s="3">
        <v>0</v>
      </c>
      <c r="BT61" s="3">
        <v>2.727931072795357E-2</v>
      </c>
      <c r="BU61" s="3">
        <v>7.442718869862165E-3</v>
      </c>
      <c r="BV61" s="3">
        <v>0.10076176378281536</v>
      </c>
      <c r="BW61" s="3">
        <v>2.6557545418445061E-9</v>
      </c>
      <c r="BX61" s="55">
        <v>7.3715759409158407E-2</v>
      </c>
      <c r="BY61" s="3">
        <v>3.0792275391368687E-7</v>
      </c>
      <c r="BZ61" s="3">
        <v>-3.8664678578098744E-6</v>
      </c>
      <c r="CA61" s="3">
        <v>0</v>
      </c>
      <c r="CB61" s="3">
        <v>0</v>
      </c>
      <c r="CC61" s="3">
        <v>1.0711492773484925E-3</v>
      </c>
      <c r="CD61" s="3">
        <v>0.10282330870457411</v>
      </c>
      <c r="CE61" s="3">
        <v>-1.7654130133303083E-9</v>
      </c>
      <c r="CF61" s="3">
        <v>0</v>
      </c>
      <c r="CG61" s="3">
        <v>9.2743975604258597E-7</v>
      </c>
      <c r="CH61" s="3">
        <v>7.6797776854307454E-4</v>
      </c>
      <c r="CI61" s="3">
        <v>0</v>
      </c>
      <c r="CJ61" s="3">
        <v>1.2556931496205765E-4</v>
      </c>
      <c r="CK61" s="3">
        <v>2.4618540869148449E-6</v>
      </c>
      <c r="CL61" s="3">
        <v>2.8030635520050629E-2</v>
      </c>
      <c r="CM61" s="3">
        <v>2.4218882977001331E-5</v>
      </c>
      <c r="CN61" s="3">
        <v>0</v>
      </c>
      <c r="CO61" s="3">
        <v>2.9085282776125945E-9</v>
      </c>
      <c r="CP61" s="3">
        <v>-5.3017414290359879E-4</v>
      </c>
      <c r="CQ61" s="3">
        <v>6.7296085615571884E-5</v>
      </c>
      <c r="CR61" s="3">
        <v>-1.0777061952137574E-3</v>
      </c>
      <c r="CS61" s="3">
        <v>4.8008669429232788E-9</v>
      </c>
      <c r="CT61" s="3">
        <v>0</v>
      </c>
      <c r="CU61" s="3">
        <v>0</v>
      </c>
      <c r="CV61" s="3">
        <v>1.3766970209217538E-6</v>
      </c>
      <c r="CW61" s="3">
        <v>0</v>
      </c>
      <c r="CX61" s="3">
        <v>2.2859771732905017E-6</v>
      </c>
      <c r="CY61" s="3">
        <v>0</v>
      </c>
      <c r="CZ61" s="3">
        <v>0.24272310590912394</v>
      </c>
      <c r="DA61" s="3">
        <v>1.3892414849109528E-3</v>
      </c>
      <c r="DB61" s="3">
        <v>7.5808454866064742E-4</v>
      </c>
      <c r="DC61" s="3">
        <v>3.8761757718951465E-4</v>
      </c>
      <c r="DD61" s="3">
        <v>8.2571434202213869E-6</v>
      </c>
      <c r="DE61" s="3">
        <v>1.3893675449254125E-2</v>
      </c>
      <c r="DF61" s="3">
        <v>9.6353501405604242E-5</v>
      </c>
      <c r="DG61" s="3">
        <v>-2.4973591384686246E-6</v>
      </c>
      <c r="DH61" s="3">
        <v>6.3326405259553587E-3</v>
      </c>
      <c r="DI61" s="3">
        <v>2.2125121905202434E-5</v>
      </c>
      <c r="DJ61" s="3">
        <v>1.2537591908033771E-3</v>
      </c>
      <c r="DK61" s="3">
        <v>4.6472273775900524E-3</v>
      </c>
      <c r="DL61" s="3">
        <v>1.7305188541764572E-4</v>
      </c>
      <c r="DM61" s="3">
        <v>2.308371644977683E-5</v>
      </c>
      <c r="DN61" s="3">
        <v>1.4340200993743396E-6</v>
      </c>
      <c r="DO61" s="3">
        <v>4.9455943720606561E-6</v>
      </c>
      <c r="DP61" s="3">
        <v>2.2029504046110675E-5</v>
      </c>
      <c r="DQ61" s="3">
        <v>4.7808193850466668E-6</v>
      </c>
      <c r="DR61" s="3">
        <v>-8.1066856119267983E-6</v>
      </c>
      <c r="DS61" s="3">
        <v>-1.3317802126872785E-4</v>
      </c>
      <c r="DT61" s="3">
        <v>-3.1792661000764225E-5</v>
      </c>
      <c r="DU61" s="3">
        <v>8.7252149780343527E-7</v>
      </c>
      <c r="DV61" s="3">
        <v>2.6853886977994976E-6</v>
      </c>
      <c r="DW61" s="3">
        <v>0</v>
      </c>
      <c r="DX61" s="3">
        <v>3.4502969676901607E-6</v>
      </c>
      <c r="DY61" s="3">
        <v>-4.003759692383037E-7</v>
      </c>
      <c r="DZ61" s="3">
        <v>-3.512237895882274E-7</v>
      </c>
      <c r="EA61" s="3">
        <v>-1.4386777144529517E-2</v>
      </c>
      <c r="EB61" s="3">
        <v>-1.280231017484681E-2</v>
      </c>
      <c r="EC61" s="55">
        <v>0.3189901343153167</v>
      </c>
      <c r="ED61" s="3">
        <v>3.9510708662793106E-5</v>
      </c>
      <c r="EE61" s="3">
        <v>0</v>
      </c>
      <c r="EF61" s="3">
        <v>0</v>
      </c>
      <c r="EG61" s="3">
        <v>0</v>
      </c>
      <c r="EH61" s="3">
        <v>-6.227946077882171E-2</v>
      </c>
      <c r="EI61" s="3">
        <v>7.2880680781460608E-2</v>
      </c>
      <c r="EJ61" s="3">
        <v>0</v>
      </c>
      <c r="EK61" s="3">
        <v>8.4281064499187833E-2</v>
      </c>
      <c r="EL61" s="3">
        <v>1.0391500066791953E-4</v>
      </c>
      <c r="EM61" s="3">
        <v>0</v>
      </c>
      <c r="EN61" s="3">
        <v>0</v>
      </c>
      <c r="EO61" s="3">
        <v>0</v>
      </c>
      <c r="EP61" s="3">
        <v>4.157037036290082E-5</v>
      </c>
      <c r="EQ61" s="3">
        <v>-9.0157804359974566E-5</v>
      </c>
      <c r="ER61" s="3">
        <v>-3.4795699926537039E-5</v>
      </c>
      <c r="ES61" s="3">
        <v>0.10737382242139125</v>
      </c>
      <c r="ET61" s="6">
        <v>3.5595575942123805</v>
      </c>
      <c r="EU61" s="3">
        <v>1.493003399110006E-6</v>
      </c>
      <c r="EV61" s="3">
        <v>2.1466387650991166E-3</v>
      </c>
      <c r="EW61" s="3">
        <v>2.1700720749225628E-3</v>
      </c>
      <c r="EX61" s="3">
        <v>3.2670905350933935E-6</v>
      </c>
      <c r="EY61" s="3">
        <v>3.2790697693163791E-2</v>
      </c>
      <c r="EZ61" s="3">
        <v>7.69728467739564E-3</v>
      </c>
      <c r="FA61" s="3">
        <v>0</v>
      </c>
      <c r="FB61" s="3">
        <v>0</v>
      </c>
      <c r="FC61" s="3">
        <v>9.086192361319668E-10</v>
      </c>
      <c r="FD61" s="3">
        <v>0</v>
      </c>
    </row>
    <row r="62" spans="1:160" x14ac:dyDescent="0.45">
      <c r="A62" t="s">
        <v>692</v>
      </c>
      <c r="B62" s="2">
        <v>40633</v>
      </c>
      <c r="C62" s="29">
        <v>6.4063521144505531</v>
      </c>
      <c r="D62" s="3">
        <v>3.7834560078667381E-5</v>
      </c>
      <c r="E62" s="3">
        <v>-4.0672484705629047E-6</v>
      </c>
      <c r="F62" s="3">
        <v>8.9795103360739098E-4</v>
      </c>
      <c r="G62" s="3">
        <v>0</v>
      </c>
      <c r="H62" s="55">
        <v>5.5396121975796804E-2</v>
      </c>
      <c r="I62" s="3">
        <v>-6.5517289520599601E-7</v>
      </c>
      <c r="J62" s="3">
        <v>7.4260607824150076E-10</v>
      </c>
      <c r="K62" s="3">
        <v>0.12182496158067387</v>
      </c>
      <c r="L62" s="3">
        <v>1.3904791353300546E-2</v>
      </c>
      <c r="M62" s="3">
        <v>0</v>
      </c>
      <c r="N62" s="3">
        <v>4.0825419320812516E-4</v>
      </c>
      <c r="O62" s="3">
        <v>-9.6858427443381353E-6</v>
      </c>
      <c r="P62" s="3">
        <v>0</v>
      </c>
      <c r="Q62" s="3">
        <v>4.981874005680377E-3</v>
      </c>
      <c r="R62" s="3">
        <v>0</v>
      </c>
      <c r="S62" s="3">
        <v>8.7259286049729615E-2</v>
      </c>
      <c r="T62" s="3">
        <v>-3.3266320494775877E-4</v>
      </c>
      <c r="U62" s="3">
        <v>-1.1354160614532302E-2</v>
      </c>
      <c r="V62" s="3">
        <v>2.4877322705931194E-5</v>
      </c>
      <c r="W62" s="3">
        <v>0.10572019382620579</v>
      </c>
      <c r="X62" s="3">
        <v>0</v>
      </c>
      <c r="Y62" s="3">
        <v>-2.6474562839554294E-6</v>
      </c>
      <c r="Z62" s="3">
        <v>-1.4056443552984294E-6</v>
      </c>
      <c r="AA62" s="3">
        <v>-1.2505503200906012E-12</v>
      </c>
      <c r="AB62" s="55">
        <v>0.37904222532311294</v>
      </c>
      <c r="AC62" s="3">
        <v>1.0577952824513105E-2</v>
      </c>
      <c r="AD62" s="3">
        <v>0</v>
      </c>
      <c r="AE62" s="3">
        <v>-1.9565225340096135E-8</v>
      </c>
      <c r="AF62" s="3">
        <v>8.8801438876736413E-3</v>
      </c>
      <c r="AG62" s="56">
        <v>2.7079823912148208E-3</v>
      </c>
      <c r="AH62" s="3">
        <v>-6.5660979749282617E-5</v>
      </c>
      <c r="AI62" s="3">
        <v>5.8860761253094016E-2</v>
      </c>
      <c r="AJ62" s="3">
        <v>0</v>
      </c>
      <c r="AK62" s="3">
        <v>4.1242880870334136E-5</v>
      </c>
      <c r="AL62" s="3">
        <v>-2.0875231676203828E-5</v>
      </c>
      <c r="AM62" s="3">
        <v>8.9507089517543107E-3</v>
      </c>
      <c r="AN62" s="3">
        <v>-3.370640189663159E-6</v>
      </c>
      <c r="AO62" s="3">
        <v>8.2227529091158055E-4</v>
      </c>
      <c r="AP62" s="3">
        <v>-8.0765042033302172E-3</v>
      </c>
      <c r="AQ62" s="3">
        <v>6.7376942324780199E-4</v>
      </c>
      <c r="AR62" s="3">
        <v>7.005059406328959E-2</v>
      </c>
      <c r="AS62" s="3">
        <v>-8.3683619701495209E-6</v>
      </c>
      <c r="AT62" s="3">
        <v>-4.9495400952715644E-4</v>
      </c>
      <c r="AU62" s="3">
        <v>7.6192669664486767E-4</v>
      </c>
      <c r="AV62" s="3">
        <v>-8.1162000871462077E-7</v>
      </c>
      <c r="AW62" s="3">
        <v>8.6491420433242782E-6</v>
      </c>
      <c r="AX62" s="3">
        <v>0</v>
      </c>
      <c r="AY62" s="3">
        <v>6.7568880977235625E-8</v>
      </c>
      <c r="AZ62" s="3">
        <v>0</v>
      </c>
      <c r="BA62" s="3">
        <v>-4.4422749755629633E-3</v>
      </c>
      <c r="BB62" s="3">
        <v>0.15583111688422949</v>
      </c>
      <c r="BC62" s="55">
        <v>5.6078836205098528E-3</v>
      </c>
      <c r="BD62" s="3">
        <v>0</v>
      </c>
      <c r="BE62" s="3">
        <v>0</v>
      </c>
      <c r="BF62" s="3">
        <v>-3.8416946950419247E-6</v>
      </c>
      <c r="BG62" s="3">
        <v>0</v>
      </c>
      <c r="BH62" s="3">
        <v>-8.392531712242871E-6</v>
      </c>
      <c r="BI62" s="3">
        <v>2.9889530168329741E-4</v>
      </c>
      <c r="BJ62" s="3">
        <v>0</v>
      </c>
      <c r="BK62" s="3">
        <v>2.5362110197196452E-3</v>
      </c>
      <c r="BL62" s="3">
        <v>1.1212752107920255E-3</v>
      </c>
      <c r="BM62" s="3">
        <v>-2.5726876363755448E-6</v>
      </c>
      <c r="BN62" s="3">
        <v>-3.0023052519182554E-6</v>
      </c>
      <c r="BO62" s="3">
        <v>1.0950348689962567E-2</v>
      </c>
      <c r="BP62" s="3">
        <v>-1.4910879768717019E-6</v>
      </c>
      <c r="BQ62" s="3">
        <v>-5.2156094643971588E-5</v>
      </c>
      <c r="BR62" s="3">
        <v>1.0353589524039189E-4</v>
      </c>
      <c r="BS62" s="3">
        <v>0</v>
      </c>
      <c r="BT62" s="3">
        <v>5.2844199463512397E-2</v>
      </c>
      <c r="BU62" s="3">
        <v>3.5875273398025768E-3</v>
      </c>
      <c r="BV62" s="3">
        <v>4.7601507591196794E-2</v>
      </c>
      <c r="BW62" s="3">
        <v>4.8576783250159133E-9</v>
      </c>
      <c r="BX62" s="55">
        <v>1.8429259131557359E-2</v>
      </c>
      <c r="BY62" s="3">
        <v>-8.8041055953720698E-7</v>
      </c>
      <c r="BZ62" s="3">
        <v>-1.8070409266146914E-6</v>
      </c>
      <c r="CA62" s="3">
        <v>0</v>
      </c>
      <c r="CB62" s="3">
        <v>0</v>
      </c>
      <c r="CC62" s="3">
        <v>1.8221321696824662E-3</v>
      </c>
      <c r="CD62" s="3">
        <v>0.13080683387607098</v>
      </c>
      <c r="CE62" s="3">
        <v>-4.6289782777375755E-9</v>
      </c>
      <c r="CF62" s="3">
        <v>0</v>
      </c>
      <c r="CG62" s="3">
        <v>-7.3310959985961489E-7</v>
      </c>
      <c r="CH62" s="3">
        <v>3.8352387483940001E-4</v>
      </c>
      <c r="CI62" s="3">
        <v>0</v>
      </c>
      <c r="CJ62" s="3">
        <v>-2.1931194572194904E-5</v>
      </c>
      <c r="CK62" s="3">
        <v>-2.7465514635058547E-7</v>
      </c>
      <c r="CL62" s="3">
        <v>4.9271866812190659E-2</v>
      </c>
      <c r="CM62" s="3">
        <v>4.0553609506226966E-5</v>
      </c>
      <c r="CN62" s="3">
        <v>0</v>
      </c>
      <c r="CO62" s="3">
        <v>2.2939548264710111E-9</v>
      </c>
      <c r="CP62" s="3">
        <v>-7.3391858761664619E-5</v>
      </c>
      <c r="CQ62" s="3">
        <v>1.4318897895425789E-5</v>
      </c>
      <c r="CR62" s="3">
        <v>-1.7446553942618087E-4</v>
      </c>
      <c r="CS62" s="3">
        <v>-1.2352122299344124E-9</v>
      </c>
      <c r="CT62" s="3">
        <v>0</v>
      </c>
      <c r="CU62" s="3">
        <v>0</v>
      </c>
      <c r="CV62" s="3">
        <v>-3.1694484470862366E-7</v>
      </c>
      <c r="CW62" s="3">
        <v>0</v>
      </c>
      <c r="CX62" s="3">
        <v>4.1835853381363859E-6</v>
      </c>
      <c r="CY62" s="3">
        <v>0</v>
      </c>
      <c r="CZ62" s="3">
        <v>4.6027967119624161E-2</v>
      </c>
      <c r="DA62" s="3">
        <v>-1.4477072829187851E-3</v>
      </c>
      <c r="DB62" s="3">
        <v>4.3574955057332681E-3</v>
      </c>
      <c r="DC62" s="3">
        <v>-7.3388520366929268E-4</v>
      </c>
      <c r="DD62" s="3">
        <v>-1.2458878372519737E-6</v>
      </c>
      <c r="DE62" s="3">
        <v>2.6498909412012255E-2</v>
      </c>
      <c r="DF62" s="3">
        <v>-6.9464058870957723E-7</v>
      </c>
      <c r="DG62" s="3">
        <v>-1.7588985755315914E-5</v>
      </c>
      <c r="DH62" s="3">
        <v>2.0702351789205684E-2</v>
      </c>
      <c r="DI62" s="3">
        <v>5.7684297558542744E-6</v>
      </c>
      <c r="DJ62" s="3">
        <v>2.5162379896881892E-3</v>
      </c>
      <c r="DK62" s="3">
        <v>8.6255844301284246E-3</v>
      </c>
      <c r="DL62" s="3">
        <v>-8.7336219067731977E-7</v>
      </c>
      <c r="DM62" s="3">
        <v>1.7301919263272066E-3</v>
      </c>
      <c r="DN62" s="3">
        <v>-2.0890225689276683E-6</v>
      </c>
      <c r="DO62" s="3">
        <v>-1.4461896901276019E-5</v>
      </c>
      <c r="DP62" s="3">
        <v>4.9490100330628302E-5</v>
      </c>
      <c r="DQ62" s="3">
        <v>1.0959455398264912E-4</v>
      </c>
      <c r="DR62" s="3">
        <v>-1.2768816000211279E-6</v>
      </c>
      <c r="DS62" s="3">
        <v>5.1193018234140062E-4</v>
      </c>
      <c r="DT62" s="3">
        <v>-1.5723742765823843E-6</v>
      </c>
      <c r="DU62" s="3">
        <v>-3.2779805640432869E-7</v>
      </c>
      <c r="DV62" s="3">
        <v>-3.9951078437796918E-7</v>
      </c>
      <c r="DW62" s="3">
        <v>0</v>
      </c>
      <c r="DX62" s="3">
        <v>-1.3643932423802969E-8</v>
      </c>
      <c r="DY62" s="3">
        <v>-2.4854373035496234E-6</v>
      </c>
      <c r="DZ62" s="3">
        <v>2.0010130530002056E-6</v>
      </c>
      <c r="EA62" s="3">
        <v>-1.120453275310139E-2</v>
      </c>
      <c r="EB62" s="3">
        <v>5.794938098165794E-4</v>
      </c>
      <c r="EC62" s="55">
        <v>-0.1699462538104092</v>
      </c>
      <c r="ED62" s="3">
        <v>-4.9168009685890727E-6</v>
      </c>
      <c r="EE62" s="3">
        <v>0</v>
      </c>
      <c r="EF62" s="3">
        <v>0</v>
      </c>
      <c r="EG62" s="3">
        <v>0</v>
      </c>
      <c r="EH62" s="3">
        <v>4.3159894394691138E-2</v>
      </c>
      <c r="EI62" s="3">
        <v>7.6769409294611179E-2</v>
      </c>
      <c r="EJ62" s="3">
        <v>0</v>
      </c>
      <c r="EK62" s="3">
        <v>2.0954411544418211E-2</v>
      </c>
      <c r="EL62" s="3">
        <v>-9.0137631552315698E-6</v>
      </c>
      <c r="EM62" s="3">
        <v>0</v>
      </c>
      <c r="EN62" s="3">
        <v>0</v>
      </c>
      <c r="EO62" s="3">
        <v>0</v>
      </c>
      <c r="EP62" s="3">
        <v>3.6674918589729389E-5</v>
      </c>
      <c r="EQ62" s="3">
        <v>-4.0199696385186711E-5</v>
      </c>
      <c r="ER62" s="3">
        <v>1.4511713415942437E-4</v>
      </c>
      <c r="ES62" s="3">
        <v>-3.3126838636794603E-3</v>
      </c>
      <c r="ET62" s="6">
        <v>4.012418294939974</v>
      </c>
      <c r="EU62" s="3">
        <v>-4.2601625032463579E-8</v>
      </c>
      <c r="EV62" s="3">
        <v>4.7258484069924271E-3</v>
      </c>
      <c r="EW62" s="3">
        <v>5.6958577838836259E-3</v>
      </c>
      <c r="EX62" s="3">
        <v>-8.8185617171420107E-6</v>
      </c>
      <c r="EY62" s="3">
        <v>5.088187660951507E-2</v>
      </c>
      <c r="EZ62" s="3">
        <v>0.10107878235105321</v>
      </c>
      <c r="FA62" s="3">
        <v>0</v>
      </c>
      <c r="FB62" s="3">
        <v>0</v>
      </c>
      <c r="FC62" s="3">
        <v>-2.4766856668702437E-10</v>
      </c>
      <c r="FD62" s="3">
        <v>0</v>
      </c>
    </row>
    <row r="63" spans="1:160" x14ac:dyDescent="0.45">
      <c r="A63" t="s">
        <v>693</v>
      </c>
      <c r="B63" s="2">
        <v>40724</v>
      </c>
      <c r="C63" s="29">
        <v>5.7863341654564904</v>
      </c>
      <c r="D63" s="3">
        <v>1.2273351667859783E-4</v>
      </c>
      <c r="E63" s="3">
        <v>-4.0935970742830312E-6</v>
      </c>
      <c r="F63" s="3">
        <v>5.208915533802508E-4</v>
      </c>
      <c r="G63" s="3">
        <v>0</v>
      </c>
      <c r="H63" s="55">
        <v>1.6210607878085453E-2</v>
      </c>
      <c r="I63" s="3">
        <v>9.4530843593695012E-5</v>
      </c>
      <c r="J63" s="3">
        <v>-9.233341588906465E-11</v>
      </c>
      <c r="K63" s="3">
        <v>0.26697529125165115</v>
      </c>
      <c r="L63" s="3">
        <v>-4.1280567984786571E-3</v>
      </c>
      <c r="M63" s="3">
        <v>0</v>
      </c>
      <c r="N63" s="3">
        <v>2.5783350705047746E-4</v>
      </c>
      <c r="O63" s="3">
        <v>-6.2121538220939319E-7</v>
      </c>
      <c r="P63" s="3">
        <v>0</v>
      </c>
      <c r="Q63" s="3">
        <v>-1.0115326802447712E-2</v>
      </c>
      <c r="R63" s="3">
        <v>0</v>
      </c>
      <c r="S63" s="3">
        <v>-0.27242097606145482</v>
      </c>
      <c r="T63" s="3">
        <v>-1.3279521702199562E-4</v>
      </c>
      <c r="U63" s="3">
        <v>-4.2838772651455029E-3</v>
      </c>
      <c r="V63" s="3">
        <v>-5.5397254509503809E-5</v>
      </c>
      <c r="W63" s="3">
        <v>5.7818532930212344E-2</v>
      </c>
      <c r="X63" s="3">
        <v>0</v>
      </c>
      <c r="Y63" s="3">
        <v>-1.3744740057511809E-5</v>
      </c>
      <c r="Z63" s="3">
        <v>1.9274024746956914E-4</v>
      </c>
      <c r="AA63" s="3">
        <v>-6.2527516004530081E-13</v>
      </c>
      <c r="AB63" s="55">
        <v>0.39783932139000433</v>
      </c>
      <c r="AC63" s="3">
        <v>2.6990349349660079E-2</v>
      </c>
      <c r="AD63" s="3">
        <v>0</v>
      </c>
      <c r="AE63" s="3">
        <v>1.9161264310553821E-8</v>
      </c>
      <c r="AF63" s="3">
        <v>5.1084783856658392E-3</v>
      </c>
      <c r="AG63" s="56">
        <v>1.222307511970796E-2</v>
      </c>
      <c r="AH63" s="3">
        <v>-9.8145136709235447E-5</v>
      </c>
      <c r="AI63" s="3">
        <v>5.2150634537231335E-3</v>
      </c>
      <c r="AJ63" s="3">
        <v>0</v>
      </c>
      <c r="AK63" s="3">
        <v>-5.9718173318249191E-6</v>
      </c>
      <c r="AL63" s="3">
        <v>-4.3798262637033034E-6</v>
      </c>
      <c r="AM63" s="3">
        <v>5.9214079836608802E-3</v>
      </c>
      <c r="AN63" s="3">
        <v>-6.5250047390552621E-7</v>
      </c>
      <c r="AO63" s="3">
        <v>-1.0154897997642074E-4</v>
      </c>
      <c r="AP63" s="3">
        <v>5.8757673350241417E-3</v>
      </c>
      <c r="AQ63" s="3">
        <v>1.9970761966051743E-4</v>
      </c>
      <c r="AR63" s="3">
        <v>6.082014236881178E-2</v>
      </c>
      <c r="AS63" s="3">
        <v>4.2125864302522915E-6</v>
      </c>
      <c r="AT63" s="3">
        <v>-2.0263567081617222E-5</v>
      </c>
      <c r="AU63" s="3">
        <v>-3.0955351618443451E-4</v>
      </c>
      <c r="AV63" s="3">
        <v>9.7681846704849071E-5</v>
      </c>
      <c r="AW63" s="3">
        <v>-8.3609025892403786E-5</v>
      </c>
      <c r="AX63" s="3">
        <v>0</v>
      </c>
      <c r="AY63" s="3">
        <v>1.2038592051570364E-10</v>
      </c>
      <c r="AZ63" s="3">
        <v>0</v>
      </c>
      <c r="BA63" s="3">
        <v>-5.7631936084278114E-2</v>
      </c>
      <c r="BB63" s="3">
        <v>0.16675375028370154</v>
      </c>
      <c r="BC63" s="55">
        <v>0.27475893476715191</v>
      </c>
      <c r="BD63" s="3">
        <v>0</v>
      </c>
      <c r="BE63" s="3">
        <v>0</v>
      </c>
      <c r="BF63" s="3">
        <v>-2.6373570715830955E-6</v>
      </c>
      <c r="BG63" s="3">
        <v>0</v>
      </c>
      <c r="BH63" s="3">
        <v>3.6118898903426749E-4</v>
      </c>
      <c r="BI63" s="3">
        <v>1.9653959561656701E-3</v>
      </c>
      <c r="BJ63" s="3">
        <v>0</v>
      </c>
      <c r="BK63" s="3">
        <v>-2.0612266581605317E-5</v>
      </c>
      <c r="BL63" s="3">
        <v>7.1731970150168021E-3</v>
      </c>
      <c r="BM63" s="3">
        <v>-7.1533642243280099E-6</v>
      </c>
      <c r="BN63" s="3">
        <v>-4.9229599915135615E-6</v>
      </c>
      <c r="BO63" s="3">
        <v>-2.3723518028429397E-3</v>
      </c>
      <c r="BP63" s="3">
        <v>-3.128447331216649E-7</v>
      </c>
      <c r="BQ63" s="3">
        <v>-1.1724950196585593E-5</v>
      </c>
      <c r="BR63" s="3">
        <v>3.2168548421458899E-4</v>
      </c>
      <c r="BS63" s="3">
        <v>0</v>
      </c>
      <c r="BT63" s="3">
        <v>4.648847320254481E-2</v>
      </c>
      <c r="BU63" s="3">
        <v>-7.2334228698730033E-4</v>
      </c>
      <c r="BV63" s="3">
        <v>1.3598812988485484E-2</v>
      </c>
      <c r="BW63" s="3">
        <v>-2.6448804919234094E-10</v>
      </c>
      <c r="BX63" s="55">
        <v>0.15706246723355219</v>
      </c>
      <c r="BY63" s="3">
        <v>-1.1908993248591433E-7</v>
      </c>
      <c r="BZ63" s="3">
        <v>8.1644276506848755E-6</v>
      </c>
      <c r="CA63" s="3">
        <v>0</v>
      </c>
      <c r="CB63" s="3">
        <v>0</v>
      </c>
      <c r="CC63" s="3">
        <v>1.1002098916788399E-3</v>
      </c>
      <c r="CD63" s="3">
        <v>0.17810859774059187</v>
      </c>
      <c r="CE63" s="3">
        <v>7.5478356188068466E-10</v>
      </c>
      <c r="CF63" s="3">
        <v>0</v>
      </c>
      <c r="CG63" s="3">
        <v>-1.4294810269188785E-6</v>
      </c>
      <c r="CH63" s="3">
        <v>3.6067729551992974E-5</v>
      </c>
      <c r="CI63" s="3">
        <v>0</v>
      </c>
      <c r="CJ63" s="3">
        <v>-1.6748608946511061E-4</v>
      </c>
      <c r="CK63" s="3">
        <v>-3.0015217425147702E-6</v>
      </c>
      <c r="CL63" s="3">
        <v>6.4253172345421591E-2</v>
      </c>
      <c r="CM63" s="3">
        <v>1.3791146968882825E-4</v>
      </c>
      <c r="CN63" s="3">
        <v>0</v>
      </c>
      <c r="CO63" s="3">
        <v>-5.9691719729663074E-10</v>
      </c>
      <c r="CP63" s="3">
        <v>2.2940406984882258E-4</v>
      </c>
      <c r="CQ63" s="3">
        <v>-4.8529703451710283E-5</v>
      </c>
      <c r="CR63" s="3">
        <v>1.8440426307662064E-3</v>
      </c>
      <c r="CS63" s="3">
        <v>-1.190158859958518E-9</v>
      </c>
      <c r="CT63" s="3">
        <v>0</v>
      </c>
      <c r="CU63" s="3">
        <v>0</v>
      </c>
      <c r="CV63" s="3">
        <v>-1.5753734895485699E-6</v>
      </c>
      <c r="CW63" s="3">
        <v>0</v>
      </c>
      <c r="CX63" s="3">
        <v>3.421712314077297E-6</v>
      </c>
      <c r="CY63" s="3">
        <v>0</v>
      </c>
      <c r="CZ63" s="3">
        <v>-0.15525590162035882</v>
      </c>
      <c r="DA63" s="3">
        <v>-1.3632719101463664E-3</v>
      </c>
      <c r="DB63" s="3">
        <v>-1.0744394506776132E-2</v>
      </c>
      <c r="DC63" s="3">
        <v>-1.8779736727093683E-5</v>
      </c>
      <c r="DD63" s="3">
        <v>-6.6724941864277617E-6</v>
      </c>
      <c r="DE63" s="3">
        <v>7.23303916960438E-2</v>
      </c>
      <c r="DF63" s="3">
        <v>4.9455524434097938E-6</v>
      </c>
      <c r="DG63" s="3">
        <v>3.4961964615095597E-5</v>
      </c>
      <c r="DH63" s="3">
        <v>6.0951807537648783E-2</v>
      </c>
      <c r="DI63" s="3">
        <v>-1.3936137896917233E-5</v>
      </c>
      <c r="DJ63" s="3">
        <v>1.593563460845793E-3</v>
      </c>
      <c r="DK63" s="3">
        <v>3.2394797074605124E-2</v>
      </c>
      <c r="DL63" s="3">
        <v>2.4638352844115593E-5</v>
      </c>
      <c r="DM63" s="3">
        <v>3.6792515634531946E-4</v>
      </c>
      <c r="DN63" s="3">
        <v>-4.5517967794691705E-7</v>
      </c>
      <c r="DO63" s="3">
        <v>2.6982435134584219E-6</v>
      </c>
      <c r="DP63" s="3">
        <v>7.5725944966000032E-5</v>
      </c>
      <c r="DQ63" s="3">
        <v>-1.0566386890213275E-5</v>
      </c>
      <c r="DR63" s="3">
        <v>1.3631535293633055E-5</v>
      </c>
      <c r="DS63" s="3">
        <v>-3.8919107717508881E-5</v>
      </c>
      <c r="DT63" s="3">
        <v>5.5420636347392675E-5</v>
      </c>
      <c r="DU63" s="3">
        <v>-1.0132273144000046E-6</v>
      </c>
      <c r="DV63" s="3">
        <v>-2.4845962070056897E-6</v>
      </c>
      <c r="DW63" s="3">
        <v>0</v>
      </c>
      <c r="DX63" s="3">
        <v>-1.3291733708428686E-6</v>
      </c>
      <c r="DY63" s="3">
        <v>-5.470075673274454E-7</v>
      </c>
      <c r="DZ63" s="3">
        <v>-3.9887713343192342E-6</v>
      </c>
      <c r="EA63" s="3">
        <v>6.0906627673366865E-4</v>
      </c>
      <c r="EB63" s="3">
        <v>-3.9878370908301437E-2</v>
      </c>
      <c r="EC63" s="55">
        <v>0.50881453063391058</v>
      </c>
      <c r="ED63" s="3">
        <v>-3.2520456577144182E-5</v>
      </c>
      <c r="EE63" s="3">
        <v>0</v>
      </c>
      <c r="EF63" s="3">
        <v>0</v>
      </c>
      <c r="EG63" s="3">
        <v>0</v>
      </c>
      <c r="EH63" s="3">
        <v>2.1954352388692241E-2</v>
      </c>
      <c r="EI63" s="3">
        <v>0.1189104416572604</v>
      </c>
      <c r="EJ63" s="3">
        <v>0</v>
      </c>
      <c r="EK63" s="3">
        <v>2.4436535319944889E-2</v>
      </c>
      <c r="EL63" s="3">
        <v>-6.0941362070479397E-5</v>
      </c>
      <c r="EM63" s="3">
        <v>0</v>
      </c>
      <c r="EN63" s="3">
        <v>0</v>
      </c>
      <c r="EO63" s="3">
        <v>0</v>
      </c>
      <c r="EP63" s="3">
        <v>-2.1982179782878622E-6</v>
      </c>
      <c r="EQ63" s="3">
        <v>4.6177521624108075E-4</v>
      </c>
      <c r="ER63" s="3">
        <v>1.1381715897698548E-6</v>
      </c>
      <c r="ES63" s="3">
        <v>5.4207707006294174E-2</v>
      </c>
      <c r="ET63" s="6">
        <v>4.1692404917079982</v>
      </c>
      <c r="EU63" s="3">
        <v>-2.4215297740992687E-6</v>
      </c>
      <c r="EV63" s="3">
        <v>1.3902330777958154E-2</v>
      </c>
      <c r="EW63" s="3">
        <v>4.9892607415939543E-3</v>
      </c>
      <c r="EX63" s="3">
        <v>2.8478045029983385E-6</v>
      </c>
      <c r="EY63" s="3">
        <v>2.6368384609266004E-2</v>
      </c>
      <c r="EZ63" s="3">
        <v>-2.1666593318776261E-3</v>
      </c>
      <c r="FA63" s="3">
        <v>0</v>
      </c>
      <c r="FB63" s="3">
        <v>0</v>
      </c>
      <c r="FC63" s="3">
        <v>-1.9533607711154988E-10</v>
      </c>
      <c r="FD63" s="3">
        <v>0</v>
      </c>
    </row>
    <row r="64" spans="1:160" x14ac:dyDescent="0.45">
      <c r="A64" t="s">
        <v>694</v>
      </c>
      <c r="B64" s="2">
        <v>40816</v>
      </c>
      <c r="C64" s="29">
        <v>6.2313954782770047</v>
      </c>
      <c r="D64" s="3">
        <v>-3.3784773134518185E-5</v>
      </c>
      <c r="E64" s="3">
        <v>6.7306208885175583E-6</v>
      </c>
      <c r="F64" s="3">
        <v>-7.1349902488167325E-4</v>
      </c>
      <c r="G64" s="3">
        <v>0</v>
      </c>
      <c r="H64" s="55">
        <v>4.9294230127321072E-2</v>
      </c>
      <c r="I64" s="3">
        <v>-9.1397035995694913E-7</v>
      </c>
      <c r="J64" s="3">
        <v>-3.9672818262643487E-10</v>
      </c>
      <c r="K64" s="3">
        <v>0.31224946204146203</v>
      </c>
      <c r="L64" s="3">
        <v>6.8436923864506997E-3</v>
      </c>
      <c r="M64" s="3">
        <v>0</v>
      </c>
      <c r="N64" s="3">
        <v>1.6595926589896461E-5</v>
      </c>
      <c r="O64" s="3">
        <v>7.5945453585911073E-6</v>
      </c>
      <c r="P64" s="3">
        <v>0</v>
      </c>
      <c r="Q64" s="3">
        <v>-2.1634201100004351E-3</v>
      </c>
      <c r="R64" s="3">
        <v>0</v>
      </c>
      <c r="S64" s="3">
        <v>3.3474993107594879E-2</v>
      </c>
      <c r="T64" s="3">
        <v>6.3636442773107717E-4</v>
      </c>
      <c r="U64" s="3">
        <v>2.8159797357229454E-3</v>
      </c>
      <c r="V64" s="3">
        <v>1.2067723566672593E-5</v>
      </c>
      <c r="W64" s="3">
        <v>5.6417446037249096E-2</v>
      </c>
      <c r="X64" s="3">
        <v>0</v>
      </c>
      <c r="Y64" s="3">
        <v>-2.6330442324120785E-6</v>
      </c>
      <c r="Z64" s="3">
        <v>-1.4093042989060454E-6</v>
      </c>
      <c r="AA64" s="3">
        <v>0</v>
      </c>
      <c r="AB64" s="55">
        <v>0.22436199448520364</v>
      </c>
      <c r="AC64" s="3">
        <v>1.3542894897670348E-2</v>
      </c>
      <c r="AD64" s="3">
        <v>0</v>
      </c>
      <c r="AE64" s="3">
        <v>4.0046458621274931E-8</v>
      </c>
      <c r="AF64" s="3">
        <v>3.4938452086145787E-2</v>
      </c>
      <c r="AG64" s="56">
        <v>2.1764760977496179E-2</v>
      </c>
      <c r="AH64" s="3">
        <v>-6.5688993868207932E-5</v>
      </c>
      <c r="AI64" s="3">
        <v>0.10464527774653209</v>
      </c>
      <c r="AJ64" s="3">
        <v>0</v>
      </c>
      <c r="AK64" s="3">
        <v>-3.3803147655006943E-5</v>
      </c>
      <c r="AL64" s="3">
        <v>3.7828921783865672E-5</v>
      </c>
      <c r="AM64" s="3">
        <v>-3.2508548203627204E-2</v>
      </c>
      <c r="AN64" s="3">
        <v>4.9639159125557918E-6</v>
      </c>
      <c r="AO64" s="3">
        <v>6.893940830358857E-5</v>
      </c>
      <c r="AP64" s="3">
        <v>-8.849676705762E-3</v>
      </c>
      <c r="AQ64" s="3">
        <v>4.6926184908185739E-5</v>
      </c>
      <c r="AR64" s="3">
        <v>9.6759452216991591E-3</v>
      </c>
      <c r="AS64" s="3">
        <v>-1.0131604774311544E-4</v>
      </c>
      <c r="AT64" s="3">
        <v>6.068536752790514E-4</v>
      </c>
      <c r="AU64" s="3">
        <v>1.1074754727346723E-3</v>
      </c>
      <c r="AV64" s="3">
        <v>-8.7968752532569897E-7</v>
      </c>
      <c r="AW64" s="3">
        <v>1.6692034355912967E-5</v>
      </c>
      <c r="AX64" s="3">
        <v>0</v>
      </c>
      <c r="AY64" s="3">
        <v>-3.2242838367784473E-8</v>
      </c>
      <c r="AZ64" s="3">
        <v>0</v>
      </c>
      <c r="BA64" s="3">
        <v>-1.8128331891200774E-2</v>
      </c>
      <c r="BB64" s="3">
        <v>0.26759841401290779</v>
      </c>
      <c r="BC64" s="55">
        <v>0.40896455395620579</v>
      </c>
      <c r="BD64" s="3">
        <v>0</v>
      </c>
      <c r="BE64" s="3">
        <v>0</v>
      </c>
      <c r="BF64" s="3">
        <v>1.7138722243889862E-6</v>
      </c>
      <c r="BG64" s="3">
        <v>0</v>
      </c>
      <c r="BH64" s="3">
        <v>2.2386866863523558E-5</v>
      </c>
      <c r="BI64" s="3">
        <v>1.9252439224063953E-3</v>
      </c>
      <c r="BJ64" s="3">
        <v>0</v>
      </c>
      <c r="BK64" s="3">
        <v>1.4853434997624213E-4</v>
      </c>
      <c r="BL64" s="3">
        <v>1.1362309153577671E-2</v>
      </c>
      <c r="BM64" s="3">
        <v>8.5286345690270066E-5</v>
      </c>
      <c r="BN64" s="3">
        <v>7.0579086952171146E-6</v>
      </c>
      <c r="BO64" s="3">
        <v>2.4990611875365218E-3</v>
      </c>
      <c r="BP64" s="3">
        <v>2.7020658417046908E-6</v>
      </c>
      <c r="BQ64" s="3">
        <v>8.6589933478077816E-5</v>
      </c>
      <c r="BR64" s="3">
        <v>2.0541380178083258E-5</v>
      </c>
      <c r="BS64" s="3">
        <v>0</v>
      </c>
      <c r="BT64" s="3">
        <v>2.1454741612948573E-2</v>
      </c>
      <c r="BU64" s="3">
        <v>-3.7321880007140005E-3</v>
      </c>
      <c r="BV64" s="3">
        <v>0.19910796770842412</v>
      </c>
      <c r="BW64" s="3">
        <v>-3.8282785238577118E-9</v>
      </c>
      <c r="BX64" s="55">
        <v>0.37498354696727232</v>
      </c>
      <c r="BY64" s="3">
        <v>5.2311211851603675E-7</v>
      </c>
      <c r="BZ64" s="3">
        <v>-1.3065971030413037E-6</v>
      </c>
      <c r="CA64" s="3">
        <v>0</v>
      </c>
      <c r="CB64" s="3">
        <v>0</v>
      </c>
      <c r="CC64" s="3">
        <v>3.1132980519497065E-4</v>
      </c>
      <c r="CD64" s="3">
        <v>0.16703636034471209</v>
      </c>
      <c r="CE64" s="3">
        <v>2.2261267903037726E-9</v>
      </c>
      <c r="CF64" s="3">
        <v>0</v>
      </c>
      <c r="CG64" s="3">
        <v>1.1085010326108939E-7</v>
      </c>
      <c r="CH64" s="3">
        <v>1.1636088859314931E-5</v>
      </c>
      <c r="CI64" s="3">
        <v>0</v>
      </c>
      <c r="CJ64" s="3">
        <v>4.7031458138071666E-5</v>
      </c>
      <c r="CK64" s="3">
        <v>-6.0967556843306694E-7</v>
      </c>
      <c r="CL64" s="3">
        <v>6.8315514375050105E-3</v>
      </c>
      <c r="CM64" s="3">
        <v>-5.3074887853072143E-5</v>
      </c>
      <c r="CN64" s="3">
        <v>0</v>
      </c>
      <c r="CO64" s="3">
        <v>-2.6823924110599453E-10</v>
      </c>
      <c r="CP64" s="3">
        <v>5.0754698568385615E-4</v>
      </c>
      <c r="CQ64" s="3">
        <v>9.2319153002627103E-7</v>
      </c>
      <c r="CR64" s="3">
        <v>-2.6138639134794868E-4</v>
      </c>
      <c r="CS64" s="3">
        <v>3.1296516500555356E-10</v>
      </c>
      <c r="CT64" s="3">
        <v>0</v>
      </c>
      <c r="CU64" s="3">
        <v>0</v>
      </c>
      <c r="CV64" s="3">
        <v>-2.0974502977888322E-7</v>
      </c>
      <c r="CW64" s="3">
        <v>0</v>
      </c>
      <c r="CX64" s="3">
        <v>-7.5341919394547604E-6</v>
      </c>
      <c r="CY64" s="3">
        <v>0</v>
      </c>
      <c r="CZ64" s="3">
        <v>1.8286134836967172E-3</v>
      </c>
      <c r="DA64" s="3">
        <v>1.4514843877759297E-3</v>
      </c>
      <c r="DB64" s="3">
        <v>-1.8246988856975808E-2</v>
      </c>
      <c r="DC64" s="3">
        <v>4.391655030517592E-4</v>
      </c>
      <c r="DD64" s="3">
        <v>-1.3246685075735758E-6</v>
      </c>
      <c r="DE64" s="3">
        <v>7.0360558780322255E-2</v>
      </c>
      <c r="DF64" s="3">
        <v>-6.6859268380126434E-7</v>
      </c>
      <c r="DG64" s="3">
        <v>-5.1550543063830538E-6</v>
      </c>
      <c r="DH64" s="3">
        <v>2.7682603796859921E-3</v>
      </c>
      <c r="DI64" s="3">
        <v>2.9067164451957817E-4</v>
      </c>
      <c r="DJ64" s="3">
        <v>1.5592947071639757E-3</v>
      </c>
      <c r="DK64" s="3">
        <v>5.6829786674870181E-2</v>
      </c>
      <c r="DL64" s="3">
        <v>1.5177423709907537E-4</v>
      </c>
      <c r="DM64" s="3">
        <v>-3.0234597987861323E-4</v>
      </c>
      <c r="DN64" s="3">
        <v>5.8285939804879254E-7</v>
      </c>
      <c r="DO64" s="3">
        <v>4.8166331483519932E-6</v>
      </c>
      <c r="DP64" s="3">
        <v>2.8872151913724277E-4</v>
      </c>
      <c r="DQ64" s="3">
        <v>6.2541499461452463E-6</v>
      </c>
      <c r="DR64" s="3">
        <v>-1.6879536444982823E-6</v>
      </c>
      <c r="DS64" s="3">
        <v>-2.6166582879041115E-4</v>
      </c>
      <c r="DT64" s="3">
        <v>-2.7157950605759428E-6</v>
      </c>
      <c r="DU64" s="3">
        <v>7.7075930735378616E-7</v>
      </c>
      <c r="DV64" s="3">
        <v>-5.5195568880477813E-7</v>
      </c>
      <c r="DW64" s="3">
        <v>0</v>
      </c>
      <c r="DX64" s="3">
        <v>-4.9553306468548316E-7</v>
      </c>
      <c r="DY64" s="3">
        <v>4.1268236173188355E-6</v>
      </c>
      <c r="DZ64" s="3">
        <v>3.1189879460684392E-6</v>
      </c>
      <c r="EA64" s="3">
        <v>4.4050288347890834E-3</v>
      </c>
      <c r="EB64" s="3">
        <v>5.9331498243859679E-2</v>
      </c>
      <c r="EC64" s="55">
        <v>0.63098644455338626</v>
      </c>
      <c r="ED64" s="3">
        <v>-4.6906123922296489E-6</v>
      </c>
      <c r="EE64" s="3">
        <v>0</v>
      </c>
      <c r="EF64" s="3">
        <v>0</v>
      </c>
      <c r="EG64" s="3">
        <v>0</v>
      </c>
      <c r="EH64" s="3">
        <v>-1.0868798635963343E-2</v>
      </c>
      <c r="EI64" s="3">
        <v>-3.303281570482304E-2</v>
      </c>
      <c r="EJ64" s="3">
        <v>0</v>
      </c>
      <c r="EK64" s="3">
        <v>2.4033592934249854E-2</v>
      </c>
      <c r="EL64" s="3">
        <v>1.5491598380083777E-4</v>
      </c>
      <c r="EM64" s="3">
        <v>0</v>
      </c>
      <c r="EN64" s="3">
        <v>0</v>
      </c>
      <c r="EO64" s="3">
        <v>0</v>
      </c>
      <c r="EP64" s="3">
        <v>-8.4565554363382525E-5</v>
      </c>
      <c r="EQ64" s="3">
        <v>1.7277603961600185E-5</v>
      </c>
      <c r="ER64" s="3">
        <v>-9.2735402981125722E-5</v>
      </c>
      <c r="ES64" s="3">
        <v>5.2747627998038704E-3</v>
      </c>
      <c r="ET64" s="6">
        <v>2.868221963780504</v>
      </c>
      <c r="EU64" s="3">
        <v>-9.6238356774900465E-7</v>
      </c>
      <c r="EV64" s="3">
        <v>3.1675924791963804E-3</v>
      </c>
      <c r="EW64" s="3">
        <v>4.2457184931376799E-3</v>
      </c>
      <c r="EX64" s="3">
        <v>2.2429545277446731E-6</v>
      </c>
      <c r="EY64" s="3">
        <v>-7.8191962313566704E-2</v>
      </c>
      <c r="EZ64" s="3">
        <v>5.1937639830161343E-3</v>
      </c>
      <c r="FA64" s="3">
        <v>0</v>
      </c>
      <c r="FB64" s="3">
        <v>0</v>
      </c>
      <c r="FC64" s="3">
        <v>5.0829014736842034E-11</v>
      </c>
      <c r="FD64" s="3">
        <v>0</v>
      </c>
    </row>
    <row r="65" spans="1:160" x14ac:dyDescent="0.45">
      <c r="A65" t="s">
        <v>695</v>
      </c>
      <c r="B65" s="2">
        <v>40908</v>
      </c>
      <c r="C65" s="29">
        <v>7.3356169408716632</v>
      </c>
      <c r="D65" s="3">
        <v>-1.6598802688951278E-4</v>
      </c>
      <c r="E65" s="3">
        <v>4.4628939174082884E-6</v>
      </c>
      <c r="F65" s="3">
        <v>8.6879340736995049E-5</v>
      </c>
      <c r="G65" s="3">
        <v>0</v>
      </c>
      <c r="H65" s="55">
        <v>5.8297294947269783E-2</v>
      </c>
      <c r="I65" s="3">
        <v>7.7144689687662231E-6</v>
      </c>
      <c r="J65" s="3">
        <v>1.0813891721434611E-10</v>
      </c>
      <c r="K65" s="3">
        <v>0.19182537976008682</v>
      </c>
      <c r="L65" s="3">
        <v>-3.629209558231769E-3</v>
      </c>
      <c r="M65" s="3">
        <v>0</v>
      </c>
      <c r="N65" s="3">
        <v>-1.6535412405819841E-4</v>
      </c>
      <c r="O65" s="3">
        <v>-1.4583250540307697E-7</v>
      </c>
      <c r="P65" s="3">
        <v>0</v>
      </c>
      <c r="Q65" s="3">
        <v>2.586429155586521E-3</v>
      </c>
      <c r="R65" s="3">
        <v>0</v>
      </c>
      <c r="S65" s="3">
        <v>0.6212447425183627</v>
      </c>
      <c r="T65" s="3">
        <v>-1.0018296585917925E-4</v>
      </c>
      <c r="U65" s="3">
        <v>3.7993151861231739E-3</v>
      </c>
      <c r="V65" s="3">
        <v>2.655981374459169E-5</v>
      </c>
      <c r="W65" s="3">
        <v>0.21188717723748601</v>
      </c>
      <c r="X65" s="3">
        <v>0</v>
      </c>
      <c r="Y65" s="3">
        <v>2.0018512331591577E-5</v>
      </c>
      <c r="Z65" s="3">
        <v>9.8795608901021992E-6</v>
      </c>
      <c r="AA65" s="3">
        <v>0</v>
      </c>
      <c r="AB65" s="55">
        <v>0.32154763865422958</v>
      </c>
      <c r="AC65" s="3">
        <v>-2.5779771416288436E-3</v>
      </c>
      <c r="AD65" s="3">
        <v>0</v>
      </c>
      <c r="AE65" s="3">
        <v>-2.9577688146355509E-8</v>
      </c>
      <c r="AF65" s="3">
        <v>1.6769231577586391E-2</v>
      </c>
      <c r="AG65" s="56">
        <v>1.0335784541473977E-2</v>
      </c>
      <c r="AH65" s="3">
        <v>3.9573287945146827E-5</v>
      </c>
      <c r="AI65" s="3">
        <v>5.073195673240332E-2</v>
      </c>
      <c r="AJ65" s="3">
        <v>0</v>
      </c>
      <c r="AK65" s="3">
        <v>-6.3955910625198201E-6</v>
      </c>
      <c r="AL65" s="3">
        <v>-5.2153334075780852E-6</v>
      </c>
      <c r="AM65" s="3">
        <v>-7.4049259638998561E-4</v>
      </c>
      <c r="AN65" s="3">
        <v>-7.0090251505100478E-7</v>
      </c>
      <c r="AO65" s="3">
        <v>2.9864233832311334E-4</v>
      </c>
      <c r="AP65" s="3">
        <v>-0.10470816797352372</v>
      </c>
      <c r="AQ65" s="3">
        <v>-2.0209545739441616E-5</v>
      </c>
      <c r="AR65" s="3">
        <v>6.5153742009320332E-3</v>
      </c>
      <c r="AS65" s="3">
        <v>2.0534664314662932E-4</v>
      </c>
      <c r="AT65" s="3">
        <v>-1.3223607398287762E-4</v>
      </c>
      <c r="AU65" s="3">
        <v>5.4383262903689514E-3</v>
      </c>
      <c r="AV65" s="3">
        <v>4.3103215646778787E-6</v>
      </c>
      <c r="AW65" s="3">
        <v>5.1195484798055447E-5</v>
      </c>
      <c r="AX65" s="3">
        <v>0</v>
      </c>
      <c r="AY65" s="3">
        <v>7.0134426615449658E-9</v>
      </c>
      <c r="AZ65" s="3">
        <v>0</v>
      </c>
      <c r="BA65" s="3">
        <v>9.6241333837236973E-2</v>
      </c>
      <c r="BB65" s="3">
        <v>0.11963186679615327</v>
      </c>
      <c r="BC65" s="55">
        <v>0.17005715969073087</v>
      </c>
      <c r="BD65" s="3">
        <v>0</v>
      </c>
      <c r="BE65" s="3">
        <v>0</v>
      </c>
      <c r="BF65" s="3">
        <v>2.3715204791903473E-6</v>
      </c>
      <c r="BG65" s="3">
        <v>0</v>
      </c>
      <c r="BH65" s="3">
        <v>2.0318106763588405E-5</v>
      </c>
      <c r="BI65" s="3">
        <v>1.021021270644378E-2</v>
      </c>
      <c r="BJ65" s="3">
        <v>0</v>
      </c>
      <c r="BK65" s="3">
        <v>2.2705577582402063E-4</v>
      </c>
      <c r="BL65" s="3">
        <v>2.1065721788482053E-2</v>
      </c>
      <c r="BM65" s="3">
        <v>3.1119134005796217E-5</v>
      </c>
      <c r="BN65" s="3">
        <v>1.0164251695774069E-4</v>
      </c>
      <c r="BO65" s="3">
        <v>6.3031171026305495E-3</v>
      </c>
      <c r="BP65" s="3">
        <v>-3.7252381482700593E-7</v>
      </c>
      <c r="BQ65" s="3">
        <v>-1.2649022952959251E-5</v>
      </c>
      <c r="BR65" s="3">
        <v>5.6760398419107465E-5</v>
      </c>
      <c r="BS65" s="3">
        <v>0</v>
      </c>
      <c r="BT65" s="3">
        <v>4.059170370177291E-2</v>
      </c>
      <c r="BU65" s="3">
        <v>8.9889177786002632E-3</v>
      </c>
      <c r="BV65" s="3">
        <v>0.12321690274472823</v>
      </c>
      <c r="BW65" s="3">
        <v>8.6529407364283719E-10</v>
      </c>
      <c r="BX65" s="55">
        <v>0.34577048953812323</v>
      </c>
      <c r="BY65" s="3">
        <v>2.0815980811924642E-8</v>
      </c>
      <c r="BZ65" s="3">
        <v>1.9415814964133485E-4</v>
      </c>
      <c r="CA65" s="3">
        <v>0</v>
      </c>
      <c r="CB65" s="3">
        <v>0</v>
      </c>
      <c r="CC65" s="3">
        <v>1.3091981094973216E-4</v>
      </c>
      <c r="CD65" s="3">
        <v>1.7098737140808232E-2</v>
      </c>
      <c r="CE65" s="3">
        <v>-5.0380022231232003E-10</v>
      </c>
      <c r="CF65" s="3">
        <v>0</v>
      </c>
      <c r="CG65" s="3">
        <v>2.5955814288595683E-6</v>
      </c>
      <c r="CH65" s="3">
        <v>-2.950051332893943E-5</v>
      </c>
      <c r="CI65" s="3">
        <v>0</v>
      </c>
      <c r="CJ65" s="3">
        <v>-2.3596983769945843E-3</v>
      </c>
      <c r="CK65" s="3">
        <v>5.4082892156421144E-6</v>
      </c>
      <c r="CL65" s="3">
        <v>-1.1024825578123352E-2</v>
      </c>
      <c r="CM65" s="3">
        <v>4.4271676580262542E-5</v>
      </c>
      <c r="CN65" s="3">
        <v>0</v>
      </c>
      <c r="CO65" s="3">
        <v>1.4260820413230085E-11</v>
      </c>
      <c r="CP65" s="3">
        <v>4.1863604900009383E-3</v>
      </c>
      <c r="CQ65" s="3">
        <v>1.7705005125746494E-5</v>
      </c>
      <c r="CR65" s="3">
        <v>-1.7649784595923576E-3</v>
      </c>
      <c r="CS65" s="3">
        <v>1.651025864830762E-10</v>
      </c>
      <c r="CT65" s="3">
        <v>0</v>
      </c>
      <c r="CU65" s="3">
        <v>0</v>
      </c>
      <c r="CV65" s="3">
        <v>2.7068016712948817E-6</v>
      </c>
      <c r="CW65" s="3">
        <v>0</v>
      </c>
      <c r="CX65" s="3">
        <v>1.7428437572515858E-6</v>
      </c>
      <c r="CY65" s="3">
        <v>0</v>
      </c>
      <c r="CZ65" s="3">
        <v>0.34184117943797726</v>
      </c>
      <c r="DA65" s="3">
        <v>6.8371641983390517E-4</v>
      </c>
      <c r="DB65" s="3">
        <v>-2.7628814443444057E-2</v>
      </c>
      <c r="DC65" s="3">
        <v>5.3893655435727E-4</v>
      </c>
      <c r="DD65" s="3">
        <v>9.8582426291981213E-6</v>
      </c>
      <c r="DE65" s="3">
        <v>7.2891862157367301E-2</v>
      </c>
      <c r="DF65" s="3">
        <v>-3.346712411797525E-6</v>
      </c>
      <c r="DG65" s="3">
        <v>-1.716066158997794E-5</v>
      </c>
      <c r="DH65" s="3">
        <v>-8.2151687816256708E-4</v>
      </c>
      <c r="DI65" s="3">
        <v>1.4123404579739961E-5</v>
      </c>
      <c r="DJ65" s="3">
        <v>1.1090992770640062E-3</v>
      </c>
      <c r="DK65" s="3">
        <v>5.0626049740981347E-3</v>
      </c>
      <c r="DL65" s="3">
        <v>2.7873713091262794E-4</v>
      </c>
      <c r="DM65" s="3">
        <v>4.4852399129959963E-4</v>
      </c>
      <c r="DN65" s="3">
        <v>3.7286658443921567E-7</v>
      </c>
      <c r="DO65" s="3">
        <v>1.9903548518707243E-6</v>
      </c>
      <c r="DP65" s="3">
        <v>-1.2310081842400872E-4</v>
      </c>
      <c r="DQ65" s="3">
        <v>3.0641516651469026E-4</v>
      </c>
      <c r="DR65" s="3">
        <v>-1.3205008013876488E-5</v>
      </c>
      <c r="DS65" s="3">
        <v>-9.2534028952944499E-5</v>
      </c>
      <c r="DT65" s="3">
        <v>-7.3237382453532037E-5</v>
      </c>
      <c r="DU65" s="3">
        <v>1.6827114271755385E-6</v>
      </c>
      <c r="DV65" s="3">
        <v>4.1283178477288422E-6</v>
      </c>
      <c r="DW65" s="3">
        <v>0</v>
      </c>
      <c r="DX65" s="3">
        <v>8.1403946284402128E-7</v>
      </c>
      <c r="DY65" s="3">
        <v>-6.213011327392377E-7</v>
      </c>
      <c r="DZ65" s="3">
        <v>-1.6882070364888033E-6</v>
      </c>
      <c r="EA65" s="3">
        <v>5.4163372715117716E-2</v>
      </c>
      <c r="EB65" s="3">
        <v>0.24224457391153351</v>
      </c>
      <c r="EC65" s="55">
        <v>1.5749802286506656</v>
      </c>
      <c r="ED65" s="3">
        <v>4.447757299160291E-5</v>
      </c>
      <c r="EE65" s="3">
        <v>0</v>
      </c>
      <c r="EF65" s="3">
        <v>0</v>
      </c>
      <c r="EG65" s="3">
        <v>0</v>
      </c>
      <c r="EH65" s="3">
        <v>3.7382597662572577E-2</v>
      </c>
      <c r="EI65" s="3">
        <v>1.8373447187232762E-2</v>
      </c>
      <c r="EJ65" s="3">
        <v>0</v>
      </c>
      <c r="EK65" s="3">
        <v>1.0146401367573672E-2</v>
      </c>
      <c r="EL65" s="3">
        <v>1.233991310064945E-4</v>
      </c>
      <c r="EM65" s="3">
        <v>0</v>
      </c>
      <c r="EN65" s="3">
        <v>0</v>
      </c>
      <c r="EO65" s="3">
        <v>0</v>
      </c>
      <c r="EP65" s="3">
        <v>4.5782488807750335E-5</v>
      </c>
      <c r="EQ65" s="3">
        <v>-6.412950595745011E-4</v>
      </c>
      <c r="ER65" s="3">
        <v>-1.7491491038563919E-4</v>
      </c>
      <c r="ES65" s="3">
        <v>0.10905713272806039</v>
      </c>
      <c r="ET65" s="6">
        <v>2.245989370094664</v>
      </c>
      <c r="EU65" s="3">
        <v>5.5915066923042346E-6</v>
      </c>
      <c r="EV65" s="3">
        <v>2.7090667035759623E-2</v>
      </c>
      <c r="EW65" s="3">
        <v>2.8113611403099365E-3</v>
      </c>
      <c r="EX65" s="3">
        <v>5.7177698587691833E-6</v>
      </c>
      <c r="EY65" s="3">
        <v>2.6631490363937766E-2</v>
      </c>
      <c r="EZ65" s="3">
        <v>1.9941593827984918E-3</v>
      </c>
      <c r="FA65" s="3">
        <v>0</v>
      </c>
      <c r="FB65" s="3">
        <v>0</v>
      </c>
      <c r="FC65" s="3">
        <v>2.2841252356146307E-11</v>
      </c>
      <c r="FD65" s="3">
        <v>0</v>
      </c>
    </row>
    <row r="66" spans="1:160" x14ac:dyDescent="0.45">
      <c r="A66" t="s">
        <v>696</v>
      </c>
      <c r="B66" s="2">
        <v>40999</v>
      </c>
      <c r="C66" s="29">
        <v>5.4166949524090473</v>
      </c>
      <c r="D66" s="3">
        <v>4.5153332616635846E-5</v>
      </c>
      <c r="E66" s="3">
        <v>-7.2999551659194385E-6</v>
      </c>
      <c r="F66" s="3">
        <v>-9.6011165513159994E-5</v>
      </c>
      <c r="G66" s="3">
        <v>0</v>
      </c>
      <c r="H66" s="55">
        <v>6.0159379354060516E-2</v>
      </c>
      <c r="I66" s="3">
        <v>-8.1638339020261486E-7</v>
      </c>
      <c r="J66" s="3">
        <v>8.5289110985304963E-11</v>
      </c>
      <c r="K66" s="3">
        <v>9.0941077182738125E-2</v>
      </c>
      <c r="L66" s="3">
        <v>2.4659939639687066E-3</v>
      </c>
      <c r="M66" s="3">
        <v>0</v>
      </c>
      <c r="N66" s="3">
        <v>8.9607326372192833E-5</v>
      </c>
      <c r="O66" s="3">
        <v>-4.3924678174562521E-6</v>
      </c>
      <c r="P66" s="3">
        <v>0</v>
      </c>
      <c r="Q66" s="3">
        <v>7.1594824500550982E-3</v>
      </c>
      <c r="R66" s="3">
        <v>0</v>
      </c>
      <c r="S66" s="3">
        <v>-8.328139013498416E-2</v>
      </c>
      <c r="T66" s="3">
        <v>-4.3066342711222056E-4</v>
      </c>
      <c r="U66" s="3">
        <v>5.7873593317719397E-4</v>
      </c>
      <c r="V66" s="3">
        <v>2.0747901890012276E-4</v>
      </c>
      <c r="W66" s="3">
        <v>0.11333334889131551</v>
      </c>
      <c r="X66" s="3">
        <v>0</v>
      </c>
      <c r="Y66" s="3">
        <v>-2.9172652562074733E-6</v>
      </c>
      <c r="Z66" s="3">
        <v>-1.2681084570255114E-6</v>
      </c>
      <c r="AA66" s="3">
        <v>0</v>
      </c>
      <c r="AB66" s="55">
        <v>0.31402075438680255</v>
      </c>
      <c r="AC66" s="3">
        <v>9.8920456993987251E-3</v>
      </c>
      <c r="AD66" s="3">
        <v>0</v>
      </c>
      <c r="AE66" s="3">
        <v>-1.0258644336337943E-7</v>
      </c>
      <c r="AF66" s="3">
        <v>1.3602899514089746E-2</v>
      </c>
      <c r="AG66" s="56">
        <v>1.6636286171048557E-2</v>
      </c>
      <c r="AH66" s="3">
        <v>3.2605025265399048E-3</v>
      </c>
      <c r="AI66" s="3">
        <v>1.9152485541486929E-2</v>
      </c>
      <c r="AJ66" s="3">
        <v>0</v>
      </c>
      <c r="AK66" s="3">
        <v>4.9287017478511617E-5</v>
      </c>
      <c r="AL66" s="3">
        <v>-3.5528161108337963E-5</v>
      </c>
      <c r="AM66" s="3">
        <v>6.264658598251289E-3</v>
      </c>
      <c r="AN66" s="3">
        <v>9.6319480622720276E-5</v>
      </c>
      <c r="AO66" s="3">
        <v>3.2696595235526987E-4</v>
      </c>
      <c r="AP66" s="3">
        <v>-8.7117614826157132E-3</v>
      </c>
      <c r="AQ66" s="3">
        <v>-2.5316658129809655E-5</v>
      </c>
      <c r="AR66" s="3">
        <v>1.2469912625929823E-2</v>
      </c>
      <c r="AS66" s="3">
        <v>-8.7891524633395574E-6</v>
      </c>
      <c r="AT66" s="3">
        <v>-1.735594901051718E-4</v>
      </c>
      <c r="AU66" s="3">
        <v>3.7583975317170551E-3</v>
      </c>
      <c r="AV66" s="3">
        <v>-6.4222064869271181E-7</v>
      </c>
      <c r="AW66" s="3">
        <v>-4.5278876890994883E-6</v>
      </c>
      <c r="AX66" s="3">
        <v>0</v>
      </c>
      <c r="AY66" s="3">
        <v>1.2416473716732243E-8</v>
      </c>
      <c r="AZ66" s="3">
        <v>0</v>
      </c>
      <c r="BA66" s="3">
        <v>1.4211013461364773E-2</v>
      </c>
      <c r="BB66" s="3">
        <v>0.27322762446370141</v>
      </c>
      <c r="BC66" s="55">
        <v>0.48039219364527264</v>
      </c>
      <c r="BD66" s="3">
        <v>0</v>
      </c>
      <c r="BE66" s="3">
        <v>0</v>
      </c>
      <c r="BF66" s="3">
        <v>-1.4187419529106108E-6</v>
      </c>
      <c r="BG66" s="3">
        <v>0</v>
      </c>
      <c r="BH66" s="3">
        <v>-2.7420489247062029E-6</v>
      </c>
      <c r="BI66" s="3">
        <v>2.7504415931544127E-4</v>
      </c>
      <c r="BJ66" s="3">
        <v>0</v>
      </c>
      <c r="BK66" s="3">
        <v>-4.1517712652162078E-5</v>
      </c>
      <c r="BL66" s="3">
        <v>1.4548183487249761E-2</v>
      </c>
      <c r="BM66" s="3">
        <v>-6.9329160805790453E-6</v>
      </c>
      <c r="BN66" s="3">
        <v>-2.8815560094326124E-6</v>
      </c>
      <c r="BO66" s="3">
        <v>1.8308971980209086E-3</v>
      </c>
      <c r="BP66" s="3">
        <v>-2.5377257934527105E-6</v>
      </c>
      <c r="BQ66" s="3">
        <v>-6.9981367087696997E-5</v>
      </c>
      <c r="BR66" s="3">
        <v>2.5262980933581184E-6</v>
      </c>
      <c r="BS66" s="3">
        <v>0</v>
      </c>
      <c r="BT66" s="3">
        <v>6.2061213552785217E-2</v>
      </c>
      <c r="BU66" s="3">
        <v>3.5044577366794984E-2</v>
      </c>
      <c r="BV66" s="3">
        <v>0.15824136318096971</v>
      </c>
      <c r="BW66" s="3">
        <v>1.5090441324626819E-9</v>
      </c>
      <c r="BX66" s="55">
        <v>0.37629363248793551</v>
      </c>
      <c r="BY66" s="3">
        <v>-2.9100755858905879E-7</v>
      </c>
      <c r="BZ66" s="3">
        <v>-1.721344230947726E-6</v>
      </c>
      <c r="CA66" s="3">
        <v>0</v>
      </c>
      <c r="CB66" s="3">
        <v>0</v>
      </c>
      <c r="CC66" s="3">
        <v>1.8956624294009018E-3</v>
      </c>
      <c r="CD66" s="3">
        <v>0.10231700104693706</v>
      </c>
      <c r="CE66" s="3">
        <v>-7.0038057686963632E-10</v>
      </c>
      <c r="CF66" s="3">
        <v>0</v>
      </c>
      <c r="CG66" s="3">
        <v>-5.3872932012802191E-7</v>
      </c>
      <c r="CH66" s="3">
        <v>-1.4938141054313837E-5</v>
      </c>
      <c r="CI66" s="3">
        <v>0</v>
      </c>
      <c r="CJ66" s="3">
        <v>-1.3859824246217522E-5</v>
      </c>
      <c r="CK66" s="3">
        <v>-7.4312308337594563E-7</v>
      </c>
      <c r="CL66" s="3">
        <v>2.4358594944348688E-3</v>
      </c>
      <c r="CM66" s="3">
        <v>1.4127737540993847E-4</v>
      </c>
      <c r="CN66" s="3">
        <v>0</v>
      </c>
      <c r="CO66" s="3">
        <v>7.130410206615044E-12</v>
      </c>
      <c r="CP66" s="3">
        <v>-2.8844396962603261E-4</v>
      </c>
      <c r="CQ66" s="3">
        <v>4.7421290528651643E-6</v>
      </c>
      <c r="CR66" s="3">
        <v>-3.0384416838410831E-4</v>
      </c>
      <c r="CS66" s="3">
        <v>-2.0550865766063802E-11</v>
      </c>
      <c r="CT66" s="3">
        <v>0</v>
      </c>
      <c r="CU66" s="3">
        <v>0</v>
      </c>
      <c r="CV66" s="3">
        <v>-3.8908652099179376E-7</v>
      </c>
      <c r="CW66" s="3">
        <v>0</v>
      </c>
      <c r="CX66" s="3">
        <v>2.4839790787755006E-6</v>
      </c>
      <c r="CY66" s="3">
        <v>0</v>
      </c>
      <c r="CZ66" s="3">
        <v>7.6284672455327274E-2</v>
      </c>
      <c r="DA66" s="3">
        <v>-1.0348086499593371E-3</v>
      </c>
      <c r="DB66" s="3">
        <v>-3.5695407532113185E-2</v>
      </c>
      <c r="DC66" s="3">
        <v>1.7945829439969187E-3</v>
      </c>
      <c r="DD66" s="3">
        <v>-1.4349772330397512E-6</v>
      </c>
      <c r="DE66" s="3">
        <v>5.5522083649372271E-2</v>
      </c>
      <c r="DF66" s="3">
        <v>-6.2024785672086989E-7</v>
      </c>
      <c r="DG66" s="3">
        <v>-2.0177348253835478E-5</v>
      </c>
      <c r="DH66" s="3">
        <v>1.9600136186796565E-2</v>
      </c>
      <c r="DI66" s="3">
        <v>3.6835654301441103E-6</v>
      </c>
      <c r="DJ66" s="3">
        <v>3.9885872014717464E-3</v>
      </c>
      <c r="DK66" s="3">
        <v>1.044645819349691E-2</v>
      </c>
      <c r="DL66" s="3">
        <v>1.997693775442466E-4</v>
      </c>
      <c r="DM66" s="3">
        <v>7.1615574342406298E-4</v>
      </c>
      <c r="DN66" s="3">
        <v>-1.9763247929875775E-7</v>
      </c>
      <c r="DO66" s="3">
        <v>-6.4115304908928818E-6</v>
      </c>
      <c r="DP66" s="3">
        <v>-6.7582750213515108E-5</v>
      </c>
      <c r="DQ66" s="3">
        <v>2.8848211045642765E-4</v>
      </c>
      <c r="DR66" s="3">
        <v>-2.5145389465839359E-6</v>
      </c>
      <c r="DS66" s="3">
        <v>2.7801179385389461E-4</v>
      </c>
      <c r="DT66" s="3">
        <v>-1.1765505857759281E-5</v>
      </c>
      <c r="DU66" s="3">
        <v>-2.2055759553089661E-6</v>
      </c>
      <c r="DV66" s="3">
        <v>-6.1648412940400218E-7</v>
      </c>
      <c r="DW66" s="3">
        <v>0</v>
      </c>
      <c r="DX66" s="3">
        <v>2.0775263415055253E-7</v>
      </c>
      <c r="DY66" s="3">
        <v>-3.3356640612882801E-6</v>
      </c>
      <c r="DZ66" s="3">
        <v>2.3104618193884686E-6</v>
      </c>
      <c r="EA66" s="3">
        <v>1.4434690326969028E-2</v>
      </c>
      <c r="EB66" s="3">
        <v>0.22277306124058258</v>
      </c>
      <c r="EC66" s="55">
        <v>0.62630332643140996</v>
      </c>
      <c r="ED66" s="3">
        <v>-4.6020801768797145E-6</v>
      </c>
      <c r="EE66" s="3">
        <v>0</v>
      </c>
      <c r="EF66" s="3">
        <v>0</v>
      </c>
      <c r="EG66" s="3">
        <v>0</v>
      </c>
      <c r="EH66" s="3">
        <v>2.1851079266881197E-2</v>
      </c>
      <c r="EI66" s="3">
        <v>4.6472188131786357E-2</v>
      </c>
      <c r="EJ66" s="3">
        <v>0</v>
      </c>
      <c r="EK66" s="3">
        <v>1.9355304427521442E-2</v>
      </c>
      <c r="EL66" s="3">
        <v>-1.6174417694445178E-5</v>
      </c>
      <c r="EM66" s="3">
        <v>0</v>
      </c>
      <c r="EN66" s="3">
        <v>0</v>
      </c>
      <c r="EO66" s="3">
        <v>0</v>
      </c>
      <c r="EP66" s="3">
        <v>4.5878471423079132E-5</v>
      </c>
      <c r="EQ66" s="3">
        <v>-1.1644355481692723E-4</v>
      </c>
      <c r="ER66" s="3">
        <v>3.2620646944388497E-4</v>
      </c>
      <c r="ES66" s="3">
        <v>0.16742882993648767</v>
      </c>
      <c r="ET66" s="6">
        <v>0.48795290965327398</v>
      </c>
      <c r="EU66" s="3">
        <v>1.0347590818578015E-4</v>
      </c>
      <c r="EV66" s="3">
        <v>6.1227848430655445E-3</v>
      </c>
      <c r="EW66" s="3">
        <v>3.187493313112656E-3</v>
      </c>
      <c r="EX66" s="3">
        <v>-1.2725063457365206E-5</v>
      </c>
      <c r="EY66" s="3">
        <v>5.1443576915509638E-2</v>
      </c>
      <c r="EZ66" s="3">
        <v>-4.7725620876899969E-3</v>
      </c>
      <c r="FA66" s="3">
        <v>0</v>
      </c>
      <c r="FB66" s="3">
        <v>0</v>
      </c>
      <c r="FC66" s="3">
        <v>-1.2143450619723353E-12</v>
      </c>
      <c r="FD66" s="3">
        <v>0</v>
      </c>
    </row>
    <row r="67" spans="1:160" x14ac:dyDescent="0.45">
      <c r="A67" t="s">
        <v>697</v>
      </c>
      <c r="B67" s="2">
        <v>41090</v>
      </c>
      <c r="C67" s="29">
        <v>5.1921013961383942</v>
      </c>
      <c r="D67" s="3">
        <v>1.9528766805295986E-4</v>
      </c>
      <c r="E67" s="3">
        <v>-7.675295481681571E-6</v>
      </c>
      <c r="F67" s="3">
        <v>-6.3056964541945216E-5</v>
      </c>
      <c r="G67" s="3">
        <v>0</v>
      </c>
      <c r="H67" s="55">
        <v>5.2986803107788534E-2</v>
      </c>
      <c r="I67" s="3">
        <v>-6.3480669130004379E-6</v>
      </c>
      <c r="J67" s="3">
        <v>-2.2193347707543829E-11</v>
      </c>
      <c r="K67" s="3">
        <v>0.54011255681198156</v>
      </c>
      <c r="L67" s="3">
        <v>3.2278259854591389E-3</v>
      </c>
      <c r="M67" s="3">
        <v>0</v>
      </c>
      <c r="N67" s="3">
        <v>1.6273269432872701E-4</v>
      </c>
      <c r="O67" s="3">
        <v>2.9452355851619616E-8</v>
      </c>
      <c r="P67" s="3">
        <v>0</v>
      </c>
      <c r="Q67" s="3">
        <v>-1.1750648286915596E-2</v>
      </c>
      <c r="R67" s="3">
        <v>0</v>
      </c>
      <c r="S67" s="3">
        <v>-0.76911950804591789</v>
      </c>
      <c r="T67" s="3">
        <v>-2.1175363762177614E-4</v>
      </c>
      <c r="U67" s="3">
        <v>-7.9874550466021675E-3</v>
      </c>
      <c r="V67" s="3">
        <v>3.4983311523570967E-4</v>
      </c>
      <c r="W67" s="3">
        <v>0.13068629276271151</v>
      </c>
      <c r="X67" s="3">
        <v>0</v>
      </c>
      <c r="Y67" s="3">
        <v>3.8547373273897117E-4</v>
      </c>
      <c r="Z67" s="3">
        <v>-6.802147216737126E-6</v>
      </c>
      <c r="AA67" s="3">
        <v>0</v>
      </c>
      <c r="AB67" s="55">
        <v>0.59248134757066639</v>
      </c>
      <c r="AC67" s="3">
        <v>4.9727382484866807E-2</v>
      </c>
      <c r="AD67" s="3">
        <v>0</v>
      </c>
      <c r="AE67" s="3">
        <v>8.5972594597908852E-8</v>
      </c>
      <c r="AF67" s="3">
        <v>9.3194478375574034E-3</v>
      </c>
      <c r="AG67" s="56">
        <v>2.4991555509749835E-2</v>
      </c>
      <c r="AH67" s="3">
        <v>3.0331348272459097E-4</v>
      </c>
      <c r="AI67" s="3">
        <v>-2.443890803253356E-3</v>
      </c>
      <c r="AJ67" s="3">
        <v>0</v>
      </c>
      <c r="AK67" s="3">
        <v>-7.0623549105474726E-6</v>
      </c>
      <c r="AL67" s="3">
        <v>-8.0377515170114829E-6</v>
      </c>
      <c r="AM67" s="3">
        <v>2.5395478771700103E-3</v>
      </c>
      <c r="AN67" s="3">
        <v>-7.1901072859848603E-7</v>
      </c>
      <c r="AO67" s="3">
        <v>1.2095551034286194E-3</v>
      </c>
      <c r="AP67" s="3">
        <v>7.9613124261528126E-3</v>
      </c>
      <c r="AQ67" s="3">
        <v>1.2314931543317637E-6</v>
      </c>
      <c r="AR67" s="3">
        <v>2.517845106158037E-2</v>
      </c>
      <c r="AS67" s="3">
        <v>4.697541091056772E-6</v>
      </c>
      <c r="AT67" s="3">
        <v>-9.2969989733184231E-6</v>
      </c>
      <c r="AU67" s="3">
        <v>3.5290281818442406E-4</v>
      </c>
      <c r="AV67" s="3">
        <v>-2.9636328294074236E-6</v>
      </c>
      <c r="AW67" s="3">
        <v>-4.9867165503573942E-5</v>
      </c>
      <c r="AX67" s="3">
        <v>0</v>
      </c>
      <c r="AY67" s="3">
        <v>-1.5438271583737871E-9</v>
      </c>
      <c r="AZ67" s="3">
        <v>0</v>
      </c>
      <c r="BA67" s="3">
        <v>2.6803968304252194E-2</v>
      </c>
      <c r="BB67" s="3">
        <v>0.23694839504140719</v>
      </c>
      <c r="BC67" s="55">
        <v>0.33891231882697587</v>
      </c>
      <c r="BD67" s="3">
        <v>0</v>
      </c>
      <c r="BE67" s="3">
        <v>0</v>
      </c>
      <c r="BF67" s="3">
        <v>-1.0300334952677331E-6</v>
      </c>
      <c r="BG67" s="3">
        <v>0</v>
      </c>
      <c r="BH67" s="3">
        <v>1.62008818789863E-4</v>
      </c>
      <c r="BI67" s="3">
        <v>2.4709794596424251E-3</v>
      </c>
      <c r="BJ67" s="3">
        <v>0</v>
      </c>
      <c r="BK67" s="3">
        <v>1.7394836424809143E-4</v>
      </c>
      <c r="BL67" s="3">
        <v>6.2492842291754155E-3</v>
      </c>
      <c r="BM67" s="3">
        <v>-1.4611840709552599E-5</v>
      </c>
      <c r="BN67" s="3">
        <v>2.9405379766451811E-4</v>
      </c>
      <c r="BO67" s="3">
        <v>1.8853589457495858E-3</v>
      </c>
      <c r="BP67" s="3">
        <v>-5.7412510835796349E-7</v>
      </c>
      <c r="BQ67" s="3">
        <v>-1.4510230127454665E-5</v>
      </c>
      <c r="BR67" s="3">
        <v>7.2092783414495504E-4</v>
      </c>
      <c r="BS67" s="3">
        <v>0</v>
      </c>
      <c r="BT67" s="3">
        <v>3.6108588803776535E-2</v>
      </c>
      <c r="BU67" s="3">
        <v>1.0387350009152481E-2</v>
      </c>
      <c r="BV67" s="3">
        <v>0.15233836599838227</v>
      </c>
      <c r="BW67" s="3">
        <v>-1.8763002830191859E-10</v>
      </c>
      <c r="BX67" s="55">
        <v>0.56211594957576938</v>
      </c>
      <c r="BY67" s="3">
        <v>9.0821531678163321E-9</v>
      </c>
      <c r="BZ67" s="3">
        <v>9.1470144125194066E-6</v>
      </c>
      <c r="CA67" s="3">
        <v>0</v>
      </c>
      <c r="CB67" s="3">
        <v>0</v>
      </c>
      <c r="CC67" s="3">
        <v>1.9587960747966245E-4</v>
      </c>
      <c r="CD67" s="3">
        <v>2.9579923334064891E-2</v>
      </c>
      <c r="CE67" s="3">
        <v>1.8683719875293334E-10</v>
      </c>
      <c r="CF67" s="3">
        <v>0</v>
      </c>
      <c r="CG67" s="3">
        <v>-2.5154196993597151E-6</v>
      </c>
      <c r="CH67" s="3">
        <v>2.9705670911909739E-5</v>
      </c>
      <c r="CI67" s="3">
        <v>0</v>
      </c>
      <c r="CJ67" s="3">
        <v>9.4684392307801794E-4</v>
      </c>
      <c r="CK67" s="3">
        <v>-5.1108486617835458E-6</v>
      </c>
      <c r="CL67" s="3">
        <v>5.1589579285756061E-2</v>
      </c>
      <c r="CM67" s="3">
        <v>-2.8165455729170668E-5</v>
      </c>
      <c r="CN67" s="3">
        <v>0</v>
      </c>
      <c r="CO67" s="3">
        <v>0</v>
      </c>
      <c r="CP67" s="3">
        <v>3.8564389018273126E-4</v>
      </c>
      <c r="CQ67" s="3">
        <v>-1.2416964521766525E-5</v>
      </c>
      <c r="CR67" s="3">
        <v>2.8110203955382424E-3</v>
      </c>
      <c r="CS67" s="3">
        <v>-9.5263587050281869E-12</v>
      </c>
      <c r="CT67" s="3">
        <v>0</v>
      </c>
      <c r="CU67" s="3">
        <v>0</v>
      </c>
      <c r="CV67" s="3">
        <v>-2.5552776332974644E-6</v>
      </c>
      <c r="CW67" s="3">
        <v>0</v>
      </c>
      <c r="CX67" s="3">
        <v>-3.1380048593356645E-7</v>
      </c>
      <c r="CY67" s="3">
        <v>0</v>
      </c>
      <c r="CZ67" s="3">
        <v>-0.10102798941825754</v>
      </c>
      <c r="DA67" s="3">
        <v>-4.72995774567467E-4</v>
      </c>
      <c r="DB67" s="3">
        <v>-1.9158324047683498E-3</v>
      </c>
      <c r="DC67" s="3">
        <v>6.1765441169887251E-3</v>
      </c>
      <c r="DD67" s="3">
        <v>1.9281499019375414E-4</v>
      </c>
      <c r="DE67" s="3">
        <v>1.7682497444887806E-2</v>
      </c>
      <c r="DF67" s="3">
        <v>4.1347167457353174E-6</v>
      </c>
      <c r="DG67" s="3">
        <v>4.4654231782628595E-5</v>
      </c>
      <c r="DH67" s="3">
        <v>-6.2865912867678505E-5</v>
      </c>
      <c r="DI67" s="3">
        <v>-4.3325592373420277E-6</v>
      </c>
      <c r="DJ67" s="3">
        <v>3.5837206062917483E-4</v>
      </c>
      <c r="DK67" s="3">
        <v>-2.7637825861172435E-3</v>
      </c>
      <c r="DL67" s="3">
        <v>1.1478816932067982E-5</v>
      </c>
      <c r="DM67" s="3">
        <v>2.2486578363782295E-3</v>
      </c>
      <c r="DN67" s="3">
        <v>-5.0357791811073736E-7</v>
      </c>
      <c r="DO67" s="3">
        <v>1.6327460815280539E-6</v>
      </c>
      <c r="DP67" s="3">
        <v>1.0810429513068638E-4</v>
      </c>
      <c r="DQ67" s="3">
        <v>-1.119513734239259E-4</v>
      </c>
      <c r="DR67" s="3">
        <v>2.0879243798991254E-5</v>
      </c>
      <c r="DS67" s="3">
        <v>-3.1532336693795568E-5</v>
      </c>
      <c r="DT67" s="3">
        <v>1.2179077010690946E-4</v>
      </c>
      <c r="DU67" s="3">
        <v>-1.3291461641161181E-6</v>
      </c>
      <c r="DV67" s="3">
        <v>-3.3334187421121287E-6</v>
      </c>
      <c r="DW67" s="3">
        <v>0</v>
      </c>
      <c r="DX67" s="3">
        <v>-2.9855854008613636E-7</v>
      </c>
      <c r="DY67" s="3">
        <v>-6.6327326738398108E-7</v>
      </c>
      <c r="DZ67" s="3">
        <v>9.646270491055423E-5</v>
      </c>
      <c r="EA67" s="3">
        <v>-3.1496032965795295E-3</v>
      </c>
      <c r="EB67" s="3">
        <v>0.13350599248622316</v>
      </c>
      <c r="EC67" s="55">
        <v>0.5612833581535539</v>
      </c>
      <c r="ED67" s="3">
        <v>-3.9212848998802566E-5</v>
      </c>
      <c r="EE67" s="3">
        <v>0</v>
      </c>
      <c r="EF67" s="3">
        <v>0</v>
      </c>
      <c r="EG67" s="3">
        <v>0</v>
      </c>
      <c r="EH67" s="3">
        <v>5.8502388412696185E-2</v>
      </c>
      <c r="EI67" s="3">
        <v>1.3982937646672576E-2</v>
      </c>
      <c r="EJ67" s="3">
        <v>0</v>
      </c>
      <c r="EK67" s="3">
        <v>1.9189307818854612E-2</v>
      </c>
      <c r="EL67" s="3">
        <v>2.2364039388734218E-3</v>
      </c>
      <c r="EM67" s="3">
        <v>0</v>
      </c>
      <c r="EN67" s="3">
        <v>0</v>
      </c>
      <c r="EO67" s="3">
        <v>0</v>
      </c>
      <c r="EP67" s="3">
        <v>1.9388383164596371E-4</v>
      </c>
      <c r="EQ67" s="3">
        <v>1.05580025399138E-3</v>
      </c>
      <c r="ER67" s="3">
        <v>-1.7035763319032062E-5</v>
      </c>
      <c r="ES67" s="3">
        <v>-4.8844888878242169E-2</v>
      </c>
      <c r="ET67" s="6">
        <v>2.3917747635773794</v>
      </c>
      <c r="EU67" s="3">
        <v>-1.3926648980000018E-5</v>
      </c>
      <c r="EV67" s="3">
        <v>2.0648855472777169E-2</v>
      </c>
      <c r="EW67" s="3">
        <v>4.7772907703604178E-3</v>
      </c>
      <c r="EX67" s="3">
        <v>7.940503894102449E-6</v>
      </c>
      <c r="EY67" s="3">
        <v>1.2782299393940613E-2</v>
      </c>
      <c r="EZ67" s="3">
        <v>-1.3372669191184115E-3</v>
      </c>
      <c r="FA67" s="3">
        <v>0</v>
      </c>
      <c r="FB67" s="3">
        <v>0</v>
      </c>
      <c r="FC67" s="3">
        <v>-6.0717253098616763E-13</v>
      </c>
      <c r="FD67" s="3">
        <v>0</v>
      </c>
    </row>
    <row r="68" spans="1:160" x14ac:dyDescent="0.45">
      <c r="A68" t="s">
        <v>698</v>
      </c>
      <c r="B68" s="2">
        <v>41182</v>
      </c>
      <c r="C68" s="29">
        <v>7.567166571705882</v>
      </c>
      <c r="D68" s="3">
        <v>-4.8060879721595691E-5</v>
      </c>
      <c r="E68" s="3">
        <v>1.1208855092766459E-5</v>
      </c>
      <c r="F68" s="3">
        <v>7.228379779220018E-5</v>
      </c>
      <c r="G68" s="3">
        <v>0</v>
      </c>
      <c r="H68" s="55">
        <v>9.0109532967871248E-2</v>
      </c>
      <c r="I68" s="3">
        <v>-1.0069946324682469E-6</v>
      </c>
      <c r="J68" s="3">
        <v>-9.9731198458245863E-12</v>
      </c>
      <c r="K68" s="3">
        <v>5.1017591829503432E-2</v>
      </c>
      <c r="L68" s="3">
        <v>7.0931588827854832E-3</v>
      </c>
      <c r="M68" s="3">
        <v>0</v>
      </c>
      <c r="N68" s="3">
        <v>1.3144963510036868E-5</v>
      </c>
      <c r="O68" s="3">
        <v>2.2750054627454088E-6</v>
      </c>
      <c r="P68" s="3">
        <v>0</v>
      </c>
      <c r="Q68" s="3">
        <v>-2.0712369121279818E-3</v>
      </c>
      <c r="R68" s="3">
        <v>0</v>
      </c>
      <c r="S68" s="3">
        <v>3.9868921089329816E-2</v>
      </c>
      <c r="T68" s="3">
        <v>1.0917198289394866E-3</v>
      </c>
      <c r="U68" s="3">
        <v>-4.3193552857658619E-4</v>
      </c>
      <c r="V68" s="3">
        <v>2.2210503904303178E-4</v>
      </c>
      <c r="W68" s="3">
        <v>0.11585457506019646</v>
      </c>
      <c r="X68" s="3">
        <v>0</v>
      </c>
      <c r="Y68" s="3">
        <v>-2.8127545409017016E-6</v>
      </c>
      <c r="Z68" s="3">
        <v>-1.192201379227944E-6</v>
      </c>
      <c r="AA68" s="3">
        <v>0</v>
      </c>
      <c r="AB68" s="55">
        <v>0.38673062000848524</v>
      </c>
      <c r="AC68" s="3">
        <v>4.2374828623459966E-3</v>
      </c>
      <c r="AD68" s="3">
        <v>0</v>
      </c>
      <c r="AE68" s="3">
        <v>1.4542143706840308E-7</v>
      </c>
      <c r="AF68" s="3">
        <v>4.5065843426181964E-4</v>
      </c>
      <c r="AG68" s="56">
        <v>1.6301559540787727E-2</v>
      </c>
      <c r="AH68" s="3">
        <v>2.2862529618712969E-3</v>
      </c>
      <c r="AI68" s="3">
        <v>-2.0685073063555245E-3</v>
      </c>
      <c r="AJ68" s="3">
        <v>0</v>
      </c>
      <c r="AK68" s="3">
        <v>9.6384296712441182E-4</v>
      </c>
      <c r="AL68" s="3">
        <v>5.884733189727905E-5</v>
      </c>
      <c r="AM68" s="3">
        <v>2.4454679151235177E-2</v>
      </c>
      <c r="AN68" s="3">
        <v>5.0339005745303349E-6</v>
      </c>
      <c r="AO68" s="3">
        <v>6.691438973611386E-4</v>
      </c>
      <c r="AP68" s="3">
        <v>-8.870249633501812E-3</v>
      </c>
      <c r="AQ68" s="3">
        <v>3.8525171521538185E-5</v>
      </c>
      <c r="AR68" s="3">
        <v>0.13557376304954888</v>
      </c>
      <c r="AS68" s="3">
        <v>1.7892533276062467E-8</v>
      </c>
      <c r="AT68" s="3">
        <v>4.068326601722337E-4</v>
      </c>
      <c r="AU68" s="3">
        <v>6.2294601026025899E-4</v>
      </c>
      <c r="AV68" s="3">
        <v>-6.4953212342981601E-7</v>
      </c>
      <c r="AW68" s="3">
        <v>2.5420285931874613E-5</v>
      </c>
      <c r="AX68" s="3">
        <v>0</v>
      </c>
      <c r="AY68" s="3">
        <v>-6.6333486845849897E-9</v>
      </c>
      <c r="AZ68" s="3">
        <v>0</v>
      </c>
      <c r="BA68" s="3">
        <v>4.4894866115834688E-2</v>
      </c>
      <c r="BB68" s="3">
        <v>0.27962931866601293</v>
      </c>
      <c r="BC68" s="55">
        <v>0.27092748520608112</v>
      </c>
      <c r="BD68" s="3">
        <v>0</v>
      </c>
      <c r="BE68" s="3">
        <v>0</v>
      </c>
      <c r="BF68" s="3">
        <v>4.58967861202651E-7</v>
      </c>
      <c r="BG68" s="3">
        <v>0</v>
      </c>
      <c r="BH68" s="3">
        <v>2.2825799400794583E-5</v>
      </c>
      <c r="BI68" s="3">
        <v>9.301917028335091E-3</v>
      </c>
      <c r="BJ68" s="3">
        <v>0</v>
      </c>
      <c r="BK68" s="3">
        <v>2.2566299161786018E-4</v>
      </c>
      <c r="BL68" s="3">
        <v>1.0598438733054397E-2</v>
      </c>
      <c r="BM68" s="3">
        <v>-1.2358379844103114E-5</v>
      </c>
      <c r="BN68" s="3">
        <v>6.6710801335534033E-6</v>
      </c>
      <c r="BO68" s="3">
        <v>1.1203890268353643E-4</v>
      </c>
      <c r="BP68" s="3">
        <v>4.2033808498056458E-6</v>
      </c>
      <c r="BQ68" s="3">
        <v>1.0333084108337683E-4</v>
      </c>
      <c r="BR68" s="3">
        <v>2.0880257719133635E-5</v>
      </c>
      <c r="BS68" s="3">
        <v>0</v>
      </c>
      <c r="BT68" s="3">
        <v>3.0804755074390958E-2</v>
      </c>
      <c r="BU68" s="3">
        <v>3.3150077939694489E-2</v>
      </c>
      <c r="BV68" s="3">
        <v>0.11560964362367293</v>
      </c>
      <c r="BW68" s="3">
        <v>-8.0618830590868094E-10</v>
      </c>
      <c r="BX68" s="55">
        <v>0.42257110846765222</v>
      </c>
      <c r="BY68" s="3">
        <v>1.888647079640994E-7</v>
      </c>
      <c r="BZ68" s="3">
        <v>-1.1911915850894522E-6</v>
      </c>
      <c r="CA68" s="3">
        <v>0</v>
      </c>
      <c r="CB68" s="3">
        <v>0</v>
      </c>
      <c r="CC68" s="3">
        <v>2.3814260933126974E-4</v>
      </c>
      <c r="CD68" s="3">
        <v>7.7207038056437458E-2</v>
      </c>
      <c r="CE68" s="3">
        <v>1.1828964791467546E-10</v>
      </c>
      <c r="CF68" s="3">
        <v>0</v>
      </c>
      <c r="CG68" s="3">
        <v>-4.6884946629473611E-7</v>
      </c>
      <c r="CH68" s="3">
        <v>1.0018066677127537E-5</v>
      </c>
      <c r="CI68" s="3">
        <v>0</v>
      </c>
      <c r="CJ68" s="3">
        <v>1.0614408291824095E-5</v>
      </c>
      <c r="CK68" s="3">
        <v>-1.1118316678346143E-6</v>
      </c>
      <c r="CL68" s="3">
        <v>-1.2725602501661301E-3</v>
      </c>
      <c r="CM68" s="3">
        <v>-3.2069273457676153E-4</v>
      </c>
      <c r="CN68" s="3">
        <v>0</v>
      </c>
      <c r="CO68" s="3">
        <v>0</v>
      </c>
      <c r="CP68" s="3">
        <v>6.087348135308025E-4</v>
      </c>
      <c r="CQ68" s="3">
        <v>1.9735790014726986E-6</v>
      </c>
      <c r="CR68" s="3">
        <v>-4.3989263144007958E-4</v>
      </c>
      <c r="CS68" s="3">
        <v>3.5349567950736995E-13</v>
      </c>
      <c r="CT68" s="3">
        <v>0</v>
      </c>
      <c r="CU68" s="3">
        <v>0</v>
      </c>
      <c r="CV68" s="3">
        <v>-5.4453926278098296E-7</v>
      </c>
      <c r="CW68" s="3">
        <v>0</v>
      </c>
      <c r="CX68" s="3">
        <v>-1.4198229241302541E-6</v>
      </c>
      <c r="CY68" s="3">
        <v>0</v>
      </c>
      <c r="CZ68" s="3">
        <v>9.158707656184055E-2</v>
      </c>
      <c r="DA68" s="3">
        <v>1.0565762563973129E-3</v>
      </c>
      <c r="DB68" s="3">
        <v>-2.2829362870521684E-4</v>
      </c>
      <c r="DC68" s="3">
        <v>5.8955503380555532E-4</v>
      </c>
      <c r="DD68" s="3">
        <v>-1.4217313842164965E-6</v>
      </c>
      <c r="DE68" s="3">
        <v>6.0126549220896339E-3</v>
      </c>
      <c r="DF68" s="3">
        <v>-5.4858158710006915E-7</v>
      </c>
      <c r="DG68" s="3">
        <v>1.2515107092662974E-6</v>
      </c>
      <c r="DH68" s="3">
        <v>3.5616411560287352E-2</v>
      </c>
      <c r="DI68" s="3">
        <v>-1.0951343560669737E-4</v>
      </c>
      <c r="DJ68" s="3">
        <v>1.9057396781287732E-3</v>
      </c>
      <c r="DK68" s="3">
        <v>-1.3059725799723204E-2</v>
      </c>
      <c r="DL68" s="3">
        <v>4.8809683140512467E-6</v>
      </c>
      <c r="DM68" s="3">
        <v>-4.8014167883996483E-4</v>
      </c>
      <c r="DN68" s="3">
        <v>1.1508285040618841E-7</v>
      </c>
      <c r="DO68" s="3">
        <v>2.1405680715258306E-6</v>
      </c>
      <c r="DP68" s="3">
        <v>1.005862053311174E-4</v>
      </c>
      <c r="DQ68" s="3">
        <v>-1.211197727153822E-4</v>
      </c>
      <c r="DR68" s="3">
        <v>-2.7702822587798266E-6</v>
      </c>
      <c r="DS68" s="3">
        <v>-5.8055483392436233E-5</v>
      </c>
      <c r="DT68" s="3">
        <v>-1.1309333694323712E-5</v>
      </c>
      <c r="DU68" s="3">
        <v>2.1535492854439526E-6</v>
      </c>
      <c r="DV68" s="3">
        <v>-6.7659965511317771E-7</v>
      </c>
      <c r="DW68" s="3">
        <v>0</v>
      </c>
      <c r="DX68" s="3">
        <v>-1.6322258385409646E-7</v>
      </c>
      <c r="DY68" s="3">
        <v>4.9280843452409815E-6</v>
      </c>
      <c r="DZ68" s="3">
        <v>3.6789623909611452E-6</v>
      </c>
      <c r="EA68" s="3">
        <v>1.3565086333941974E-2</v>
      </c>
      <c r="EB68" s="3">
        <v>-0.17612023983301162</v>
      </c>
      <c r="EC68" s="55">
        <v>0.65288086519091826</v>
      </c>
      <c r="ED68" s="3">
        <v>1.924442364693247E-6</v>
      </c>
      <c r="EE68" s="3">
        <v>0</v>
      </c>
      <c r="EF68" s="3">
        <v>0</v>
      </c>
      <c r="EG68" s="3">
        <v>0</v>
      </c>
      <c r="EH68" s="3">
        <v>0.13068842321580754</v>
      </c>
      <c r="EI68" s="3">
        <v>0.10098014935018874</v>
      </c>
      <c r="EJ68" s="3">
        <v>0</v>
      </c>
      <c r="EK68" s="3">
        <v>4.4803449622593687E-2</v>
      </c>
      <c r="EL68" s="3">
        <v>-4.0294560492937006E-5</v>
      </c>
      <c r="EM68" s="3">
        <v>0</v>
      </c>
      <c r="EN68" s="3">
        <v>0</v>
      </c>
      <c r="EO68" s="3">
        <v>0</v>
      </c>
      <c r="EP68" s="3">
        <v>8.1733098273589441E-4</v>
      </c>
      <c r="EQ68" s="3">
        <v>-8.8110175168047814E-5</v>
      </c>
      <c r="ER68" s="3">
        <v>-7.7130789621492312E-5</v>
      </c>
      <c r="ES68" s="3">
        <v>0.27994640072625315</v>
      </c>
      <c r="ET68" s="6">
        <v>4.110826257968422</v>
      </c>
      <c r="EU68" s="3">
        <v>1.9790047309180194E-6</v>
      </c>
      <c r="EV68" s="3">
        <v>5.2941009032296718E-2</v>
      </c>
      <c r="EW68" s="3">
        <v>4.0869159884612963E-3</v>
      </c>
      <c r="EX68" s="3">
        <v>-3.2651388127927412E-6</v>
      </c>
      <c r="EY68" s="3">
        <v>0.22857145270006984</v>
      </c>
      <c r="EZ68" s="3">
        <v>4.1358145318711407E-3</v>
      </c>
      <c r="FA68" s="3">
        <v>0</v>
      </c>
      <c r="FB68" s="3">
        <v>0</v>
      </c>
      <c r="FC68" s="3">
        <v>0</v>
      </c>
      <c r="FD68" s="3">
        <v>0</v>
      </c>
    </row>
    <row r="69" spans="1:160" x14ac:dyDescent="0.45">
      <c r="A69" t="s">
        <v>699</v>
      </c>
      <c r="B69" s="2">
        <v>41274</v>
      </c>
      <c r="C69" s="29">
        <v>3.6894509209680888</v>
      </c>
      <c r="D69" s="3">
        <v>-2.1705324858143022E-4</v>
      </c>
      <c r="E69" s="3">
        <v>6.8558919752768155E-6</v>
      </c>
      <c r="F69" s="3">
        <v>6.8211889417177726E-5</v>
      </c>
      <c r="G69" s="3">
        <v>0</v>
      </c>
      <c r="H69" s="55">
        <v>0.22973523120005729</v>
      </c>
      <c r="I69" s="3">
        <v>8.4212292711685273E-6</v>
      </c>
      <c r="J69" s="3">
        <v>5.3021649813244644E-13</v>
      </c>
      <c r="K69" s="3">
        <v>0.14141613411451545</v>
      </c>
      <c r="L69" s="3">
        <v>-3.8833874129456892E-4</v>
      </c>
      <c r="M69" s="3">
        <v>0</v>
      </c>
      <c r="N69" s="3">
        <v>-1.0233478253194965E-4</v>
      </c>
      <c r="O69" s="3">
        <v>4.3915246147118637E-7</v>
      </c>
      <c r="P69" s="3">
        <v>0</v>
      </c>
      <c r="Q69" s="3">
        <v>7.627964233351648E-3</v>
      </c>
      <c r="R69" s="3">
        <v>0</v>
      </c>
      <c r="S69" s="3">
        <v>0.74543996411124147</v>
      </c>
      <c r="T69" s="3">
        <v>-1.1591174933180248E-4</v>
      </c>
      <c r="U69" s="3">
        <v>-1.0481765177424662E-2</v>
      </c>
      <c r="V69" s="3">
        <v>2.8925753633256913E-5</v>
      </c>
      <c r="W69" s="3">
        <v>0.13424637737061945</v>
      </c>
      <c r="X69" s="3">
        <v>0</v>
      </c>
      <c r="Y69" s="3">
        <v>1.9756232270848089E-5</v>
      </c>
      <c r="Z69" s="3">
        <v>8.2744783577403317E-6</v>
      </c>
      <c r="AA69" s="3">
        <v>0</v>
      </c>
      <c r="AB69" s="55">
        <v>0.28393631211692422</v>
      </c>
      <c r="AC69" s="3">
        <v>1.1560519742710076E-3</v>
      </c>
      <c r="AD69" s="3">
        <v>0</v>
      </c>
      <c r="AE69" s="3">
        <v>-8.1303383672157076E-8</v>
      </c>
      <c r="AF69" s="3">
        <v>5.9020284829870828E-3</v>
      </c>
      <c r="AG69" s="56">
        <v>2.523940082025917E-3</v>
      </c>
      <c r="AH69" s="3">
        <v>1.7602340108548624E-3</v>
      </c>
      <c r="AI69" s="3">
        <v>2.1965686983763655E-2</v>
      </c>
      <c r="AJ69" s="3">
        <v>0</v>
      </c>
      <c r="AK69" s="3">
        <v>-7.0149237562252936E-6</v>
      </c>
      <c r="AL69" s="3">
        <v>-7.951554084461761E-6</v>
      </c>
      <c r="AM69" s="3">
        <v>4.3630933797235956E-3</v>
      </c>
      <c r="AN69" s="3">
        <v>-5.9777703913282424E-7</v>
      </c>
      <c r="AO69" s="3">
        <v>1.093159119628242E-3</v>
      </c>
      <c r="AP69" s="3">
        <v>0.25280974852121313</v>
      </c>
      <c r="AQ69" s="3">
        <v>-1.5302510995051936E-5</v>
      </c>
      <c r="AR69" s="3">
        <v>5.318254732171835E-2</v>
      </c>
      <c r="AS69" s="3">
        <v>2.8632431971973594E-6</v>
      </c>
      <c r="AT69" s="3">
        <v>-4.145379284275483E-6</v>
      </c>
      <c r="AU69" s="3">
        <v>4.2207487258036722E-3</v>
      </c>
      <c r="AV69" s="3">
        <v>3.9321929895161125E-6</v>
      </c>
      <c r="AW69" s="3">
        <v>2.0382760283198833E-5</v>
      </c>
      <c r="AX69" s="3">
        <v>0</v>
      </c>
      <c r="AY69" s="3">
        <v>1.8080972707998156E-9</v>
      </c>
      <c r="AZ69" s="3">
        <v>0</v>
      </c>
      <c r="BA69" s="3">
        <v>3.3922685107453145E-2</v>
      </c>
      <c r="BB69" s="3">
        <v>0.11439412024367286</v>
      </c>
      <c r="BC69" s="55">
        <v>0.2636503148127296</v>
      </c>
      <c r="BD69" s="3">
        <v>0</v>
      </c>
      <c r="BE69" s="3">
        <v>0</v>
      </c>
      <c r="BF69" s="3">
        <v>5.9414306216224311E-7</v>
      </c>
      <c r="BG69" s="3">
        <v>0</v>
      </c>
      <c r="BH69" s="3">
        <v>1.1691878797362321E-5</v>
      </c>
      <c r="BI69" s="3">
        <v>-9.37190560371421E-4</v>
      </c>
      <c r="BJ69" s="3">
        <v>0</v>
      </c>
      <c r="BK69" s="3">
        <v>1.2699482990075655E-4</v>
      </c>
      <c r="BL69" s="3">
        <v>5.508975107096299E-3</v>
      </c>
      <c r="BM69" s="3">
        <v>3.9704639561972336E-5</v>
      </c>
      <c r="BN69" s="3">
        <v>1.9160408270045121E-6</v>
      </c>
      <c r="BO69" s="3">
        <v>6.5987579343027448E-3</v>
      </c>
      <c r="BP69" s="3">
        <v>-5.6796814889012562E-7</v>
      </c>
      <c r="BQ69" s="3">
        <v>-1.4026775666531567E-5</v>
      </c>
      <c r="BR69" s="3">
        <v>5.2593909317252785E-5</v>
      </c>
      <c r="BS69" s="3">
        <v>0</v>
      </c>
      <c r="BT69" s="3">
        <v>3.32619932472554E-2</v>
      </c>
      <c r="BU69" s="3">
        <v>3.4722263765242949E-2</v>
      </c>
      <c r="BV69" s="3">
        <v>7.2565713998299614E-2</v>
      </c>
      <c r="BW69" s="3">
        <v>2.1974826667134742E-10</v>
      </c>
      <c r="BX69" s="55">
        <v>0.78247424256169962</v>
      </c>
      <c r="BY69" s="3">
        <v>-6.2883926427712111E-8</v>
      </c>
      <c r="BZ69" s="3">
        <v>-6.2008968262221297E-6</v>
      </c>
      <c r="CA69" s="3">
        <v>0</v>
      </c>
      <c r="CB69" s="3">
        <v>0</v>
      </c>
      <c r="CC69" s="3">
        <v>1.0961106932384672E-3</v>
      </c>
      <c r="CD69" s="3">
        <v>0.28194257815730905</v>
      </c>
      <c r="CE69" s="3">
        <v>-2.28099242993623E-11</v>
      </c>
      <c r="CF69" s="3">
        <v>0</v>
      </c>
      <c r="CG69" s="3">
        <v>4.160178624418945E-6</v>
      </c>
      <c r="CH69" s="3">
        <v>-2.2030436149228056E-5</v>
      </c>
      <c r="CI69" s="3">
        <v>0</v>
      </c>
      <c r="CJ69" s="3">
        <v>1.4490385035970506E-4</v>
      </c>
      <c r="CK69" s="3">
        <v>8.4061859435862718E-6</v>
      </c>
      <c r="CL69" s="3">
        <v>-3.8372889010445665E-2</v>
      </c>
      <c r="CM69" s="3">
        <v>7.3777597314517287E-5</v>
      </c>
      <c r="CN69" s="3">
        <v>0</v>
      </c>
      <c r="CO69" s="3">
        <v>0</v>
      </c>
      <c r="CP69" s="3">
        <v>2.2856609117683385E-3</v>
      </c>
      <c r="CQ69" s="3">
        <v>3.063803501692804E-6</v>
      </c>
      <c r="CR69" s="3">
        <v>-2.3356182730898158E-3</v>
      </c>
      <c r="CS69" s="3">
        <v>1.7674783975368497E-13</v>
      </c>
      <c r="CT69" s="3">
        <v>0</v>
      </c>
      <c r="CU69" s="3">
        <v>0</v>
      </c>
      <c r="CV69" s="3">
        <v>4.1824249899256824E-6</v>
      </c>
      <c r="CW69" s="3">
        <v>0</v>
      </c>
      <c r="CX69" s="3">
        <v>-1.3659488725078245E-7</v>
      </c>
      <c r="CY69" s="3">
        <v>0</v>
      </c>
      <c r="CZ69" s="3">
        <v>0.31658743096481978</v>
      </c>
      <c r="DA69" s="3">
        <v>-2.3849965311269406E-4</v>
      </c>
      <c r="DB69" s="3">
        <v>1.0630963461241824E-3</v>
      </c>
      <c r="DC69" s="3">
        <v>6.0297147192657833E-4</v>
      </c>
      <c r="DD69" s="3">
        <v>9.8364082043828988E-6</v>
      </c>
      <c r="DE69" s="3">
        <v>9.9204237013033412E-3</v>
      </c>
      <c r="DF69" s="3">
        <v>-2.4890927781259884E-6</v>
      </c>
      <c r="DG69" s="3">
        <v>3.6978640180109715E-4</v>
      </c>
      <c r="DH69" s="3">
        <v>2.5664967632907185E-2</v>
      </c>
      <c r="DI69" s="3">
        <v>2.0766802888988039E-4</v>
      </c>
      <c r="DJ69" s="3">
        <v>1.8226730261297886E-3</v>
      </c>
      <c r="DK69" s="3">
        <v>5.6339089359259478E-3</v>
      </c>
      <c r="DL69" s="3">
        <v>-7.9447482504037372E-6</v>
      </c>
      <c r="DM69" s="3">
        <v>8.9120594647261551E-3</v>
      </c>
      <c r="DN69" s="3">
        <v>1.4444678938266823E-6</v>
      </c>
      <c r="DO69" s="3">
        <v>-3.9983113152244603E-7</v>
      </c>
      <c r="DP69" s="3">
        <v>7.5540159739010218E-4</v>
      </c>
      <c r="DQ69" s="3">
        <v>1.8529931678733547E-4</v>
      </c>
      <c r="DR69" s="3">
        <v>-1.7418758190407157E-5</v>
      </c>
      <c r="DS69" s="3">
        <v>-5.4591806848374991E-5</v>
      </c>
      <c r="DT69" s="3">
        <v>-1.2372070148276761E-4</v>
      </c>
      <c r="DU69" s="3">
        <v>3.2957877250066536E-6</v>
      </c>
      <c r="DV69" s="3">
        <v>4.9303140971885256E-6</v>
      </c>
      <c r="DW69" s="3">
        <v>0</v>
      </c>
      <c r="DX69" s="3">
        <v>1.5463403203444586E-7</v>
      </c>
      <c r="DY69" s="3">
        <v>-7.1599113550814082E-7</v>
      </c>
      <c r="DZ69" s="3">
        <v>-3.2447318371421074E-6</v>
      </c>
      <c r="EA69" s="3">
        <v>-2.0207577522464961E-2</v>
      </c>
      <c r="EB69" s="3">
        <v>-2.1675117236473258E-2</v>
      </c>
      <c r="EC69" s="55">
        <v>-2.7747019395005661</v>
      </c>
      <c r="ED69" s="3">
        <v>-1.5964123300926992E-4</v>
      </c>
      <c r="EE69" s="3">
        <v>0</v>
      </c>
      <c r="EF69" s="3">
        <v>0</v>
      </c>
      <c r="EG69" s="3">
        <v>0</v>
      </c>
      <c r="EH69" s="3">
        <v>4.3318448460013016E-2</v>
      </c>
      <c r="EI69" s="3">
        <v>8.2708941687818185E-2</v>
      </c>
      <c r="EJ69" s="3">
        <v>0</v>
      </c>
      <c r="EK69" s="3">
        <v>5.1714346047398531E-2</v>
      </c>
      <c r="EL69" s="3">
        <v>1.1682232602260465E-4</v>
      </c>
      <c r="EM69" s="3">
        <v>0</v>
      </c>
      <c r="EN69" s="3">
        <v>0</v>
      </c>
      <c r="EO69" s="3">
        <v>0</v>
      </c>
      <c r="EP69" s="3">
        <v>4.3693593813361637E-4</v>
      </c>
      <c r="EQ69" s="3">
        <v>-1.0757707779484576E-3</v>
      </c>
      <c r="ER69" s="3">
        <v>-4.0229730853630699E-4</v>
      </c>
      <c r="ES69" s="3">
        <v>1.6049731601961249E-2</v>
      </c>
      <c r="ET69" s="6">
        <v>2.0435711096520017</v>
      </c>
      <c r="EU69" s="3">
        <v>1.1089447712324293E-4</v>
      </c>
      <c r="EV69" s="3">
        <v>1.3166367868938295E-2</v>
      </c>
      <c r="EW69" s="3">
        <v>4.1680786130313561E-3</v>
      </c>
      <c r="EX69" s="3">
        <v>3.113276154148922E-6</v>
      </c>
      <c r="EY69" s="3">
        <v>1.8316993382697089E-2</v>
      </c>
      <c r="EZ69" s="3">
        <v>1.7528656135707319E-3</v>
      </c>
      <c r="FA69" s="3">
        <v>0</v>
      </c>
      <c r="FB69" s="3">
        <v>0</v>
      </c>
      <c r="FC69" s="3">
        <v>0</v>
      </c>
      <c r="FD69" s="3">
        <v>0</v>
      </c>
    </row>
    <row r="70" spans="1:160" x14ac:dyDescent="0.45">
      <c r="A70" t="s">
        <v>700</v>
      </c>
      <c r="B70" s="2">
        <v>41364</v>
      </c>
      <c r="C70" s="29">
        <v>7.5778191841414477</v>
      </c>
      <c r="D70" s="3">
        <v>3.7041286751447917E-5</v>
      </c>
      <c r="E70" s="3">
        <v>-1.0234944372322127E-5</v>
      </c>
      <c r="F70" s="3">
        <v>-7.6680378904057331E-5</v>
      </c>
      <c r="G70" s="3">
        <v>0</v>
      </c>
      <c r="H70" s="55">
        <v>2.3812232779271029E-2</v>
      </c>
      <c r="I70" s="3">
        <v>-9.3038905536989709E-7</v>
      </c>
      <c r="J70" s="3">
        <v>2.6510824906622322E-13</v>
      </c>
      <c r="K70" s="3">
        <v>0.23116864588217778</v>
      </c>
      <c r="L70" s="3">
        <v>-2.4053132414624191E-3</v>
      </c>
      <c r="M70" s="3">
        <v>0</v>
      </c>
      <c r="N70" s="3">
        <v>-6.2716338906812391E-6</v>
      </c>
      <c r="O70" s="3">
        <v>-1.6760249453103189E-6</v>
      </c>
      <c r="P70" s="3">
        <v>0</v>
      </c>
      <c r="Q70" s="3">
        <v>7.5687113430159643E-3</v>
      </c>
      <c r="R70" s="3">
        <v>0</v>
      </c>
      <c r="S70" s="3">
        <v>8.7988821718956209E-2</v>
      </c>
      <c r="T70" s="3">
        <v>1.5252480801085372E-2</v>
      </c>
      <c r="U70" s="3">
        <v>2.1164450066675409E-3</v>
      </c>
      <c r="V70" s="3">
        <v>-9.8945923680076093E-6</v>
      </c>
      <c r="W70" s="3">
        <v>-2.967274773532529E-2</v>
      </c>
      <c r="X70" s="3">
        <v>0</v>
      </c>
      <c r="Y70" s="3">
        <v>-2.6687972334397924E-6</v>
      </c>
      <c r="Z70" s="3">
        <v>-1.0073082386200246E-6</v>
      </c>
      <c r="AA70" s="3">
        <v>0</v>
      </c>
      <c r="AB70" s="55">
        <v>0.66351294613619904</v>
      </c>
      <c r="AC70" s="3">
        <v>5.1060891458581123E-3</v>
      </c>
      <c r="AD70" s="3">
        <v>0</v>
      </c>
      <c r="AE70" s="3">
        <v>-3.0505999830863747E-7</v>
      </c>
      <c r="AF70" s="3">
        <v>7.5752638231093988E-2</v>
      </c>
      <c r="AG70" s="56">
        <v>6.3123329682337826E-3</v>
      </c>
      <c r="AH70" s="3">
        <v>9.8288443310597822E-4</v>
      </c>
      <c r="AI70" s="3">
        <v>1.9247937910218716E-2</v>
      </c>
      <c r="AJ70" s="3">
        <v>0</v>
      </c>
      <c r="AK70" s="3">
        <v>4.9239668516743286E-5</v>
      </c>
      <c r="AL70" s="3">
        <v>-4.8712470124492758E-5</v>
      </c>
      <c r="AM70" s="3">
        <v>6.6890169466089821E-3</v>
      </c>
      <c r="AN70" s="3">
        <v>-3.5359721430018101E-6</v>
      </c>
      <c r="AO70" s="3">
        <v>6.3790399459195458E-4</v>
      </c>
      <c r="AP70" s="3">
        <v>-9.3481056331591889E-3</v>
      </c>
      <c r="AQ70" s="3">
        <v>-2.0475490930760145E-5</v>
      </c>
      <c r="AR70" s="3">
        <v>1.5845060318419427E-2</v>
      </c>
      <c r="AS70" s="3">
        <v>-7.4118795583077261E-6</v>
      </c>
      <c r="AT70" s="3">
        <v>-2.1338320648786133E-4</v>
      </c>
      <c r="AU70" s="3">
        <v>8.6002168385209538E-4</v>
      </c>
      <c r="AV70" s="3">
        <v>-5.0079230263895026E-7</v>
      </c>
      <c r="AW70" s="3">
        <v>-2.8600488914999381E-5</v>
      </c>
      <c r="AX70" s="3">
        <v>0</v>
      </c>
      <c r="AY70" s="3">
        <v>1.4260454309506836E-9</v>
      </c>
      <c r="AZ70" s="3">
        <v>0</v>
      </c>
      <c r="BA70" s="3">
        <v>4.1883422129000154E-2</v>
      </c>
      <c r="BB70" s="3">
        <v>0.2690257263214208</v>
      </c>
      <c r="BC70" s="55">
        <v>0.71250660733741933</v>
      </c>
      <c r="BD70" s="3">
        <v>0</v>
      </c>
      <c r="BE70" s="3">
        <v>0</v>
      </c>
      <c r="BF70" s="3">
        <v>-2.3267612508025787E-7</v>
      </c>
      <c r="BG70" s="3">
        <v>0</v>
      </c>
      <c r="BH70" s="3">
        <v>3.2245794720885849E-6</v>
      </c>
      <c r="BI70" s="3">
        <v>4.0268488599864868E-4</v>
      </c>
      <c r="BJ70" s="3">
        <v>0</v>
      </c>
      <c r="BK70" s="3">
        <v>-1.0158947316337358E-5</v>
      </c>
      <c r="BL70" s="3">
        <v>-5.2140776073650291E-3</v>
      </c>
      <c r="BM70" s="3">
        <v>-1.199867331585387E-5</v>
      </c>
      <c r="BN70" s="3">
        <v>-2.117372602487344E-6</v>
      </c>
      <c r="BO70" s="3">
        <v>-8.022561893227942E-4</v>
      </c>
      <c r="BP70" s="3">
        <v>-3.4794621517494809E-6</v>
      </c>
      <c r="BQ70" s="3">
        <v>2.0246405872207888E-3</v>
      </c>
      <c r="BR70" s="3">
        <v>-2.2668228017513198E-7</v>
      </c>
      <c r="BS70" s="3">
        <v>0</v>
      </c>
      <c r="BT70" s="3">
        <v>4.4757459367626193E-2</v>
      </c>
      <c r="BU70" s="3">
        <v>-3.2756582242431102E-2</v>
      </c>
      <c r="BV70" s="3">
        <v>0.10991128648951566</v>
      </c>
      <c r="BW70" s="3">
        <v>1.7331535017880253E-10</v>
      </c>
      <c r="BX70" s="55">
        <v>0.50592332811023411</v>
      </c>
      <c r="BY70" s="3">
        <v>-6.6555358620267369E-8</v>
      </c>
      <c r="BZ70" s="3">
        <v>-1.3830372483731751E-6</v>
      </c>
      <c r="CA70" s="3">
        <v>0</v>
      </c>
      <c r="CB70" s="3">
        <v>0</v>
      </c>
      <c r="CC70" s="3">
        <v>-4.4899928029335998E-4</v>
      </c>
      <c r="CD70" s="3">
        <v>6.9091329725169418E-2</v>
      </c>
      <c r="CE70" s="3">
        <v>-1.0353805955145516E-11</v>
      </c>
      <c r="CF70" s="3">
        <v>0</v>
      </c>
      <c r="CG70" s="3">
        <v>-5.7666803097696821E-7</v>
      </c>
      <c r="CH70" s="3">
        <v>-1.0766856131136987E-5</v>
      </c>
      <c r="CI70" s="3">
        <v>0</v>
      </c>
      <c r="CJ70" s="3">
        <v>-2.4102857182505427E-6</v>
      </c>
      <c r="CK70" s="3">
        <v>-1.1271987767579018E-6</v>
      </c>
      <c r="CL70" s="3">
        <v>-1.9697259194407214E-2</v>
      </c>
      <c r="CM70" s="3">
        <v>4.1868997045835249E-4</v>
      </c>
      <c r="CN70" s="3">
        <v>0</v>
      </c>
      <c r="CO70" s="3">
        <v>0</v>
      </c>
      <c r="CP70" s="3">
        <v>-5.7258222058966695E-4</v>
      </c>
      <c r="CQ70" s="3">
        <v>-5.4098393445805122E-7</v>
      </c>
      <c r="CR70" s="3">
        <v>-3.7570551191393469E-4</v>
      </c>
      <c r="CS70" s="3">
        <v>0</v>
      </c>
      <c r="CT70" s="3">
        <v>0</v>
      </c>
      <c r="CU70" s="3">
        <v>0</v>
      </c>
      <c r="CV70" s="3">
        <v>-5.5507450248245825E-7</v>
      </c>
      <c r="CW70" s="3">
        <v>0</v>
      </c>
      <c r="CX70" s="3">
        <v>1.1266110524087749E-6</v>
      </c>
      <c r="CY70" s="3">
        <v>0</v>
      </c>
      <c r="CZ70" s="3">
        <v>8.018740476410717E-2</v>
      </c>
      <c r="DA70" s="3">
        <v>-2.8288362863821721E-4</v>
      </c>
      <c r="DB70" s="3">
        <v>-9.3024394421255382E-4</v>
      </c>
      <c r="DC70" s="3">
        <v>4.620295953906694E-3</v>
      </c>
      <c r="DD70" s="3">
        <v>-1.3190583338123839E-6</v>
      </c>
      <c r="DE70" s="3">
        <v>2.1529284048290843E-2</v>
      </c>
      <c r="DF70" s="3">
        <v>-3.9974958114010484E-7</v>
      </c>
      <c r="DG70" s="3">
        <v>-1.8826384242598614E-5</v>
      </c>
      <c r="DH70" s="3">
        <v>-2.4220084300499833E-3</v>
      </c>
      <c r="DI70" s="3">
        <v>2.8474186992600631E-6</v>
      </c>
      <c r="DJ70" s="3">
        <v>6.9575015944618875E-4</v>
      </c>
      <c r="DK70" s="3">
        <v>9.9018938988647137E-3</v>
      </c>
      <c r="DL70" s="3">
        <v>3.7902479024364376E-6</v>
      </c>
      <c r="DM70" s="3">
        <v>1.5039437921002442E-4</v>
      </c>
      <c r="DN70" s="3">
        <v>-4.7622999832147803E-7</v>
      </c>
      <c r="DO70" s="3">
        <v>-1.1532219300573255E-6</v>
      </c>
      <c r="DP70" s="3">
        <v>6.2779083544032264E-4</v>
      </c>
      <c r="DQ70" s="3">
        <v>5.1279112278398813E-4</v>
      </c>
      <c r="DR70" s="3">
        <v>-3.3072037330901092E-6</v>
      </c>
      <c r="DS70" s="3">
        <v>3.0517845169925595E-5</v>
      </c>
      <c r="DT70" s="3">
        <v>-2.353083492966517E-5</v>
      </c>
      <c r="DU70" s="3">
        <v>-4.6100817918321733E-6</v>
      </c>
      <c r="DV70" s="3">
        <v>-6.9867582380564548E-7</v>
      </c>
      <c r="DW70" s="3">
        <v>0</v>
      </c>
      <c r="DX70" s="3">
        <v>3.9397936734149322E-8</v>
      </c>
      <c r="DY70" s="3">
        <v>9.6408503298632767E-5</v>
      </c>
      <c r="DZ70" s="3">
        <v>2.9903484391495687E-6</v>
      </c>
      <c r="EA70" s="3">
        <v>6.7782464440521609E-4</v>
      </c>
      <c r="EB70" s="3">
        <v>-2.3338607481785331E-2</v>
      </c>
      <c r="EC70" s="55">
        <v>-1.0570166832995003</v>
      </c>
      <c r="ED70" s="3">
        <v>-2.7215430181542109E-6</v>
      </c>
      <c r="EE70" s="3">
        <v>0</v>
      </c>
      <c r="EF70" s="3">
        <v>0</v>
      </c>
      <c r="EG70" s="3">
        <v>0</v>
      </c>
      <c r="EH70" s="3">
        <v>0.14685375549693333</v>
      </c>
      <c r="EI70" s="3">
        <v>0.18466733966529483</v>
      </c>
      <c r="EJ70" s="3">
        <v>0</v>
      </c>
      <c r="EK70" s="3">
        <v>6.3443410626879485E-2</v>
      </c>
      <c r="EL70" s="3">
        <v>-1.7755883756355347E-5</v>
      </c>
      <c r="EM70" s="3">
        <v>0</v>
      </c>
      <c r="EN70" s="3">
        <v>0</v>
      </c>
      <c r="EO70" s="3">
        <v>0</v>
      </c>
      <c r="EP70" s="3">
        <v>5.0903500922282614E-5</v>
      </c>
      <c r="EQ70" s="3">
        <v>-2.0235552505233967E-4</v>
      </c>
      <c r="ER70" s="3">
        <v>5.4684418475232563E-4</v>
      </c>
      <c r="ES70" s="3">
        <v>0.54517330067817726</v>
      </c>
      <c r="ET70" s="6">
        <v>3.2549044434105334</v>
      </c>
      <c r="EU70" s="3">
        <v>7.0689852095469127E-6</v>
      </c>
      <c r="EV70" s="3">
        <v>1.2625963162288855E-2</v>
      </c>
      <c r="EW70" s="3">
        <v>4.5294995349887904E-3</v>
      </c>
      <c r="EX70" s="3">
        <v>-4.5892763162711322E-6</v>
      </c>
      <c r="EY70" s="3">
        <v>4.3729908048551376E-2</v>
      </c>
      <c r="EZ70" s="3">
        <v>-3.1362106944985155E-3</v>
      </c>
      <c r="FA70" s="3">
        <v>0</v>
      </c>
      <c r="FB70" s="3">
        <v>0</v>
      </c>
      <c r="FC70" s="3">
        <v>0</v>
      </c>
      <c r="FD70" s="3">
        <v>0</v>
      </c>
    </row>
    <row r="71" spans="1:160" x14ac:dyDescent="0.45">
      <c r="A71" t="s">
        <v>701</v>
      </c>
      <c r="B71" s="2">
        <v>41455</v>
      </c>
      <c r="C71" s="29">
        <v>21.190653878104275</v>
      </c>
      <c r="D71" s="3">
        <v>1.2504838726337649E-3</v>
      </c>
      <c r="E71" s="3">
        <v>-1.1241515459684064E-5</v>
      </c>
      <c r="F71" s="3">
        <v>-4.2800641012690739E-5</v>
      </c>
      <c r="G71" s="3">
        <v>0</v>
      </c>
      <c r="H71" s="55">
        <v>0.16137300312391775</v>
      </c>
      <c r="I71" s="3">
        <v>-6.4459628367774526E-6</v>
      </c>
      <c r="J71" s="3">
        <v>0</v>
      </c>
      <c r="K71" s="3">
        <v>-1.5752243840151166E-2</v>
      </c>
      <c r="L71" s="3">
        <v>5.0368521684545781E-3</v>
      </c>
      <c r="M71" s="3">
        <v>0</v>
      </c>
      <c r="N71" s="3">
        <v>5.7062327751668589E-5</v>
      </c>
      <c r="O71" s="3">
        <v>3.4942538441857962E-8</v>
      </c>
      <c r="P71" s="3">
        <v>0</v>
      </c>
      <c r="Q71" s="3">
        <v>4.6455874261170857E-2</v>
      </c>
      <c r="R71" s="3">
        <v>0</v>
      </c>
      <c r="S71" s="3">
        <v>12.402369549229034</v>
      </c>
      <c r="T71" s="3">
        <v>-7.0373699445839543E-5</v>
      </c>
      <c r="U71" s="3">
        <v>-7.8756898846775239E-3</v>
      </c>
      <c r="V71" s="3">
        <v>-4.7740077540566768E-5</v>
      </c>
      <c r="W71" s="3">
        <v>5.8909767577673293E-2</v>
      </c>
      <c r="X71" s="3">
        <v>0</v>
      </c>
      <c r="Y71" s="3">
        <v>-1.3365268007562486E-5</v>
      </c>
      <c r="Z71" s="3">
        <v>-5.1573115546669257E-6</v>
      </c>
      <c r="AA71" s="3">
        <v>0</v>
      </c>
      <c r="AB71" s="55">
        <v>0.93568383922113352</v>
      </c>
      <c r="AC71" s="3">
        <v>2.6395217884866442E-3</v>
      </c>
      <c r="AD71" s="3">
        <v>0</v>
      </c>
      <c r="AE71" s="3">
        <v>6.5610300190910896E-8</v>
      </c>
      <c r="AF71" s="3">
        <v>1.4874686043938748E-2</v>
      </c>
      <c r="AG71" s="56">
        <v>-2.4229474445402357E-3</v>
      </c>
      <c r="AH71" s="3">
        <v>4.4639729429755417E-4</v>
      </c>
      <c r="AI71" s="3">
        <v>6.9248138821963165E-2</v>
      </c>
      <c r="AJ71" s="3">
        <v>0</v>
      </c>
      <c r="AK71" s="3">
        <v>-6.6216951208514635E-6</v>
      </c>
      <c r="AL71" s="3">
        <v>-1.0224934262615715E-5</v>
      </c>
      <c r="AM71" s="3">
        <v>2.313385522771692E-2</v>
      </c>
      <c r="AN71" s="3">
        <v>-7.6921203524422926E-7</v>
      </c>
      <c r="AO71" s="3">
        <v>-2.5909773741207483E-5</v>
      </c>
      <c r="AP71" s="3">
        <v>8.7401721152286956E-3</v>
      </c>
      <c r="AQ71" s="3">
        <v>2.9590488622371459E-6</v>
      </c>
      <c r="AR71" s="3">
        <v>7.4749983651246549E-2</v>
      </c>
      <c r="AS71" s="3">
        <v>4.6227575707321626E-6</v>
      </c>
      <c r="AT71" s="3">
        <v>1.516590825062959E-5</v>
      </c>
      <c r="AU71" s="3">
        <v>1.338398393496361E-2</v>
      </c>
      <c r="AV71" s="3">
        <v>-2.4292293732576938E-6</v>
      </c>
      <c r="AW71" s="3">
        <v>-1.5130076127456589E-5</v>
      </c>
      <c r="AX71" s="3">
        <v>0</v>
      </c>
      <c r="AY71" s="3">
        <v>-3.7107576489214069E-10</v>
      </c>
      <c r="AZ71" s="3">
        <v>0</v>
      </c>
      <c r="BA71" s="3">
        <v>4.2588231548160708E-2</v>
      </c>
      <c r="BB71" s="3">
        <v>0.13948595723675561</v>
      </c>
      <c r="BC71" s="55">
        <v>0.53328105138836346</v>
      </c>
      <c r="BD71" s="3">
        <v>0</v>
      </c>
      <c r="BE71" s="3">
        <v>0</v>
      </c>
      <c r="BF71" s="3">
        <v>-1.3438881226032359E-7</v>
      </c>
      <c r="BG71" s="3">
        <v>0</v>
      </c>
      <c r="BH71" s="3">
        <v>-3.2635677784334701E-5</v>
      </c>
      <c r="BI71" s="3">
        <v>-1.9250587563086593E-3</v>
      </c>
      <c r="BJ71" s="3">
        <v>0</v>
      </c>
      <c r="BK71" s="3">
        <v>1.820597482456343E-4</v>
      </c>
      <c r="BL71" s="3">
        <v>-6.6644469000907303E-3</v>
      </c>
      <c r="BM71" s="3">
        <v>5.7929262400688286E-4</v>
      </c>
      <c r="BN71" s="3">
        <v>-5.6366407320409332E-6</v>
      </c>
      <c r="BO71" s="3">
        <v>1.3454359188104523E-3</v>
      </c>
      <c r="BP71" s="3">
        <v>-7.3035244732969435E-7</v>
      </c>
      <c r="BQ71" s="3">
        <v>-1.6202587811909243E-5</v>
      </c>
      <c r="BR71" s="3">
        <v>-6.3637055823170712E-5</v>
      </c>
      <c r="BS71" s="3">
        <v>0</v>
      </c>
      <c r="BT71" s="3">
        <v>4.3550460611082059E-2</v>
      </c>
      <c r="BU71" s="3">
        <v>-5.4186467647611904E-2</v>
      </c>
      <c r="BV71" s="3">
        <v>8.9216717397557946E-2</v>
      </c>
      <c r="BW71" s="3">
        <v>-4.5098932151322517E-11</v>
      </c>
      <c r="BX71" s="55">
        <v>0.30739496538673211</v>
      </c>
      <c r="BY71" s="3">
        <v>1.4657575806503349E-8</v>
      </c>
      <c r="BZ71" s="3">
        <v>7.9778888644993011E-6</v>
      </c>
      <c r="CA71" s="3">
        <v>0</v>
      </c>
      <c r="CB71" s="3">
        <v>0</v>
      </c>
      <c r="CC71" s="3">
        <v>1.7209434009366069E-4</v>
      </c>
      <c r="CD71" s="3">
        <v>0.11593315162491911</v>
      </c>
      <c r="CE71" s="3">
        <v>4.9605123787074988E-13</v>
      </c>
      <c r="CF71" s="3">
        <v>0</v>
      </c>
      <c r="CG71" s="3">
        <v>-3.4919252425741082E-6</v>
      </c>
      <c r="CH71" s="3">
        <v>1.922764685421676E-5</v>
      </c>
      <c r="CI71" s="3">
        <v>0</v>
      </c>
      <c r="CJ71" s="3">
        <v>-1.303367451597976E-4</v>
      </c>
      <c r="CK71" s="3">
        <v>-7.0029188801033602E-6</v>
      </c>
      <c r="CL71" s="3">
        <v>7.311206505206215E-2</v>
      </c>
      <c r="CM71" s="3">
        <v>1.2535954253382493E-4</v>
      </c>
      <c r="CN71" s="3">
        <v>0</v>
      </c>
      <c r="CO71" s="3">
        <v>0</v>
      </c>
      <c r="CP71" s="3">
        <v>7.2951700055967823E-4</v>
      </c>
      <c r="CQ71" s="3">
        <v>-1.3514155775982102E-6</v>
      </c>
      <c r="CR71" s="3">
        <v>3.4164194092670443E-3</v>
      </c>
      <c r="CS71" s="3">
        <v>0</v>
      </c>
      <c r="CT71" s="3">
        <v>0</v>
      </c>
      <c r="CU71" s="3">
        <v>0</v>
      </c>
      <c r="CV71" s="3">
        <v>-3.4958570746325123E-6</v>
      </c>
      <c r="CW71" s="3">
        <v>0</v>
      </c>
      <c r="CX71" s="3">
        <v>-1.8246262273900797E-7</v>
      </c>
      <c r="CY71" s="3">
        <v>0</v>
      </c>
      <c r="CZ71" s="3">
        <v>-0.10538856473526022</v>
      </c>
      <c r="DA71" s="3">
        <v>-6.7793533006620455E-6</v>
      </c>
      <c r="DB71" s="3">
        <v>-9.0993671849134072E-4</v>
      </c>
      <c r="DC71" s="3">
        <v>3.6617916689599453E-4</v>
      </c>
      <c r="DD71" s="3">
        <v>-6.6636442777726427E-6</v>
      </c>
      <c r="DE71" s="3">
        <v>8.2159202086483588E-3</v>
      </c>
      <c r="DF71" s="3">
        <v>2.685510613709976E-6</v>
      </c>
      <c r="DG71" s="3">
        <v>4.8122229677956908E-5</v>
      </c>
      <c r="DH71" s="3">
        <v>1.0817558398401416E-2</v>
      </c>
      <c r="DI71" s="3">
        <v>-1.0464228397940741E-6</v>
      </c>
      <c r="DJ71" s="3">
        <v>7.1346679988524891E-4</v>
      </c>
      <c r="DK71" s="3">
        <v>-3.5901389147108701E-3</v>
      </c>
      <c r="DL71" s="3">
        <v>-1.6509061312529615E-5</v>
      </c>
      <c r="DM71" s="3">
        <v>9.9163409122584841E-4</v>
      </c>
      <c r="DN71" s="3">
        <v>-2.7921079996791411E-6</v>
      </c>
      <c r="DO71" s="3">
        <v>-5.3676752711385715E-8</v>
      </c>
      <c r="DP71" s="3">
        <v>1.1389076892343703E-4</v>
      </c>
      <c r="DQ71" s="3">
        <v>-3.1978950359455544E-4</v>
      </c>
      <c r="DR71" s="3">
        <v>2.4992855390200482E-5</v>
      </c>
      <c r="DS71" s="3">
        <v>-2.8502855875032097E-5</v>
      </c>
      <c r="DT71" s="3">
        <v>1.9184450464190705E-4</v>
      </c>
      <c r="DU71" s="3">
        <v>-3.0328358940499271E-6</v>
      </c>
      <c r="DV71" s="3">
        <v>9.6414509709382234E-5</v>
      </c>
      <c r="DW71" s="3">
        <v>0</v>
      </c>
      <c r="DX71" s="3">
        <v>-3.8036464669104313E-8</v>
      </c>
      <c r="DY71" s="3">
        <v>-7.112739214111891E-7</v>
      </c>
      <c r="DZ71" s="3">
        <v>-3.154942955138706E-6</v>
      </c>
      <c r="EA71" s="3">
        <v>-2.3741642780614482E-3</v>
      </c>
      <c r="EB71" s="3">
        <v>2.5977027031038213E-2</v>
      </c>
      <c r="EC71" s="55">
        <v>-0.21934839093215008</v>
      </c>
      <c r="ED71" s="3">
        <v>6.0093977533312362E-5</v>
      </c>
      <c r="EE71" s="3">
        <v>0</v>
      </c>
      <c r="EF71" s="3">
        <v>0</v>
      </c>
      <c r="EG71" s="3">
        <v>0</v>
      </c>
      <c r="EH71" s="3">
        <v>3.495970911478239E-2</v>
      </c>
      <c r="EI71" s="3">
        <v>0.13232369558701537</v>
      </c>
      <c r="EJ71" s="3">
        <v>0</v>
      </c>
      <c r="EK71" s="3">
        <v>5.092691364312503E-2</v>
      </c>
      <c r="EL71" s="3">
        <v>-5.7500959915113693E-5</v>
      </c>
      <c r="EM71" s="3">
        <v>0</v>
      </c>
      <c r="EN71" s="3">
        <v>0</v>
      </c>
      <c r="EO71" s="3">
        <v>0</v>
      </c>
      <c r="EP71" s="3">
        <v>1.5950124818898881E-3</v>
      </c>
      <c r="EQ71" s="3">
        <v>1.655472540875293E-3</v>
      </c>
      <c r="ER71" s="3">
        <v>-8.2676700212436084E-6</v>
      </c>
      <c r="ES71" s="3">
        <v>0.66367759217632427</v>
      </c>
      <c r="ET71" s="6">
        <v>5.0337064303338446</v>
      </c>
      <c r="EU71" s="3">
        <v>-2.4175984484293103E-5</v>
      </c>
      <c r="EV71" s="3">
        <v>8.3791603663525005E-3</v>
      </c>
      <c r="EW71" s="3">
        <v>2.4801177615647913E-3</v>
      </c>
      <c r="EX71" s="3">
        <v>1.4992051896769607E-5</v>
      </c>
      <c r="EY71" s="3">
        <v>1.4639892478747451E-2</v>
      </c>
      <c r="EZ71" s="3">
        <v>-1.1129138373802167E-3</v>
      </c>
      <c r="FA71" s="3">
        <v>0</v>
      </c>
      <c r="FB71" s="3">
        <v>0</v>
      </c>
      <c r="FC71" s="3">
        <v>0</v>
      </c>
      <c r="FD71" s="3">
        <v>0</v>
      </c>
    </row>
    <row r="72" spans="1:160" x14ac:dyDescent="0.45">
      <c r="A72" t="s">
        <v>702</v>
      </c>
      <c r="B72" s="2">
        <v>41547</v>
      </c>
      <c r="C72" s="29">
        <v>6.0036494545593015</v>
      </c>
      <c r="D72" s="3">
        <v>-5.5078231122617257E-5</v>
      </c>
      <c r="E72" s="3">
        <v>1.1512423735642702E-4</v>
      </c>
      <c r="F72" s="3">
        <v>5.2089051326903687E-5</v>
      </c>
      <c r="G72" s="3">
        <v>0</v>
      </c>
      <c r="H72" s="55">
        <v>-6.4947869681194993E-3</v>
      </c>
      <c r="I72" s="3">
        <v>-8.8744114603696593E-7</v>
      </c>
      <c r="J72" s="3">
        <v>0</v>
      </c>
      <c r="K72" s="3">
        <v>6.2914810832137652E-2</v>
      </c>
      <c r="L72" s="3">
        <v>-2.4301888002085576E-3</v>
      </c>
      <c r="M72" s="3">
        <v>0</v>
      </c>
      <c r="N72" s="3">
        <v>1.2019021423011524E-5</v>
      </c>
      <c r="O72" s="3">
        <v>7.1080353605377849E-7</v>
      </c>
      <c r="P72" s="3">
        <v>0</v>
      </c>
      <c r="Q72" s="3">
        <v>2.9363778249128208E-2</v>
      </c>
      <c r="R72" s="3">
        <v>0</v>
      </c>
      <c r="S72" s="3">
        <v>7.9242700748024211E-2</v>
      </c>
      <c r="T72" s="3">
        <v>8.3078318448849119E-4</v>
      </c>
      <c r="U72" s="3">
        <v>-1.5659806800924806E-3</v>
      </c>
      <c r="V72" s="3">
        <v>3.7409689675541381E-5</v>
      </c>
      <c r="W72" s="3">
        <v>0.19569265027129995</v>
      </c>
      <c r="X72" s="3">
        <v>0</v>
      </c>
      <c r="Y72" s="3">
        <v>-2.4222684421911467E-6</v>
      </c>
      <c r="Z72" s="3">
        <v>-7.1801476462134423E-7</v>
      </c>
      <c r="AA72" s="3">
        <v>0</v>
      </c>
      <c r="AB72" s="55">
        <v>0.80431239443046365</v>
      </c>
      <c r="AC72" s="3">
        <v>4.4439624716036484E-2</v>
      </c>
      <c r="AD72" s="3">
        <v>0</v>
      </c>
      <c r="AE72" s="3">
        <v>6.9889896028808144E-7</v>
      </c>
      <c r="AF72" s="3">
        <v>3.494151389476615E-2</v>
      </c>
      <c r="AG72" s="56">
        <v>-4.1330221030840527E-3</v>
      </c>
      <c r="AH72" s="3">
        <v>-1.9731747244278186E-4</v>
      </c>
      <c r="AI72" s="3">
        <v>2.3183496058776686E-2</v>
      </c>
      <c r="AJ72" s="3">
        <v>0</v>
      </c>
      <c r="AK72" s="3">
        <v>-3.3348609163585121E-5</v>
      </c>
      <c r="AL72" s="3">
        <v>7.2118728173336586E-5</v>
      </c>
      <c r="AM72" s="3">
        <v>3.7793418222932286E-2</v>
      </c>
      <c r="AN72" s="3">
        <v>4.4298469376614741E-6</v>
      </c>
      <c r="AO72" s="3">
        <v>7.0399029133090931E-4</v>
      </c>
      <c r="AP72" s="3">
        <v>-6.3165719285995098E-3</v>
      </c>
      <c r="AQ72" s="3">
        <v>2.3831429533867898E-5</v>
      </c>
      <c r="AR72" s="3">
        <v>-1.6461095350160093E-3</v>
      </c>
      <c r="AS72" s="3">
        <v>6.2579490081511964E-7</v>
      </c>
      <c r="AT72" s="3">
        <v>4.1943754989101818E-4</v>
      </c>
      <c r="AU72" s="3">
        <v>9.1209033351737044E-3</v>
      </c>
      <c r="AV72" s="3">
        <v>-4.1595422489994343E-7</v>
      </c>
      <c r="AW72" s="3">
        <v>7.2097152836881197E-5</v>
      </c>
      <c r="AX72" s="3">
        <v>0</v>
      </c>
      <c r="AY72" s="3">
        <v>-1.6675190800045002E-10</v>
      </c>
      <c r="AZ72" s="3">
        <v>0</v>
      </c>
      <c r="BA72" s="3">
        <v>3.3998886189612547E-2</v>
      </c>
      <c r="BB72" s="3">
        <v>0.14865191440807504</v>
      </c>
      <c r="BC72" s="55">
        <v>0.31254955505877374</v>
      </c>
      <c r="BD72" s="3">
        <v>0</v>
      </c>
      <c r="BE72" s="3">
        <v>0</v>
      </c>
      <c r="BF72" s="3">
        <v>3.9634123895446788E-8</v>
      </c>
      <c r="BG72" s="3">
        <v>0</v>
      </c>
      <c r="BH72" s="3">
        <v>2.0047735946647336E-5</v>
      </c>
      <c r="BI72" s="3">
        <v>-1.9319249540586392E-3</v>
      </c>
      <c r="BJ72" s="3">
        <v>0</v>
      </c>
      <c r="BK72" s="3">
        <v>7.3089463437624964E-5</v>
      </c>
      <c r="BL72" s="3">
        <v>4.979778035050164E-3</v>
      </c>
      <c r="BM72" s="3">
        <v>-3.713871156775305E-6</v>
      </c>
      <c r="BN72" s="3">
        <v>4.5926831277524731E-6</v>
      </c>
      <c r="BO72" s="3">
        <v>3.4091062591929002E-4</v>
      </c>
      <c r="BP72" s="3">
        <v>5.1513377266668987E-6</v>
      </c>
      <c r="BQ72" s="3">
        <v>1.0275546454228622E-4</v>
      </c>
      <c r="BR72" s="3">
        <v>1.4943302729825409E-5</v>
      </c>
      <c r="BS72" s="3">
        <v>0</v>
      </c>
      <c r="BT72" s="3">
        <v>8.4926697234626744E-2</v>
      </c>
      <c r="BU72" s="3">
        <v>6.1577311724605045E-2</v>
      </c>
      <c r="BV72" s="3">
        <v>8.3882498957237803E-2</v>
      </c>
      <c r="BW72" s="3">
        <v>-2.0266300568569271E-11</v>
      </c>
      <c r="BX72" s="55">
        <v>0.55571136018695266</v>
      </c>
      <c r="BY72" s="3">
        <v>4.4970614087032783E-8</v>
      </c>
      <c r="BZ72" s="3">
        <v>-9.8208122752997885E-7</v>
      </c>
      <c r="CA72" s="3">
        <v>0</v>
      </c>
      <c r="CB72" s="3">
        <v>0</v>
      </c>
      <c r="CC72" s="3">
        <v>1.2730724214824699E-4</v>
      </c>
      <c r="CD72" s="3">
        <v>0.11158151700669264</v>
      </c>
      <c r="CE72" s="3">
        <v>2.4802561893537489E-13</v>
      </c>
      <c r="CF72" s="3">
        <v>0</v>
      </c>
      <c r="CG72" s="3">
        <v>-6.8637644909580326E-7</v>
      </c>
      <c r="CH72" s="3">
        <v>6.9278772473976849E-6</v>
      </c>
      <c r="CI72" s="3">
        <v>0</v>
      </c>
      <c r="CJ72" s="3">
        <v>6.9453810722702855E-4</v>
      </c>
      <c r="CK72" s="3">
        <v>-1.3921699197987974E-6</v>
      </c>
      <c r="CL72" s="3">
        <v>-8.3212917203932869E-5</v>
      </c>
      <c r="CM72" s="3">
        <v>-7.4363870431174708E-4</v>
      </c>
      <c r="CN72" s="3">
        <v>0</v>
      </c>
      <c r="CO72" s="3">
        <v>0</v>
      </c>
      <c r="CP72" s="3">
        <v>6.1534365314389495E-4</v>
      </c>
      <c r="CQ72" s="3">
        <v>6.629957252828238E-8</v>
      </c>
      <c r="CR72" s="3">
        <v>-4.0695536269177117E-4</v>
      </c>
      <c r="CS72" s="3">
        <v>0</v>
      </c>
      <c r="CT72" s="3">
        <v>0</v>
      </c>
      <c r="CU72" s="3">
        <v>0</v>
      </c>
      <c r="CV72" s="3">
        <v>-6.934830688502216E-7</v>
      </c>
      <c r="CW72" s="3">
        <v>0</v>
      </c>
      <c r="CX72" s="3">
        <v>-4.4284618475618909E-7</v>
      </c>
      <c r="CY72" s="3">
        <v>0</v>
      </c>
      <c r="CZ72" s="3">
        <v>0.6663668670973637</v>
      </c>
      <c r="DA72" s="3">
        <v>1.9520988602642173E-4</v>
      </c>
      <c r="DB72" s="3">
        <v>9.2026366790975609E-4</v>
      </c>
      <c r="DC72" s="3">
        <v>6.788106778358279E-4</v>
      </c>
      <c r="DD72" s="3">
        <v>-1.225540830630762E-6</v>
      </c>
      <c r="DE72" s="3">
        <v>2.1040726065328671E-3</v>
      </c>
      <c r="DF72" s="3">
        <v>-3.0307031980524772E-7</v>
      </c>
      <c r="DG72" s="3">
        <v>1.0523551164616965E-4</v>
      </c>
      <c r="DH72" s="3">
        <v>4.803964066035709E-3</v>
      </c>
      <c r="DI72" s="3">
        <v>-4.4666766010440051E-6</v>
      </c>
      <c r="DJ72" s="3">
        <v>-8.3443974899461088E-4</v>
      </c>
      <c r="DK72" s="3">
        <v>0.13867354905827164</v>
      </c>
      <c r="DL72" s="3">
        <v>6.3453479004811204E-6</v>
      </c>
      <c r="DM72" s="3">
        <v>-6.3304428866210499E-4</v>
      </c>
      <c r="DN72" s="3">
        <v>6.5780669586489498E-7</v>
      </c>
      <c r="DO72" s="3">
        <v>8.6348463639490321E-7</v>
      </c>
      <c r="DP72" s="3">
        <v>1.0605528018253081E-4</v>
      </c>
      <c r="DQ72" s="3">
        <v>-1.8828851354317535E-4</v>
      </c>
      <c r="DR72" s="3">
        <v>-3.0531267102720023E-6</v>
      </c>
      <c r="DS72" s="3">
        <v>1.3774082420538276E-4</v>
      </c>
      <c r="DT72" s="3">
        <v>-1.7410474462002331E-5</v>
      </c>
      <c r="DU72" s="3">
        <v>3.875930784013181E-6</v>
      </c>
      <c r="DV72" s="3">
        <v>-7.4602895167090136E-7</v>
      </c>
      <c r="DW72" s="3">
        <v>0</v>
      </c>
      <c r="DX72" s="3">
        <v>-1.3462777470685531E-8</v>
      </c>
      <c r="DY72" s="3">
        <v>4.9203069918808666E-6</v>
      </c>
      <c r="DZ72" s="3">
        <v>3.6703023665221824E-6</v>
      </c>
      <c r="EA72" s="3">
        <v>3.6825351674942552E-3</v>
      </c>
      <c r="EB72" s="3">
        <v>6.1752739747089551E-2</v>
      </c>
      <c r="EC72" s="55">
        <v>0.90970132135195036</v>
      </c>
      <c r="ED72" s="3">
        <v>-9.5301268098364934E-5</v>
      </c>
      <c r="EE72" s="3">
        <v>0</v>
      </c>
      <c r="EF72" s="3">
        <v>0</v>
      </c>
      <c r="EG72" s="3">
        <v>0</v>
      </c>
      <c r="EH72" s="3">
        <v>-3.2127179827742235E-2</v>
      </c>
      <c r="EI72" s="3">
        <v>9.7353212434106634E-2</v>
      </c>
      <c r="EJ72" s="3">
        <v>0</v>
      </c>
      <c r="EK72" s="3">
        <v>2.574852688396613E-2</v>
      </c>
      <c r="EL72" s="3">
        <v>-2.430883641288484E-5</v>
      </c>
      <c r="EM72" s="3">
        <v>0</v>
      </c>
      <c r="EN72" s="3">
        <v>0</v>
      </c>
      <c r="EO72" s="3">
        <v>0</v>
      </c>
      <c r="EP72" s="3">
        <v>-7.364071914336841E-5</v>
      </c>
      <c r="EQ72" s="3">
        <v>-1.4553358376887402E-4</v>
      </c>
      <c r="ER72" s="3">
        <v>-5.5580547649767569E-5</v>
      </c>
      <c r="ES72" s="3">
        <v>0.10675262972350466</v>
      </c>
      <c r="ET72" s="6">
        <v>2.1766174579372226</v>
      </c>
      <c r="EU72" s="3">
        <v>2.1566899976529324E-6</v>
      </c>
      <c r="EV72" s="3">
        <v>3.3912628895050763E-3</v>
      </c>
      <c r="EW72" s="3">
        <v>1.3108334181691305E-2</v>
      </c>
      <c r="EX72" s="3">
        <v>-1.8530825629220441E-5</v>
      </c>
      <c r="EY72" s="3">
        <v>0.47665131865174831</v>
      </c>
      <c r="EZ72" s="3">
        <v>1.0225246984838677E-3</v>
      </c>
      <c r="FA72" s="3">
        <v>0</v>
      </c>
      <c r="FB72" s="3">
        <v>0</v>
      </c>
      <c r="FC72" s="3">
        <v>0</v>
      </c>
      <c r="FD72" s="3">
        <v>0</v>
      </c>
    </row>
    <row r="73" spans="1:160" x14ac:dyDescent="0.45">
      <c r="A73" t="s">
        <v>703</v>
      </c>
      <c r="B73" s="2">
        <v>41639</v>
      </c>
      <c r="C73" s="29">
        <v>13.668586855579754</v>
      </c>
      <c r="D73" s="3">
        <v>7.3637032581235955E-3</v>
      </c>
      <c r="E73" s="3">
        <v>8.3092330933724943E-6</v>
      </c>
      <c r="F73" s="3">
        <v>4.2075634531975675E-5</v>
      </c>
      <c r="G73" s="3">
        <v>0</v>
      </c>
      <c r="H73" s="55">
        <v>-0.10924064797134037</v>
      </c>
      <c r="I73" s="3">
        <v>7.9191958624019552E-6</v>
      </c>
      <c r="J73" s="3">
        <v>0</v>
      </c>
      <c r="K73" s="3">
        <v>5.888951482891535E-2</v>
      </c>
      <c r="L73" s="3">
        <v>1.8946491253256491E-2</v>
      </c>
      <c r="M73" s="3">
        <v>0</v>
      </c>
      <c r="N73" s="3">
        <v>-4.3806040081275098E-5</v>
      </c>
      <c r="O73" s="3">
        <v>1.1684121218209097E-7</v>
      </c>
      <c r="P73" s="3">
        <v>0</v>
      </c>
      <c r="Q73" s="3">
        <v>-0.14686573453901658</v>
      </c>
      <c r="R73" s="3">
        <v>0</v>
      </c>
      <c r="S73" s="3">
        <v>0.77199972799454586</v>
      </c>
      <c r="T73" s="3">
        <v>7.6916183287006578E-5</v>
      </c>
      <c r="U73" s="3">
        <v>1.450734510537337E-3</v>
      </c>
      <c r="V73" s="3">
        <v>5.2671292536826946E-4</v>
      </c>
      <c r="W73" s="3">
        <v>-3.7863725376412485E-2</v>
      </c>
      <c r="X73" s="3">
        <v>0</v>
      </c>
      <c r="Y73" s="3">
        <v>1.643003803135382E-5</v>
      </c>
      <c r="Z73" s="3">
        <v>5.3892761477325761E-6</v>
      </c>
      <c r="AA73" s="3">
        <v>0</v>
      </c>
      <c r="AB73" s="55">
        <v>2.9541201189356632</v>
      </c>
      <c r="AC73" s="3">
        <v>3.5279939265592863E-2</v>
      </c>
      <c r="AD73" s="3">
        <v>0</v>
      </c>
      <c r="AE73" s="3">
        <v>-3.2673298198818604E-7</v>
      </c>
      <c r="AF73" s="3">
        <v>0.1125423383573579</v>
      </c>
      <c r="AG73" s="56">
        <v>5.4931284802467338E-3</v>
      </c>
      <c r="AH73" s="3">
        <v>-7.0884212230225686E-4</v>
      </c>
      <c r="AI73" s="3">
        <v>-0.10612048086474291</v>
      </c>
      <c r="AJ73" s="3">
        <v>0</v>
      </c>
      <c r="AK73" s="3">
        <v>-6.1293338881740314E-6</v>
      </c>
      <c r="AL73" s="3">
        <v>-8.5933718956886276E-6</v>
      </c>
      <c r="AM73" s="3">
        <v>2.0784763416135395E-2</v>
      </c>
      <c r="AN73" s="3">
        <v>-9.433598090821894E-8</v>
      </c>
      <c r="AO73" s="3">
        <v>5.0758587943513774E-4</v>
      </c>
      <c r="AP73" s="3">
        <v>5.0399230190081613E-3</v>
      </c>
      <c r="AQ73" s="3">
        <v>-8.5601038271246435E-6</v>
      </c>
      <c r="AR73" s="3">
        <v>4.3403046363919617E-2</v>
      </c>
      <c r="AS73" s="3">
        <v>6.8473718428623899E-7</v>
      </c>
      <c r="AT73" s="3">
        <v>8.4779028578406591E-5</v>
      </c>
      <c r="AU73" s="3">
        <v>2.563102390239852E-3</v>
      </c>
      <c r="AV73" s="3">
        <v>2.6568540539928598E-6</v>
      </c>
      <c r="AW73" s="3">
        <v>-3.2596648929548922E-5</v>
      </c>
      <c r="AX73" s="3">
        <v>0</v>
      </c>
      <c r="AY73" s="3">
        <v>8.86529131141633E-12</v>
      </c>
      <c r="AZ73" s="3">
        <v>0</v>
      </c>
      <c r="BA73" s="3">
        <v>-3.763229927844948E-2</v>
      </c>
      <c r="BB73" s="3">
        <v>0.41416899053807754</v>
      </c>
      <c r="BC73" s="55">
        <v>0.52976186075979637</v>
      </c>
      <c r="BD73" s="3">
        <v>0</v>
      </c>
      <c r="BE73" s="3">
        <v>0</v>
      </c>
      <c r="BF73" s="3">
        <v>1.5982921109511887E-8</v>
      </c>
      <c r="BG73" s="3">
        <v>0</v>
      </c>
      <c r="BH73" s="3">
        <v>3.5279101240596688E-6</v>
      </c>
      <c r="BI73" s="3">
        <v>-1.3270476801237341E-4</v>
      </c>
      <c r="BJ73" s="3">
        <v>0</v>
      </c>
      <c r="BK73" s="3">
        <v>-5.6953516176293238E-5</v>
      </c>
      <c r="BL73" s="3">
        <v>5.43645403665624E-3</v>
      </c>
      <c r="BM73" s="3">
        <v>3.5355350658056156E-5</v>
      </c>
      <c r="BN73" s="3">
        <v>2.9081771226291123E-6</v>
      </c>
      <c r="BO73" s="3">
        <v>5.6654155127822516E-3</v>
      </c>
      <c r="BP73" s="3">
        <v>-6.1381227826347269E-7</v>
      </c>
      <c r="BQ73" s="3">
        <v>-1.1993005955183117E-5</v>
      </c>
      <c r="BR73" s="3">
        <v>4.1501138180627518E-5</v>
      </c>
      <c r="BS73" s="3">
        <v>0</v>
      </c>
      <c r="BT73" s="3">
        <v>2.9882738446403021E-2</v>
      </c>
      <c r="BU73" s="3">
        <v>2.0888215307161079E-2</v>
      </c>
      <c r="BV73" s="3">
        <v>0.13485498301869228</v>
      </c>
      <c r="BW73" s="3">
        <v>1.0774488909872274E-12</v>
      </c>
      <c r="BX73" s="55">
        <v>0.32221957940914775</v>
      </c>
      <c r="BY73" s="3">
        <v>-6.0886042123362461E-9</v>
      </c>
      <c r="BZ73" s="3">
        <v>-4.7917525883050928E-6</v>
      </c>
      <c r="CA73" s="3">
        <v>0</v>
      </c>
      <c r="CB73" s="3">
        <v>0</v>
      </c>
      <c r="CC73" s="3">
        <v>4.0749405422067566E-5</v>
      </c>
      <c r="CD73" s="3">
        <v>0.19053214120277093</v>
      </c>
      <c r="CE73" s="3">
        <v>0</v>
      </c>
      <c r="CF73" s="3">
        <v>0</v>
      </c>
      <c r="CG73" s="3">
        <v>5.1338787620965244E-6</v>
      </c>
      <c r="CH73" s="3">
        <v>-1.2880809968777296E-5</v>
      </c>
      <c r="CI73" s="3">
        <v>0</v>
      </c>
      <c r="CJ73" s="3">
        <v>2.0961292972684488E-4</v>
      </c>
      <c r="CK73" s="3">
        <v>1.0293934636727654E-5</v>
      </c>
      <c r="CL73" s="3">
        <v>1.2676393160275319</v>
      </c>
      <c r="CM73" s="3">
        <v>-3.373761533756033E-4</v>
      </c>
      <c r="CN73" s="3">
        <v>0</v>
      </c>
      <c r="CO73" s="3">
        <v>0</v>
      </c>
      <c r="CP73" s="3">
        <v>-6.1547501105737982E-4</v>
      </c>
      <c r="CQ73" s="3">
        <v>1.0477354479207243E-6</v>
      </c>
      <c r="CR73" s="3">
        <v>6.4317264467843208E-2</v>
      </c>
      <c r="CS73" s="3">
        <v>0</v>
      </c>
      <c r="CT73" s="3">
        <v>0</v>
      </c>
      <c r="CU73" s="3">
        <v>0</v>
      </c>
      <c r="CV73" s="3">
        <v>5.135119125387626E-6</v>
      </c>
      <c r="CW73" s="3">
        <v>0</v>
      </c>
      <c r="CX73" s="3">
        <v>3.8075779931328153E-8</v>
      </c>
      <c r="CY73" s="3">
        <v>0</v>
      </c>
      <c r="CZ73" s="3">
        <v>0.49452171702532588</v>
      </c>
      <c r="DA73" s="3">
        <v>2.8787732497533401E-5</v>
      </c>
      <c r="DB73" s="3">
        <v>1.6853612646259655E-3</v>
      </c>
      <c r="DC73" s="3">
        <v>2.4607894442732672E-3</v>
      </c>
      <c r="DD73" s="3">
        <v>8.2092759831446717E-6</v>
      </c>
      <c r="DE73" s="3">
        <v>-1.7765624573005269E-2</v>
      </c>
      <c r="DF73" s="3">
        <v>-1.4773857873092672E-6</v>
      </c>
      <c r="DG73" s="3">
        <v>2.6214014336155966E-4</v>
      </c>
      <c r="DH73" s="3">
        <v>1.6346336972431093E-2</v>
      </c>
      <c r="DI73" s="3">
        <v>1.088712860113032E-6</v>
      </c>
      <c r="DJ73" s="3">
        <v>1.4221251159276702E-3</v>
      </c>
      <c r="DK73" s="3">
        <v>5.3419751126308757E-3</v>
      </c>
      <c r="DL73" s="3">
        <v>5.9165656300452535E-5</v>
      </c>
      <c r="DM73" s="3">
        <v>-1.2014549783284002E-4</v>
      </c>
      <c r="DN73" s="3">
        <v>5.2351791041504185E-6</v>
      </c>
      <c r="DO73" s="3">
        <v>-1.0536133421598238E-7</v>
      </c>
      <c r="DP73" s="3">
        <v>1.1531377557133101E-3</v>
      </c>
      <c r="DQ73" s="3">
        <v>3.6221703254247871E-4</v>
      </c>
      <c r="DR73" s="3">
        <v>4.8115890000404018E-4</v>
      </c>
      <c r="DS73" s="3">
        <v>-3.2731510476794321E-5</v>
      </c>
      <c r="DT73" s="3">
        <v>-1.7334663003456952E-4</v>
      </c>
      <c r="DU73" s="3">
        <v>7.1973072859476179E-6</v>
      </c>
      <c r="DV73" s="3">
        <v>4.9187252585256068E-6</v>
      </c>
      <c r="DW73" s="3">
        <v>0</v>
      </c>
      <c r="DX73" s="3">
        <v>9.232319971828464E-9</v>
      </c>
      <c r="DY73" s="3">
        <v>-6.6000759840173583E-7</v>
      </c>
      <c r="DZ73" s="3">
        <v>9.6376648516420009E-5</v>
      </c>
      <c r="EA73" s="3">
        <v>-6.5460519574422095E-3</v>
      </c>
      <c r="EB73" s="3">
        <v>5.1854516246581696E-2</v>
      </c>
      <c r="EC73" s="55">
        <v>0.62528031335575673</v>
      </c>
      <c r="ED73" s="3">
        <v>3.5564700461391418E-5</v>
      </c>
      <c r="EE73" s="3">
        <v>0</v>
      </c>
      <c r="EF73" s="3">
        <v>0</v>
      </c>
      <c r="EG73" s="3">
        <v>0</v>
      </c>
      <c r="EH73" s="3">
        <v>9.8851726934840511E-2</v>
      </c>
      <c r="EI73" s="3">
        <v>0.15583570926455792</v>
      </c>
      <c r="EJ73" s="3">
        <v>0</v>
      </c>
      <c r="EK73" s="3">
        <v>1.7580011293451457E-2</v>
      </c>
      <c r="EL73" s="3">
        <v>8.6324053490653295E-5</v>
      </c>
      <c r="EM73" s="3">
        <v>0</v>
      </c>
      <c r="EN73" s="3">
        <v>0</v>
      </c>
      <c r="EO73" s="3">
        <v>0</v>
      </c>
      <c r="EP73" s="3">
        <v>2.3450928457420258E-5</v>
      </c>
      <c r="EQ73" s="3">
        <v>-1.5019428450500983E-3</v>
      </c>
      <c r="ER73" s="3">
        <v>-6.5038633133589392E-4</v>
      </c>
      <c r="ES73" s="3">
        <v>0.15664538656863419</v>
      </c>
      <c r="ET73" s="6">
        <v>5.2972211814118202</v>
      </c>
      <c r="EU73" s="3">
        <v>1.7231136514123927E-5</v>
      </c>
      <c r="EV73" s="3">
        <v>1.0114137546521757E-2</v>
      </c>
      <c r="EW73" s="3">
        <v>7.1896653024852699E-3</v>
      </c>
      <c r="EX73" s="3">
        <v>-4.1298857496129655E-6</v>
      </c>
      <c r="EY73" s="3">
        <v>2.1617137317827256E-2</v>
      </c>
      <c r="EZ73" s="3">
        <v>1.0399723039943216E-3</v>
      </c>
      <c r="FA73" s="3">
        <v>0</v>
      </c>
      <c r="FB73" s="3">
        <v>0</v>
      </c>
      <c r="FC73" s="3">
        <v>0</v>
      </c>
      <c r="FD73" s="3">
        <v>0</v>
      </c>
    </row>
    <row r="74" spans="1:160" x14ac:dyDescent="0.45">
      <c r="A74" t="s">
        <v>704</v>
      </c>
      <c r="B74" s="2">
        <v>41729</v>
      </c>
      <c r="C74" s="29">
        <v>10.333864189208638</v>
      </c>
      <c r="D74" s="3">
        <v>2.7233757313696496E-5</v>
      </c>
      <c r="E74" s="3">
        <v>1.8803531908732611E-4</v>
      </c>
      <c r="F74" s="3">
        <v>-4.8864206952464631E-5</v>
      </c>
      <c r="G74" s="3">
        <v>0</v>
      </c>
      <c r="H74" s="55">
        <v>8.0835275889495253E-2</v>
      </c>
      <c r="I74" s="3">
        <v>-7.9329004356831271E-7</v>
      </c>
      <c r="J74" s="3">
        <v>0</v>
      </c>
      <c r="K74" s="3">
        <v>0.3466517381132288</v>
      </c>
      <c r="L74" s="3">
        <v>1.4267295511134488E-2</v>
      </c>
      <c r="M74" s="3">
        <v>0</v>
      </c>
      <c r="N74" s="3">
        <v>-1.5608036873446053E-6</v>
      </c>
      <c r="O74" s="3">
        <v>-4.9647238527060269E-7</v>
      </c>
      <c r="P74" s="3">
        <v>0</v>
      </c>
      <c r="Q74" s="3">
        <v>7.5357761540313416E-3</v>
      </c>
      <c r="R74" s="3">
        <v>0</v>
      </c>
      <c r="S74" s="3">
        <v>1.0660505778040553E-3</v>
      </c>
      <c r="T74" s="3">
        <v>-4.0224713964906504E-4</v>
      </c>
      <c r="U74" s="3">
        <v>-8.3829567453579529E-3</v>
      </c>
      <c r="V74" s="3">
        <v>-2.6243812532498169E-5</v>
      </c>
      <c r="W74" s="3">
        <v>0.20437262029292397</v>
      </c>
      <c r="X74" s="3">
        <v>0</v>
      </c>
      <c r="Y74" s="3">
        <v>-2.1617582614183982E-6</v>
      </c>
      <c r="Z74" s="3">
        <v>-5.1563978744748549E-7</v>
      </c>
      <c r="AA74" s="3">
        <v>0</v>
      </c>
      <c r="AB74" s="55">
        <v>0.92001285913918607</v>
      </c>
      <c r="AC74" s="3">
        <v>8.455405983832754E-3</v>
      </c>
      <c r="AD74" s="3">
        <v>0</v>
      </c>
      <c r="AE74" s="3">
        <v>-8.6892676022460533E-7</v>
      </c>
      <c r="AF74" s="3">
        <v>5.7319744617287539E-2</v>
      </c>
      <c r="AG74" s="56">
        <v>1.6487887875765831E-2</v>
      </c>
      <c r="AH74" s="3">
        <v>-7.1574251845982602E-5</v>
      </c>
      <c r="AI74" s="3">
        <v>4.1588086962309569E-2</v>
      </c>
      <c r="AJ74" s="3">
        <v>0</v>
      </c>
      <c r="AK74" s="3">
        <v>4.1201008427905503E-5</v>
      </c>
      <c r="AL74" s="3">
        <v>1.3450794239185475E-3</v>
      </c>
      <c r="AM74" s="3">
        <v>6.0899099700456386E-3</v>
      </c>
      <c r="AN74" s="3">
        <v>-3.4559060250021548E-6</v>
      </c>
      <c r="AO74" s="3">
        <v>3.9482301745834915E-4</v>
      </c>
      <c r="AP74" s="3">
        <v>-7.2452761428206149E-3</v>
      </c>
      <c r="AQ74" s="3">
        <v>-1.197629327003035E-5</v>
      </c>
      <c r="AR74" s="3">
        <v>4.0561174763785353E-2</v>
      </c>
      <c r="AS74" s="3">
        <v>-4.7501132314703632E-6</v>
      </c>
      <c r="AT74" s="3">
        <v>-5.5466229462885E-5</v>
      </c>
      <c r="AU74" s="3">
        <v>2.963590075948631E-3</v>
      </c>
      <c r="AV74" s="3">
        <v>-2.4130355309647805E-7</v>
      </c>
      <c r="AW74" s="3">
        <v>-6.9104427885863969E-5</v>
      </c>
      <c r="AX74" s="3">
        <v>0</v>
      </c>
      <c r="AY74" s="3">
        <v>4.432645655708165E-12</v>
      </c>
      <c r="AZ74" s="3">
        <v>0</v>
      </c>
      <c r="BA74" s="3">
        <v>1.1700350594658893E-2</v>
      </c>
      <c r="BB74" s="3">
        <v>0.26161751401124972</v>
      </c>
      <c r="BC74" s="55">
        <v>0.3450498805561289</v>
      </c>
      <c r="BD74" s="3">
        <v>0</v>
      </c>
      <c r="BE74" s="3">
        <v>0</v>
      </c>
      <c r="BF74" s="3">
        <v>-9.3568892556908286E-10</v>
      </c>
      <c r="BG74" s="3">
        <v>0</v>
      </c>
      <c r="BH74" s="3">
        <v>4.5515870444642009E-6</v>
      </c>
      <c r="BI74" s="3">
        <v>3.6538154156614687E-4</v>
      </c>
      <c r="BJ74" s="3">
        <v>0</v>
      </c>
      <c r="BK74" s="3">
        <v>1.2351628799217984E-5</v>
      </c>
      <c r="BL74" s="3">
        <v>-7.3701983782068128E-3</v>
      </c>
      <c r="BM74" s="3">
        <v>9.2501472762959058E-5</v>
      </c>
      <c r="BN74" s="3">
        <v>-1.8160352124707342E-6</v>
      </c>
      <c r="BO74" s="3">
        <v>1.1566318401515234E-3</v>
      </c>
      <c r="BP74" s="3">
        <v>9.6077101708467706E-5</v>
      </c>
      <c r="BQ74" s="3">
        <v>-6.7872952178724691E-5</v>
      </c>
      <c r="BR74" s="3">
        <v>-2.6545038769338664E-6</v>
      </c>
      <c r="BS74" s="3">
        <v>0</v>
      </c>
      <c r="BT74" s="3">
        <v>2.5064549859210319E-2</v>
      </c>
      <c r="BU74" s="3">
        <v>-5.0790324336137213E-2</v>
      </c>
      <c r="BV74" s="3">
        <v>0.129072409187657</v>
      </c>
      <c r="BW74" s="3">
        <v>5.3872444549361352E-13</v>
      </c>
      <c r="BX74" s="55">
        <v>0.67073364329437501</v>
      </c>
      <c r="BY74" s="3">
        <v>-2.7084094533360844E-8</v>
      </c>
      <c r="BZ74" s="3">
        <v>-9.0805464234740001E-7</v>
      </c>
      <c r="CA74" s="3">
        <v>0</v>
      </c>
      <c r="CB74" s="3">
        <v>0</v>
      </c>
      <c r="CC74" s="3">
        <v>-2.3243415102542747E-4</v>
      </c>
      <c r="CD74" s="3">
        <v>-7.7230945112305119E-2</v>
      </c>
      <c r="CE74" s="3">
        <v>0</v>
      </c>
      <c r="CF74" s="3">
        <v>0</v>
      </c>
      <c r="CG74" s="3">
        <v>-6.0366254076160586E-7</v>
      </c>
      <c r="CH74" s="3">
        <v>-5.8027712267487544E-6</v>
      </c>
      <c r="CI74" s="3">
        <v>0</v>
      </c>
      <c r="CJ74" s="3">
        <v>8.6244042899125871E-6</v>
      </c>
      <c r="CK74" s="3">
        <v>-1.2122625389977032E-6</v>
      </c>
      <c r="CL74" s="3">
        <v>-8.8766616173209332E-3</v>
      </c>
      <c r="CM74" s="3">
        <v>1.2377261376786037E-3</v>
      </c>
      <c r="CN74" s="3">
        <v>0</v>
      </c>
      <c r="CO74" s="3">
        <v>0</v>
      </c>
      <c r="CP74" s="3">
        <v>4.6054755529497454E-3</v>
      </c>
      <c r="CQ74" s="3">
        <v>-2.3681643542428488E-7</v>
      </c>
      <c r="CR74" s="3">
        <v>-4.1955037463335253E-4</v>
      </c>
      <c r="CS74" s="3">
        <v>0</v>
      </c>
      <c r="CT74" s="3">
        <v>0</v>
      </c>
      <c r="CU74" s="3">
        <v>0</v>
      </c>
      <c r="CV74" s="3">
        <v>-6.0146170254142692E-7</v>
      </c>
      <c r="CW74" s="3">
        <v>0</v>
      </c>
      <c r="CX74" s="3">
        <v>2.3008536962201393E-7</v>
      </c>
      <c r="CY74" s="3">
        <v>0</v>
      </c>
      <c r="CZ74" s="3">
        <v>0.10168745894352131</v>
      </c>
      <c r="DA74" s="3">
        <v>-1.499652010977806E-4</v>
      </c>
      <c r="DB74" s="3">
        <v>2.3490761815250002E-3</v>
      </c>
      <c r="DC74" s="3">
        <v>1.7100567417623245E-3</v>
      </c>
      <c r="DD74" s="3">
        <v>-1.0745688209004484E-6</v>
      </c>
      <c r="DE74" s="3">
        <v>-6.1342019810215016E-3</v>
      </c>
      <c r="DF74" s="3">
        <v>-1.5320104504394838E-7</v>
      </c>
      <c r="DG74" s="3">
        <v>2.8581683140479515E-4</v>
      </c>
      <c r="DH74" s="3">
        <v>3.2240967241136925E-2</v>
      </c>
      <c r="DI74" s="3">
        <v>2.6583562376084007E-6</v>
      </c>
      <c r="DJ74" s="3">
        <v>-4.4640402665409263E-4</v>
      </c>
      <c r="DK74" s="3">
        <v>7.7324288238326466E-3</v>
      </c>
      <c r="DL74" s="3">
        <v>6.6513990089325838E-5</v>
      </c>
      <c r="DM74" s="3">
        <v>2.4159215491983483E-4</v>
      </c>
      <c r="DN74" s="3">
        <v>-7.3850477007067902E-7</v>
      </c>
      <c r="DO74" s="3">
        <v>-3.579504094161979E-7</v>
      </c>
      <c r="DP74" s="3">
        <v>-6.5411791609724075E-5</v>
      </c>
      <c r="DQ74" s="3">
        <v>6.2428700446196482E-4</v>
      </c>
      <c r="DR74" s="3">
        <v>-3.8873036949919485E-6</v>
      </c>
      <c r="DS74" s="3">
        <v>-1.4715003224005877E-4</v>
      </c>
      <c r="DT74" s="3">
        <v>-3.2983052083236581E-5</v>
      </c>
      <c r="DU74" s="3">
        <v>-8.2665694791518829E-6</v>
      </c>
      <c r="DV74" s="3">
        <v>-6.1623368872464933E-7</v>
      </c>
      <c r="DW74" s="3">
        <v>0</v>
      </c>
      <c r="DX74" s="3">
        <v>2.2138554241028674E-9</v>
      </c>
      <c r="DY74" s="3">
        <v>-3.3621442560613819E-6</v>
      </c>
      <c r="DZ74" s="3">
        <v>2.2849525290076349E-6</v>
      </c>
      <c r="EA74" s="3">
        <v>-7.7853063128824644E-3</v>
      </c>
      <c r="EB74" s="3">
        <v>-8.7156873290635019E-3</v>
      </c>
      <c r="EC74" s="55">
        <v>2.4117642919353037</v>
      </c>
      <c r="ED74" s="3">
        <v>-8.3707997465955553E-7</v>
      </c>
      <c r="EE74" s="3">
        <v>0</v>
      </c>
      <c r="EF74" s="3">
        <v>0</v>
      </c>
      <c r="EG74" s="3">
        <v>0</v>
      </c>
      <c r="EH74" s="3">
        <v>-5.0961941793268413E-2</v>
      </c>
      <c r="EI74" s="3">
        <v>5.2912774127188471E-2</v>
      </c>
      <c r="EJ74" s="3">
        <v>0</v>
      </c>
      <c r="EK74" s="3">
        <v>4.0444700849186499E-2</v>
      </c>
      <c r="EL74" s="3">
        <v>-1.8169078911630609E-5</v>
      </c>
      <c r="EM74" s="3">
        <v>0</v>
      </c>
      <c r="EN74" s="3">
        <v>0</v>
      </c>
      <c r="EO74" s="3">
        <v>0</v>
      </c>
      <c r="EP74" s="3">
        <v>5.0210051937786939E-5</v>
      </c>
      <c r="EQ74" s="3">
        <v>-2.8282765932287872E-4</v>
      </c>
      <c r="ER74" s="3">
        <v>-4.9038092526001162E-4</v>
      </c>
      <c r="ES74" s="3">
        <v>0.1108699296053537</v>
      </c>
      <c r="ET74" s="6">
        <v>3.8062912887734011</v>
      </c>
      <c r="EU74" s="3">
        <v>1.0459674896015914E-5</v>
      </c>
      <c r="EV74" s="3">
        <v>3.3089232595828496E-3</v>
      </c>
      <c r="EW74" s="3">
        <v>5.2018495757405244E-3</v>
      </c>
      <c r="EX74" s="3">
        <v>2.1232655441101667E-4</v>
      </c>
      <c r="EY74" s="3">
        <v>2.3471809361717888E-2</v>
      </c>
      <c r="EZ74" s="3">
        <v>-1.9881308350441604E-3</v>
      </c>
      <c r="FA74" s="3">
        <v>0</v>
      </c>
      <c r="FB74" s="3">
        <v>0</v>
      </c>
      <c r="FC74" s="3">
        <v>0</v>
      </c>
      <c r="FD74" s="3">
        <v>0</v>
      </c>
    </row>
    <row r="75" spans="1:160" x14ac:dyDescent="0.45">
      <c r="A75" t="s">
        <v>705</v>
      </c>
      <c r="B75" s="2">
        <v>41820</v>
      </c>
      <c r="C75" s="29">
        <v>6.1781784488672349</v>
      </c>
      <c r="D75" s="3">
        <v>2.6291511256385257E-4</v>
      </c>
      <c r="E75" s="3">
        <v>1.8672214328343195E-4</v>
      </c>
      <c r="F75" s="3">
        <v>-2.364357944221822E-5</v>
      </c>
      <c r="G75" s="3">
        <v>0</v>
      </c>
      <c r="H75" s="55">
        <v>7.6611647254165985E-2</v>
      </c>
      <c r="I75" s="3">
        <v>9.4109865320794988E-5</v>
      </c>
      <c r="J75" s="3">
        <v>0</v>
      </c>
      <c r="K75" s="3">
        <v>6.5443956594300801E-2</v>
      </c>
      <c r="L75" s="3">
        <v>-4.0255745453953414E-3</v>
      </c>
      <c r="M75" s="3">
        <v>0</v>
      </c>
      <c r="N75" s="3">
        <v>2.4491493302823666E-5</v>
      </c>
      <c r="O75" s="3">
        <v>7.357030635511065E-8</v>
      </c>
      <c r="P75" s="3">
        <v>0</v>
      </c>
      <c r="Q75" s="3">
        <v>-1.4061363285861276E-2</v>
      </c>
      <c r="R75" s="3">
        <v>0</v>
      </c>
      <c r="S75" s="3">
        <v>0.42764289533483535</v>
      </c>
      <c r="T75" s="3">
        <v>9.376769361793796E-4</v>
      </c>
      <c r="U75" s="3">
        <v>-6.9164531120329551E-4</v>
      </c>
      <c r="V75" s="3">
        <v>5.7629158623405785E-5</v>
      </c>
      <c r="W75" s="3">
        <v>6.6623472598276681E-2</v>
      </c>
      <c r="X75" s="3">
        <v>0</v>
      </c>
      <c r="Y75" s="3">
        <v>-9.9426071535137639E-6</v>
      </c>
      <c r="Z75" s="3">
        <v>-3.1516325628224395E-6</v>
      </c>
      <c r="AA75" s="3">
        <v>0</v>
      </c>
      <c r="AB75" s="55">
        <v>0.81285074821579939</v>
      </c>
      <c r="AC75" s="3">
        <v>-6.6133527737282716E-4</v>
      </c>
      <c r="AD75" s="3">
        <v>0</v>
      </c>
      <c r="AE75" s="3">
        <v>3.3880044997031418E-7</v>
      </c>
      <c r="AF75" s="3">
        <v>1.9571206945277368E-2</v>
      </c>
      <c r="AG75" s="56">
        <v>2.9956188457388438E-2</v>
      </c>
      <c r="AH75" s="3">
        <v>-6.3814743165684093E-6</v>
      </c>
      <c r="AI75" s="3">
        <v>-3.2368134124574769E-3</v>
      </c>
      <c r="AJ75" s="3">
        <v>0</v>
      </c>
      <c r="AK75" s="3">
        <v>-5.1344477724008189E-6</v>
      </c>
      <c r="AL75" s="3">
        <v>-1.393456478081235E-5</v>
      </c>
      <c r="AM75" s="3">
        <v>6.1942196008945112E-3</v>
      </c>
      <c r="AN75" s="3">
        <v>-3.5329756544365238E-7</v>
      </c>
      <c r="AO75" s="3">
        <v>3.8613257882517672E-4</v>
      </c>
      <c r="AP75" s="3">
        <v>7.7117185066992661E-3</v>
      </c>
      <c r="AQ75" s="3">
        <v>1.2856507732817152E-6</v>
      </c>
      <c r="AR75" s="3">
        <v>1.3256512056974229E-2</v>
      </c>
      <c r="AS75" s="3">
        <v>3.1488005261951761E-6</v>
      </c>
      <c r="AT75" s="3">
        <v>2.2588636200367726E-4</v>
      </c>
      <c r="AU75" s="3">
        <v>3.1735006282019806E-5</v>
      </c>
      <c r="AV75" s="3">
        <v>-1.5408375407453798E-6</v>
      </c>
      <c r="AW75" s="3">
        <v>1.1418937043880161E-4</v>
      </c>
      <c r="AX75" s="3">
        <v>0</v>
      </c>
      <c r="AY75" s="3">
        <v>0</v>
      </c>
      <c r="AZ75" s="3">
        <v>0</v>
      </c>
      <c r="BA75" s="3">
        <v>3.9942181423981524E-2</v>
      </c>
      <c r="BB75" s="3">
        <v>0.42844730257581859</v>
      </c>
      <c r="BC75" s="55">
        <v>0.50382111581399602</v>
      </c>
      <c r="BD75" s="3">
        <v>0</v>
      </c>
      <c r="BE75" s="3">
        <v>0</v>
      </c>
      <c r="BF75" s="3">
        <v>-4.2492229992229985E-10</v>
      </c>
      <c r="BG75" s="3">
        <v>0</v>
      </c>
      <c r="BH75" s="3">
        <v>-1.901345489656878E-5</v>
      </c>
      <c r="BI75" s="3">
        <v>9.0346070966650007E-4</v>
      </c>
      <c r="BJ75" s="3">
        <v>0</v>
      </c>
      <c r="BK75" s="3">
        <v>7.5567010750391801E-7</v>
      </c>
      <c r="BL75" s="3">
        <v>4.1552980082901056E-3</v>
      </c>
      <c r="BM75" s="3">
        <v>-2.9499508445227002E-5</v>
      </c>
      <c r="BN75" s="3">
        <v>-4.2136987679180764E-6</v>
      </c>
      <c r="BO75" s="3">
        <v>6.0460432216991229E-4</v>
      </c>
      <c r="BP75" s="3">
        <v>-9.9532605577231171E-7</v>
      </c>
      <c r="BQ75" s="3">
        <v>-1.8430345728620925E-5</v>
      </c>
      <c r="BR75" s="3">
        <v>-4.0718717110346567E-5</v>
      </c>
      <c r="BS75" s="3">
        <v>0</v>
      </c>
      <c r="BT75" s="3">
        <v>4.8049322078678999E-2</v>
      </c>
      <c r="BU75" s="3">
        <v>3.0059198741697869E-2</v>
      </c>
      <c r="BV75" s="3">
        <v>0.17324931093666818</v>
      </c>
      <c r="BW75" s="3">
        <v>0</v>
      </c>
      <c r="BX75" s="55">
        <v>0.72345369187475839</v>
      </c>
      <c r="BY75" s="3">
        <v>5.271339952580646E-9</v>
      </c>
      <c r="BZ75" s="3">
        <v>5.2504125470423064E-6</v>
      </c>
      <c r="CA75" s="3">
        <v>0</v>
      </c>
      <c r="CB75" s="3">
        <v>0</v>
      </c>
      <c r="CC75" s="3">
        <v>1.2155168629274173E-4</v>
      </c>
      <c r="CD75" s="3">
        <v>0.21834300973194076</v>
      </c>
      <c r="CE75" s="3">
        <v>0</v>
      </c>
      <c r="CF75" s="3">
        <v>0</v>
      </c>
      <c r="CG75" s="3">
        <v>9.5983471734735658E-5</v>
      </c>
      <c r="CH75" s="3">
        <v>8.7569374270788557E-6</v>
      </c>
      <c r="CI75" s="3">
        <v>0</v>
      </c>
      <c r="CJ75" s="3">
        <v>-6.7375913950487121E-5</v>
      </c>
      <c r="CK75" s="3">
        <v>1.9195917783389822E-4</v>
      </c>
      <c r="CL75" s="3">
        <v>7.0411467307957581E-2</v>
      </c>
      <c r="CM75" s="3">
        <v>4.9595356561181177E-4</v>
      </c>
      <c r="CN75" s="3">
        <v>0</v>
      </c>
      <c r="CO75" s="3">
        <v>0</v>
      </c>
      <c r="CP75" s="3">
        <v>1.7743168471907864E-3</v>
      </c>
      <c r="CQ75" s="3">
        <v>-4.1299999992286209E-7</v>
      </c>
      <c r="CR75" s="3">
        <v>3.5652711990755291E-3</v>
      </c>
      <c r="CS75" s="3">
        <v>0</v>
      </c>
      <c r="CT75" s="3">
        <v>0</v>
      </c>
      <c r="CU75" s="3">
        <v>0</v>
      </c>
      <c r="CV75" s="3">
        <v>9.5983169962098817E-5</v>
      </c>
      <c r="CW75" s="3">
        <v>0</v>
      </c>
      <c r="CX75" s="3">
        <v>-5.6241869781285631E-8</v>
      </c>
      <c r="CY75" s="3">
        <v>0</v>
      </c>
      <c r="CZ75" s="3">
        <v>0.33423482109336056</v>
      </c>
      <c r="DA75" s="3">
        <v>1.1829339875219719E-5</v>
      </c>
      <c r="DB75" s="3">
        <v>2.8127183937608192E-3</v>
      </c>
      <c r="DC75" s="3">
        <v>5.8690739897169933E-4</v>
      </c>
      <c r="DD75" s="3">
        <v>-4.9622880197113135E-6</v>
      </c>
      <c r="DE75" s="3">
        <v>1.132684582644939E-2</v>
      </c>
      <c r="DF75" s="3">
        <v>1.2278975812530944E-6</v>
      </c>
      <c r="DG75" s="3">
        <v>1.4511490821470798E-4</v>
      </c>
      <c r="DH75" s="3">
        <v>2.9468530657974213E-2</v>
      </c>
      <c r="DI75" s="3">
        <v>-1.3542747220828006E-7</v>
      </c>
      <c r="DJ75" s="3">
        <v>4.7832119621532684E-3</v>
      </c>
      <c r="DK75" s="3">
        <v>-4.230949486227974E-3</v>
      </c>
      <c r="DL75" s="3">
        <v>4.914625496188859E-5</v>
      </c>
      <c r="DM75" s="3">
        <v>1.9511693222799842E-3</v>
      </c>
      <c r="DN75" s="3">
        <v>-8.967445154097795E-6</v>
      </c>
      <c r="DO75" s="3">
        <v>7.164244857746371E-9</v>
      </c>
      <c r="DP75" s="3">
        <v>1.0284153198901899E-4</v>
      </c>
      <c r="DQ75" s="3">
        <v>3.4424507904280421E-3</v>
      </c>
      <c r="DR75" s="3">
        <v>2.5601232026884249E-5</v>
      </c>
      <c r="DS75" s="3">
        <v>-3.6488073519115445E-5</v>
      </c>
      <c r="DT75" s="3">
        <v>2.4855235315024698E-4</v>
      </c>
      <c r="DU75" s="3">
        <v>-5.5436190774490522E-6</v>
      </c>
      <c r="DV75" s="3">
        <v>-3.3388016165059828E-6</v>
      </c>
      <c r="DW75" s="3">
        <v>0</v>
      </c>
      <c r="DX75" s="3">
        <v>-1.6168509366611342E-9</v>
      </c>
      <c r="DY75" s="3">
        <v>-6.6898597890240543E-7</v>
      </c>
      <c r="DZ75" s="3">
        <v>-1.5614007970820095E-6</v>
      </c>
      <c r="EA75" s="3">
        <v>1.0945601261282093E-3</v>
      </c>
      <c r="EB75" s="3">
        <v>1.1787816845892597E-2</v>
      </c>
      <c r="EC75" s="55">
        <v>0.48520382554714703</v>
      </c>
      <c r="ED75" s="3">
        <v>-4.0567789063763364E-5</v>
      </c>
      <c r="EE75" s="3">
        <v>0</v>
      </c>
      <c r="EF75" s="3">
        <v>0</v>
      </c>
      <c r="EG75" s="3">
        <v>0</v>
      </c>
      <c r="EH75" s="3">
        <v>1.174100619764505E-2</v>
      </c>
      <c r="EI75" s="3">
        <v>3.3377296129022127E-2</v>
      </c>
      <c r="EJ75" s="3">
        <v>0</v>
      </c>
      <c r="EK75" s="3">
        <v>2.0195410668495766E-2</v>
      </c>
      <c r="EL75" s="3">
        <v>-3.7051839354437464E-5</v>
      </c>
      <c r="EM75" s="3">
        <v>0</v>
      </c>
      <c r="EN75" s="3">
        <v>0</v>
      </c>
      <c r="EO75" s="3">
        <v>0</v>
      </c>
      <c r="EP75" s="3">
        <v>-6.9829157396573612E-6</v>
      </c>
      <c r="EQ75" s="3">
        <v>2.1467247325336796E-3</v>
      </c>
      <c r="ER75" s="3">
        <v>3.679200836724579E-3</v>
      </c>
      <c r="ES75" s="3">
        <v>2.2575786565465956E-2</v>
      </c>
      <c r="ET75" s="6">
        <v>0.45551916857922037</v>
      </c>
      <c r="EU75" s="3">
        <v>-3.3628809955247983E-5</v>
      </c>
      <c r="EV75" s="3">
        <v>5.2364176783686583E-3</v>
      </c>
      <c r="EW75" s="3">
        <v>4.8564593793394622E-3</v>
      </c>
      <c r="EX75" s="3">
        <v>2.4030221435617996E-5</v>
      </c>
      <c r="EY75" s="3">
        <v>9.2119493023274327E-3</v>
      </c>
      <c r="EZ75" s="3">
        <v>-6.5599509371718791E-4</v>
      </c>
      <c r="FA75" s="3">
        <v>0</v>
      </c>
      <c r="FB75" s="3">
        <v>0</v>
      </c>
      <c r="FC75" s="3">
        <v>0</v>
      </c>
      <c r="FD75" s="3">
        <v>0</v>
      </c>
    </row>
    <row r="76" spans="1:160" x14ac:dyDescent="0.45">
      <c r="A76" t="s">
        <v>706</v>
      </c>
      <c r="B76" s="2">
        <v>41912</v>
      </c>
      <c r="C76" s="29">
        <v>5.1113898724973295</v>
      </c>
      <c r="D76" s="3">
        <v>-4.3417585094425317E-5</v>
      </c>
      <c r="E76" s="3">
        <v>1.6756141336498999E-5</v>
      </c>
      <c r="F76" s="3">
        <v>3.1271863869020804E-5</v>
      </c>
      <c r="G76" s="3">
        <v>0</v>
      </c>
      <c r="H76" s="55">
        <v>-0.1081717139835276</v>
      </c>
      <c r="I76" s="3">
        <v>-8.3531246505994386E-7</v>
      </c>
      <c r="J76" s="3">
        <v>0</v>
      </c>
      <c r="K76" s="3">
        <v>4.8262283727384468E-2</v>
      </c>
      <c r="L76" s="3">
        <v>3.3625026370189565E-3</v>
      </c>
      <c r="M76" s="3">
        <v>0</v>
      </c>
      <c r="N76" s="3">
        <v>8.9640372357968849E-6</v>
      </c>
      <c r="O76" s="3">
        <v>1.946307987160996E-7</v>
      </c>
      <c r="P76" s="3">
        <v>0</v>
      </c>
      <c r="Q76" s="3">
        <v>-1.8386569140637996E-3</v>
      </c>
      <c r="R76" s="3">
        <v>0</v>
      </c>
      <c r="S76" s="3">
        <v>0.12306152487686775</v>
      </c>
      <c r="T76" s="3">
        <v>7.2258100836192132E-4</v>
      </c>
      <c r="U76" s="3">
        <v>-9.4801921423267807E-3</v>
      </c>
      <c r="V76" s="3">
        <v>5.2258455612317507E-5</v>
      </c>
      <c r="W76" s="3">
        <v>0.11201873107358683</v>
      </c>
      <c r="X76" s="3">
        <v>0</v>
      </c>
      <c r="Y76" s="3">
        <v>-1.6473343494546698E-6</v>
      </c>
      <c r="Z76" s="3">
        <v>-2.4186025734061281E-7</v>
      </c>
      <c r="AA76" s="3">
        <v>0</v>
      </c>
      <c r="AB76" s="55">
        <v>0.88534391685338187</v>
      </c>
      <c r="AC76" s="3">
        <v>-2.8668988239648895E-3</v>
      </c>
      <c r="AD76" s="3">
        <v>0</v>
      </c>
      <c r="AE76" s="3">
        <v>1.334504764465649E-6</v>
      </c>
      <c r="AF76" s="3">
        <v>-4.2815602537699393E-2</v>
      </c>
      <c r="AG76" s="56">
        <v>5.3994814674988623E-2</v>
      </c>
      <c r="AH76" s="3">
        <v>8.3868871328417123E-5</v>
      </c>
      <c r="AI76" s="3">
        <v>4.0493121931765283E-2</v>
      </c>
      <c r="AJ76" s="3">
        <v>0</v>
      </c>
      <c r="AK76" s="3">
        <v>-2.5561637767889499E-5</v>
      </c>
      <c r="AL76" s="3">
        <v>7.9427961523737702E-5</v>
      </c>
      <c r="AM76" s="3">
        <v>-1.3649304391327127E-3</v>
      </c>
      <c r="AN76" s="3">
        <v>3.2384304719778566E-6</v>
      </c>
      <c r="AO76" s="3">
        <v>2.0522753154868334E-4</v>
      </c>
      <c r="AP76" s="3">
        <v>-3.4403837544430996E-3</v>
      </c>
      <c r="AQ76" s="3">
        <v>1.1099354034171432E-5</v>
      </c>
      <c r="AR76" s="3">
        <v>7.7725252490417104E-2</v>
      </c>
      <c r="AS76" s="3">
        <v>1.3264349866552926E-6</v>
      </c>
      <c r="AT76" s="3">
        <v>1.097870337625836E-4</v>
      </c>
      <c r="AU76" s="3">
        <v>-2.435285489501453E-3</v>
      </c>
      <c r="AV76" s="3">
        <v>-1.5884545528032913E-7</v>
      </c>
      <c r="AW76" s="3">
        <v>1.4906873670788526E-4</v>
      </c>
      <c r="AX76" s="3">
        <v>0</v>
      </c>
      <c r="AY76" s="3">
        <v>0</v>
      </c>
      <c r="AZ76" s="3">
        <v>0</v>
      </c>
      <c r="BA76" s="3">
        <v>-1.6984005592218836E-2</v>
      </c>
      <c r="BB76" s="3">
        <v>0.17588993992067251</v>
      </c>
      <c r="BC76" s="55">
        <v>0.66168897344453204</v>
      </c>
      <c r="BD76" s="3">
        <v>0</v>
      </c>
      <c r="BE76" s="3">
        <v>0</v>
      </c>
      <c r="BF76" s="3">
        <v>0</v>
      </c>
      <c r="BG76" s="3">
        <v>0</v>
      </c>
      <c r="BH76" s="3">
        <v>1.1922615519884009E-5</v>
      </c>
      <c r="BI76" s="3">
        <v>-7.4589806457885511E-4</v>
      </c>
      <c r="BJ76" s="3">
        <v>0</v>
      </c>
      <c r="BK76" s="3">
        <v>1.5348174336405893E-5</v>
      </c>
      <c r="BL76" s="3">
        <v>2.218618211565986E-3</v>
      </c>
      <c r="BM76" s="3">
        <v>6.5691511732924902E-6</v>
      </c>
      <c r="BN76" s="3">
        <v>2.4637717491077861E-6</v>
      </c>
      <c r="BO76" s="3">
        <v>1.2469641155703209E-2</v>
      </c>
      <c r="BP76" s="3">
        <v>5.6734258231241216E-6</v>
      </c>
      <c r="BQ76" s="3">
        <v>8.7405226554061014E-5</v>
      </c>
      <c r="BR76" s="3">
        <v>8.1372965894032379E-6</v>
      </c>
      <c r="BS76" s="3">
        <v>0</v>
      </c>
      <c r="BT76" s="3">
        <v>5.5077667498262359E-2</v>
      </c>
      <c r="BU76" s="3">
        <v>8.7998747259759091E-2</v>
      </c>
      <c r="BV76" s="3">
        <v>5.8001704843767286E-2</v>
      </c>
      <c r="BW76" s="3">
        <v>0</v>
      </c>
      <c r="BX76" s="55">
        <v>0.48562495212422679</v>
      </c>
      <c r="BY76" s="3">
        <v>1.18473240091244E-8</v>
      </c>
      <c r="BZ76" s="3">
        <v>-4.6659719686323754E-7</v>
      </c>
      <c r="CA76" s="3">
        <v>0</v>
      </c>
      <c r="CB76" s="3">
        <v>0</v>
      </c>
      <c r="CC76" s="3">
        <v>5.7904182975800408E-6</v>
      </c>
      <c r="CD76" s="3">
        <v>0.23825539975608134</v>
      </c>
      <c r="CE76" s="3">
        <v>0</v>
      </c>
      <c r="CF76" s="3">
        <v>0</v>
      </c>
      <c r="CG76" s="3">
        <v>-8.7226244749510371E-7</v>
      </c>
      <c r="CH76" s="3">
        <v>3.7706187203193103E-6</v>
      </c>
      <c r="CI76" s="3">
        <v>0</v>
      </c>
      <c r="CJ76" s="3">
        <v>-4.6566822032594556E-5</v>
      </c>
      <c r="CK76" s="3">
        <v>-1.7442993137862366E-6</v>
      </c>
      <c r="CL76" s="3">
        <v>8.2702677373833926E-4</v>
      </c>
      <c r="CM76" s="3">
        <v>-1.2774134595410962E-3</v>
      </c>
      <c r="CN76" s="3">
        <v>0</v>
      </c>
      <c r="CO76" s="3">
        <v>0</v>
      </c>
      <c r="CP76" s="3">
        <v>5.3447719588577396E-4</v>
      </c>
      <c r="CQ76" s="3">
        <v>5.13511831809434E-8</v>
      </c>
      <c r="CR76" s="3">
        <v>-6.8402402998121844E-4</v>
      </c>
      <c r="CS76" s="3">
        <v>0</v>
      </c>
      <c r="CT76" s="3">
        <v>0</v>
      </c>
      <c r="CU76" s="3">
        <v>0</v>
      </c>
      <c r="CV76" s="3">
        <v>-8.7336878025149902E-7</v>
      </c>
      <c r="CW76" s="3">
        <v>0</v>
      </c>
      <c r="CX76" s="3">
        <v>-5.0738820646653795E-8</v>
      </c>
      <c r="CY76" s="3">
        <v>0</v>
      </c>
      <c r="CZ76" s="3">
        <v>-0.1712262465730576</v>
      </c>
      <c r="DA76" s="3">
        <v>7.1935881498612285E-5</v>
      </c>
      <c r="DB76" s="3">
        <v>-5.0805440909629353E-3</v>
      </c>
      <c r="DC76" s="3">
        <v>7.0288723182445137E-4</v>
      </c>
      <c r="DD76" s="3">
        <v>-8.3324084248982152E-7</v>
      </c>
      <c r="DE76" s="3">
        <v>-3.301061618230378E-3</v>
      </c>
      <c r="DF76" s="3">
        <v>-6.6402077719089007E-8</v>
      </c>
      <c r="DG76" s="3">
        <v>8.439368856752486E-6</v>
      </c>
      <c r="DH76" s="3">
        <v>2.6182710358217075E-2</v>
      </c>
      <c r="DI76" s="3">
        <v>-1.452328595747202E-6</v>
      </c>
      <c r="DJ76" s="3">
        <v>7.6915199297694619E-3</v>
      </c>
      <c r="DK76" s="3">
        <v>-7.076010935384262E-3</v>
      </c>
      <c r="DL76" s="3">
        <v>6.0387348239451967E-5</v>
      </c>
      <c r="DM76" s="3">
        <v>3.3274647080967249E-3</v>
      </c>
      <c r="DN76" s="3">
        <v>-1.1039267700684973E-6</v>
      </c>
      <c r="DO76" s="3">
        <v>1.8488670032416618E-7</v>
      </c>
      <c r="DP76" s="3">
        <v>9.4786778452398839E-5</v>
      </c>
      <c r="DQ76" s="3">
        <v>2.4404005933451336E-3</v>
      </c>
      <c r="DR76" s="3">
        <v>-2.4653265817921669E-6</v>
      </c>
      <c r="DS76" s="3">
        <v>2.6593972350805038E-4</v>
      </c>
      <c r="DT76" s="3">
        <v>-2.0813697527252608E-5</v>
      </c>
      <c r="DU76" s="3">
        <v>6.0681323573959785E-6</v>
      </c>
      <c r="DV76" s="3">
        <v>-7.5921453605448727E-7</v>
      </c>
      <c r="DW76" s="3">
        <v>0</v>
      </c>
      <c r="DX76" s="3">
        <v>-3.0875409702488622E-10</v>
      </c>
      <c r="DY76" s="3">
        <v>4.2941162909808969E-6</v>
      </c>
      <c r="DZ76" s="3">
        <v>3.2773753667561882E-6</v>
      </c>
      <c r="EA76" s="3">
        <v>-2.4261608935169657E-2</v>
      </c>
      <c r="EB76" s="3">
        <v>1.341823596052507E-2</v>
      </c>
      <c r="EC76" s="55">
        <v>0.36457608643601341</v>
      </c>
      <c r="ED76" s="3">
        <v>1.1528442934765319E-5</v>
      </c>
      <c r="EE76" s="3">
        <v>0</v>
      </c>
      <c r="EF76" s="3">
        <v>0</v>
      </c>
      <c r="EG76" s="3">
        <v>0</v>
      </c>
      <c r="EH76" s="3">
        <v>0.15983964481813862</v>
      </c>
      <c r="EI76" s="3">
        <v>0.14164044410429397</v>
      </c>
      <c r="EJ76" s="3">
        <v>0</v>
      </c>
      <c r="EK76" s="3">
        <v>2.5536416856063487E-2</v>
      </c>
      <c r="EL76" s="3">
        <v>-3.9283717819219492E-6</v>
      </c>
      <c r="EM76" s="3">
        <v>0</v>
      </c>
      <c r="EN76" s="3">
        <v>0</v>
      </c>
      <c r="EO76" s="3">
        <v>0</v>
      </c>
      <c r="EP76" s="3">
        <v>-4.964921993000859E-5</v>
      </c>
      <c r="EQ76" s="3">
        <v>-1.804375099169016E-4</v>
      </c>
      <c r="ER76" s="3">
        <v>3.0447821006896231E-3</v>
      </c>
      <c r="ES76" s="3">
        <v>5.7792302769459625E-2</v>
      </c>
      <c r="ET76" s="6">
        <v>1.7906911501819565</v>
      </c>
      <c r="EU76" s="3">
        <v>2.291019189283835E-6</v>
      </c>
      <c r="EV76" s="3">
        <v>1.1372821565036786E-2</v>
      </c>
      <c r="EW76" s="3">
        <v>2.7611915670611412E-3</v>
      </c>
      <c r="EX76" s="3">
        <v>-3.7881182018523584E-5</v>
      </c>
      <c r="EY76" s="3">
        <v>-5.452036764826565E-2</v>
      </c>
      <c r="EZ76" s="3">
        <v>1.3828323827427965E-3</v>
      </c>
      <c r="FA76" s="3">
        <v>0</v>
      </c>
      <c r="FB76" s="3">
        <v>0</v>
      </c>
      <c r="FC76" s="3">
        <v>0</v>
      </c>
      <c r="FD76" s="3">
        <v>0</v>
      </c>
    </row>
    <row r="77" spans="1:160" x14ac:dyDescent="0.45">
      <c r="A77" t="s">
        <v>707</v>
      </c>
      <c r="B77" s="2">
        <v>42004</v>
      </c>
      <c r="C77" s="29">
        <v>8.9004106764801953</v>
      </c>
      <c r="D77" s="3">
        <v>-2.3537380326221484E-4</v>
      </c>
      <c r="E77" s="3">
        <v>9.7542205166115019E-6</v>
      </c>
      <c r="F77" s="3">
        <v>1.7763945920010549E-5</v>
      </c>
      <c r="G77" s="3">
        <v>0</v>
      </c>
      <c r="H77" s="55">
        <v>0.31389260606700325</v>
      </c>
      <c r="I77" s="3">
        <v>6.995849728495438E-6</v>
      </c>
      <c r="J77" s="3">
        <v>0</v>
      </c>
      <c r="K77" s="3">
        <v>0.13893621411085527</v>
      </c>
      <c r="L77" s="3">
        <v>-5.3630315529382151E-3</v>
      </c>
      <c r="M77" s="3">
        <v>0</v>
      </c>
      <c r="N77" s="3">
        <v>1.6941515981674932E-4</v>
      </c>
      <c r="O77" s="3">
        <v>-5.4476961816998783E-8</v>
      </c>
      <c r="P77" s="3">
        <v>0</v>
      </c>
      <c r="Q77" s="3">
        <v>8.5379337137427951E-3</v>
      </c>
      <c r="R77" s="3">
        <v>0</v>
      </c>
      <c r="S77" s="3">
        <v>0.67462424608831706</v>
      </c>
      <c r="T77" s="3">
        <v>-1.2556730264016977E-4</v>
      </c>
      <c r="U77" s="3">
        <v>-7.655641777802479E-3</v>
      </c>
      <c r="V77" s="3">
        <v>1.7279040410337828E-5</v>
      </c>
      <c r="W77" s="3">
        <v>0.20323301451141726</v>
      </c>
      <c r="X77" s="3">
        <v>0</v>
      </c>
      <c r="Y77" s="3">
        <v>1.0801857530381418E-5</v>
      </c>
      <c r="Z77" s="3">
        <v>2.511297353371839E-6</v>
      </c>
      <c r="AA77" s="3">
        <v>0</v>
      </c>
      <c r="AB77" s="55">
        <v>0.26018327548718756</v>
      </c>
      <c r="AC77" s="3">
        <v>7.7181599745226848E-4</v>
      </c>
      <c r="AD77" s="3">
        <v>0</v>
      </c>
      <c r="AE77" s="3">
        <v>-6.4745592358885438E-7</v>
      </c>
      <c r="AF77" s="3">
        <v>-3.7858815872416278E-3</v>
      </c>
      <c r="AG77" s="56">
        <v>-2.3915122479868539E-3</v>
      </c>
      <c r="AH77" s="3">
        <v>9.1892564272976794E-5</v>
      </c>
      <c r="AI77" s="3">
        <v>1.4210646919468363E-2</v>
      </c>
      <c r="AJ77" s="3">
        <v>0</v>
      </c>
      <c r="AK77" s="3">
        <v>-3.9191090971743784E-6</v>
      </c>
      <c r="AL77" s="3">
        <v>-7.6165590549718153E-6</v>
      </c>
      <c r="AM77" s="3">
        <v>2.5784493754829703E-3</v>
      </c>
      <c r="AN77" s="3">
        <v>5.8398125294880989E-7</v>
      </c>
      <c r="AO77" s="3">
        <v>1.462133407998098E-4</v>
      </c>
      <c r="AP77" s="3">
        <v>1.2082688983446224E-3</v>
      </c>
      <c r="AQ77" s="3">
        <v>-2.3989514656834343E-6</v>
      </c>
      <c r="AR77" s="3">
        <v>5.5816600608767794E-2</v>
      </c>
      <c r="AS77" s="3">
        <v>-1.1453841723304621E-6</v>
      </c>
      <c r="AT77" s="3">
        <v>3.609750403284162E-4</v>
      </c>
      <c r="AU77" s="3">
        <v>-6.1952675544020347E-3</v>
      </c>
      <c r="AV77" s="3">
        <v>1.2595945910288476E-6</v>
      </c>
      <c r="AW77" s="3">
        <v>1.0948216947825552E-5</v>
      </c>
      <c r="AX77" s="3">
        <v>0</v>
      </c>
      <c r="AY77" s="3">
        <v>0</v>
      </c>
      <c r="AZ77" s="3">
        <v>0</v>
      </c>
      <c r="BA77" s="3">
        <v>3.3718298804154045E-4</v>
      </c>
      <c r="BB77" s="3">
        <v>0.27718961194258379</v>
      </c>
      <c r="BC77" s="55">
        <v>0.67200555474365165</v>
      </c>
      <c r="BD77" s="3">
        <v>0</v>
      </c>
      <c r="BE77" s="3">
        <v>0</v>
      </c>
      <c r="BF77" s="3">
        <v>0</v>
      </c>
      <c r="BG77" s="3">
        <v>0</v>
      </c>
      <c r="BH77" s="3">
        <v>-1.3963350848102667E-6</v>
      </c>
      <c r="BI77" s="3">
        <v>-1.973475152496478E-4</v>
      </c>
      <c r="BJ77" s="3">
        <v>0</v>
      </c>
      <c r="BK77" s="3">
        <v>-3.2678178068270396E-5</v>
      </c>
      <c r="BL77" s="3">
        <v>8.2765655242454314E-3</v>
      </c>
      <c r="BM77" s="3">
        <v>2.7173610812226311E-5</v>
      </c>
      <c r="BN77" s="3">
        <v>2.6875691681146326E-6</v>
      </c>
      <c r="BO77" s="3">
        <v>1.3628434603429767E-3</v>
      </c>
      <c r="BP77" s="3">
        <v>-5.4403993249798667E-7</v>
      </c>
      <c r="BQ77" s="3">
        <v>-8.6266455085853608E-6</v>
      </c>
      <c r="BR77" s="3">
        <v>2.6160477227055166E-5</v>
      </c>
      <c r="BS77" s="3">
        <v>0</v>
      </c>
      <c r="BT77" s="3">
        <v>2.9779691224009995E-2</v>
      </c>
      <c r="BU77" s="3">
        <v>-2.3012365875928746E-2</v>
      </c>
      <c r="BV77" s="3">
        <v>5.3998448852053849E-2</v>
      </c>
      <c r="BW77" s="3">
        <v>0</v>
      </c>
      <c r="BX77" s="55">
        <v>0.65723708777802037</v>
      </c>
      <c r="BY77" s="3">
        <v>-2.1353417012034708E-9</v>
      </c>
      <c r="BZ77" s="3">
        <v>-2.9423678084595231E-6</v>
      </c>
      <c r="CA77" s="3">
        <v>0</v>
      </c>
      <c r="CB77" s="3">
        <v>0</v>
      </c>
      <c r="CC77" s="3">
        <v>2.8454378250110591E-5</v>
      </c>
      <c r="CD77" s="3">
        <v>0.21663110969133256</v>
      </c>
      <c r="CE77" s="3">
        <v>0</v>
      </c>
      <c r="CF77" s="3">
        <v>0</v>
      </c>
      <c r="CG77" s="3">
        <v>5.6595430748627115E-6</v>
      </c>
      <c r="CH77" s="3">
        <v>-4.9344666951410767E-6</v>
      </c>
      <c r="CI77" s="3">
        <v>0</v>
      </c>
      <c r="CJ77" s="3">
        <v>7.6168758105854507E-5</v>
      </c>
      <c r="CK77" s="3">
        <v>1.132397390579134E-5</v>
      </c>
      <c r="CL77" s="3">
        <v>-5.4127911060718965E-2</v>
      </c>
      <c r="CM77" s="3">
        <v>-8.8933726109349093E-4</v>
      </c>
      <c r="CN77" s="3">
        <v>0</v>
      </c>
      <c r="CO77" s="3">
        <v>0</v>
      </c>
      <c r="CP77" s="3">
        <v>-5.3212088711375666E-4</v>
      </c>
      <c r="CQ77" s="3">
        <v>2.2064018083734296E-7</v>
      </c>
      <c r="CR77" s="3">
        <v>-2.4046898780036917E-3</v>
      </c>
      <c r="CS77" s="3">
        <v>0</v>
      </c>
      <c r="CT77" s="3">
        <v>0</v>
      </c>
      <c r="CU77" s="3">
        <v>0</v>
      </c>
      <c r="CV77" s="3">
        <v>5.6598253825776608E-6</v>
      </c>
      <c r="CW77" s="3">
        <v>0</v>
      </c>
      <c r="CX77" s="3">
        <v>1.1506460261687232E-8</v>
      </c>
      <c r="CY77" s="3">
        <v>0</v>
      </c>
      <c r="CZ77" s="3">
        <v>-7.1113987513532276E-2</v>
      </c>
      <c r="DA77" s="3">
        <v>-9.0506467850527159E-6</v>
      </c>
      <c r="DB77" s="3">
        <v>1.8757945376519536E-3</v>
      </c>
      <c r="DC77" s="3">
        <v>5.6807871706881564E-4</v>
      </c>
      <c r="DD77" s="3">
        <v>5.3973700571215275E-6</v>
      </c>
      <c r="DE77" s="3">
        <v>1.9618144082357878E-2</v>
      </c>
      <c r="DF77" s="3">
        <v>-6.0511489746037636E-7</v>
      </c>
      <c r="DG77" s="3">
        <v>-4.0439203057538202E-5</v>
      </c>
      <c r="DH77" s="3">
        <v>5.8764705972268613E-2</v>
      </c>
      <c r="DI77" s="3">
        <v>-7.1269767503153589E-7</v>
      </c>
      <c r="DJ77" s="3">
        <v>3.2391644268874027E-3</v>
      </c>
      <c r="DK77" s="3">
        <v>5.316384333214786E-3</v>
      </c>
      <c r="DL77" s="3">
        <v>5.9390588532372405E-5</v>
      </c>
      <c r="DM77" s="3">
        <v>-4.5056742392495511E-4</v>
      </c>
      <c r="DN77" s="3">
        <v>1.8436210198387085E-5</v>
      </c>
      <c r="DO77" s="3">
        <v>-3.0592509869845808E-8</v>
      </c>
      <c r="DP77" s="3">
        <v>-1.2804872832757988E-4</v>
      </c>
      <c r="DQ77" s="3">
        <v>5.5533460147039518E-4</v>
      </c>
      <c r="DR77" s="3">
        <v>-1.8687544440018207E-5</v>
      </c>
      <c r="DS77" s="3">
        <v>-3.0744381641022715E-5</v>
      </c>
      <c r="DT77" s="3">
        <v>4.1910276418300214E-3</v>
      </c>
      <c r="DU77" s="3">
        <v>1.10070948945163E-5</v>
      </c>
      <c r="DV77" s="3">
        <v>4.2978763117361836E-6</v>
      </c>
      <c r="DW77" s="3">
        <v>0</v>
      </c>
      <c r="DX77" s="3">
        <v>9.0810028536731221E-11</v>
      </c>
      <c r="DY77" s="3">
        <v>-5.7631890929059686E-7</v>
      </c>
      <c r="DZ77" s="3">
        <v>-4.4411189876410321E-6</v>
      </c>
      <c r="EA77" s="3">
        <v>-6.6568090011362869E-3</v>
      </c>
      <c r="EB77" s="3">
        <v>-1.6531798542579097E-2</v>
      </c>
      <c r="EC77" s="55">
        <v>0.52303846689825884</v>
      </c>
      <c r="ED77" s="3">
        <v>2.5998303992002426E-5</v>
      </c>
      <c r="EE77" s="3">
        <v>0</v>
      </c>
      <c r="EF77" s="3">
        <v>0</v>
      </c>
      <c r="EG77" s="3">
        <v>0</v>
      </c>
      <c r="EH77" s="3">
        <v>2.4657033942900045E-2</v>
      </c>
      <c r="EI77" s="3">
        <v>0.22016924461059964</v>
      </c>
      <c r="EJ77" s="3">
        <v>0</v>
      </c>
      <c r="EK77" s="3">
        <v>1.9497125755302661E-2</v>
      </c>
      <c r="EL77" s="3">
        <v>3.8327543871003959E-5</v>
      </c>
      <c r="EM77" s="3">
        <v>0</v>
      </c>
      <c r="EN77" s="3">
        <v>0</v>
      </c>
      <c r="EO77" s="3">
        <v>0</v>
      </c>
      <c r="EP77" s="3">
        <v>4.0535686135562826E-4</v>
      </c>
      <c r="EQ77" s="3">
        <v>3.6196057534969898E-2</v>
      </c>
      <c r="ER77" s="3">
        <v>3.4172196185231697E-3</v>
      </c>
      <c r="ES77" s="3">
        <v>4.0739572477656735E-2</v>
      </c>
      <c r="ET77" s="6">
        <v>4.5768064651086844</v>
      </c>
      <c r="EU77" s="3">
        <v>2.3108021472541742E-5</v>
      </c>
      <c r="EV77" s="3">
        <v>1.7753229222788037E-2</v>
      </c>
      <c r="EW77" s="3">
        <v>6.6083069804053736E-3</v>
      </c>
      <c r="EX77" s="3">
        <v>-1.2081060229776905E-5</v>
      </c>
      <c r="EY77" s="3">
        <v>1.8217407747602971E-2</v>
      </c>
      <c r="EZ77" s="3">
        <v>2.1727908472826663E-4</v>
      </c>
      <c r="FA77" s="3">
        <v>0</v>
      </c>
      <c r="FB77" s="3">
        <v>0</v>
      </c>
      <c r="FC77" s="3">
        <v>0</v>
      </c>
      <c r="FD77" s="3">
        <v>0</v>
      </c>
    </row>
    <row r="78" spans="1:160" x14ac:dyDescent="0.45">
      <c r="A78" t="s">
        <v>708</v>
      </c>
      <c r="B78" s="2">
        <v>42094</v>
      </c>
      <c r="C78" s="29">
        <v>8.0924916179450008</v>
      </c>
      <c r="D78" s="3">
        <v>4.9880009201541434E-6</v>
      </c>
      <c r="E78" s="3">
        <v>-1.2528345932070772E-5</v>
      </c>
      <c r="F78" s="3">
        <v>-2.3096160795108636E-5</v>
      </c>
      <c r="G78" s="3">
        <v>0</v>
      </c>
      <c r="H78" s="55">
        <v>0.10140159969854909</v>
      </c>
      <c r="I78" s="3">
        <v>-5.4187679565651634E-7</v>
      </c>
      <c r="J78" s="3">
        <v>0</v>
      </c>
      <c r="K78" s="3">
        <v>9.8489652356779686E-2</v>
      </c>
      <c r="L78" s="3">
        <v>-1.112909820611257E-2</v>
      </c>
      <c r="M78" s="3">
        <v>0</v>
      </c>
      <c r="N78" s="3">
        <v>5.3358065158055714E-6</v>
      </c>
      <c r="O78" s="3">
        <v>-8.0483327882549954E-8</v>
      </c>
      <c r="P78" s="3">
        <v>0</v>
      </c>
      <c r="Q78" s="3">
        <v>6.1536294951906436E-3</v>
      </c>
      <c r="R78" s="3">
        <v>0</v>
      </c>
      <c r="S78" s="3">
        <v>-4.5051734217881327E-2</v>
      </c>
      <c r="T78" s="3">
        <v>-2.6694307374301816E-4</v>
      </c>
      <c r="U78" s="3">
        <v>6.9521273166071689E-4</v>
      </c>
      <c r="V78" s="3">
        <v>1.662927685796958E-4</v>
      </c>
      <c r="W78" s="3">
        <v>0.25358743106398757</v>
      </c>
      <c r="X78" s="3">
        <v>0</v>
      </c>
      <c r="Y78" s="3">
        <v>-1.1118170761989121E-6</v>
      </c>
      <c r="Z78" s="3">
        <v>-3.8801549235437768E-8</v>
      </c>
      <c r="AA78" s="3">
        <v>0</v>
      </c>
      <c r="AB78" s="55">
        <v>0.60236449054063046</v>
      </c>
      <c r="AC78" s="3">
        <v>6.6684139753269006E-3</v>
      </c>
      <c r="AD78" s="3">
        <v>0</v>
      </c>
      <c r="AE78" s="3">
        <v>-1.5108288999325353E-6</v>
      </c>
      <c r="AF78" s="3">
        <v>2.953133654620994E-2</v>
      </c>
      <c r="AG78" s="56">
        <v>1.7136448074165016E-2</v>
      </c>
      <c r="AH78" s="3">
        <v>-6.5912126104401229E-5</v>
      </c>
      <c r="AI78" s="3">
        <v>5.8512047725594049E-3</v>
      </c>
      <c r="AJ78" s="3">
        <v>0</v>
      </c>
      <c r="AK78" s="3">
        <v>2.7441941058871335E-5</v>
      </c>
      <c r="AL78" s="3">
        <v>-5.7492915117129655E-5</v>
      </c>
      <c r="AM78" s="3">
        <v>5.9988356278593558E-3</v>
      </c>
      <c r="AN78" s="3">
        <v>-3.4148609595618091E-6</v>
      </c>
      <c r="AO78" s="3">
        <v>1.606525854637967E-4</v>
      </c>
      <c r="AP78" s="3">
        <v>-4.2683119423055464E-3</v>
      </c>
      <c r="AQ78" s="3">
        <v>-5.635836910166025E-6</v>
      </c>
      <c r="AR78" s="3">
        <v>4.1246312885277692E-2</v>
      </c>
      <c r="AS78" s="3">
        <v>-1.8779841485629272E-6</v>
      </c>
      <c r="AT78" s="3">
        <v>2.8715374939944403E-5</v>
      </c>
      <c r="AU78" s="3">
        <v>1.2681302680325824E-4</v>
      </c>
      <c r="AV78" s="3">
        <v>-6.1523051323838692E-10</v>
      </c>
      <c r="AW78" s="3">
        <v>-6.8047847699998461E-5</v>
      </c>
      <c r="AX78" s="3">
        <v>0</v>
      </c>
      <c r="AY78" s="3">
        <v>0</v>
      </c>
      <c r="AZ78" s="3">
        <v>0</v>
      </c>
      <c r="BA78" s="3">
        <v>2.9512734710018654E-2</v>
      </c>
      <c r="BB78" s="3">
        <v>0.17181681494549658</v>
      </c>
      <c r="BC78" s="55">
        <v>0.10243711542896029</v>
      </c>
      <c r="BD78" s="3">
        <v>0</v>
      </c>
      <c r="BE78" s="3">
        <v>0</v>
      </c>
      <c r="BF78" s="3">
        <v>0</v>
      </c>
      <c r="BG78" s="3">
        <v>0</v>
      </c>
      <c r="BH78" s="3">
        <v>2.4730692182017222E-6</v>
      </c>
      <c r="BI78" s="3">
        <v>1.4437507244995741E-4</v>
      </c>
      <c r="BJ78" s="3">
        <v>0</v>
      </c>
      <c r="BK78" s="3">
        <v>1.5231570774479333E-5</v>
      </c>
      <c r="BL78" s="3">
        <v>-1.7373867323216743E-2</v>
      </c>
      <c r="BM78" s="3">
        <v>-3.0197721266982903E-6</v>
      </c>
      <c r="BN78" s="3">
        <v>-1.1057045003755133E-6</v>
      </c>
      <c r="BO78" s="3">
        <v>1.4754036150530591E-2</v>
      </c>
      <c r="BP78" s="3">
        <v>-4.1066367940806884E-6</v>
      </c>
      <c r="BQ78" s="3">
        <v>-4.8200509585158568E-5</v>
      </c>
      <c r="BR78" s="3">
        <v>-3.8948462474610122E-6</v>
      </c>
      <c r="BS78" s="3">
        <v>0</v>
      </c>
      <c r="BT78" s="3">
        <v>3.726584768430162E-2</v>
      </c>
      <c r="BU78" s="3">
        <v>-6.6650482071970191E-2</v>
      </c>
      <c r="BV78" s="3">
        <v>0.22668014012107965</v>
      </c>
      <c r="BW78" s="3">
        <v>0</v>
      </c>
      <c r="BX78" s="55">
        <v>0.72691563467453912</v>
      </c>
      <c r="BY78" s="3">
        <v>-4.9029672010839172E-9</v>
      </c>
      <c r="BZ78" s="3">
        <v>-3.8244667116471422E-7</v>
      </c>
      <c r="CA78" s="3">
        <v>0</v>
      </c>
      <c r="CB78" s="3">
        <v>0</v>
      </c>
      <c r="CC78" s="3">
        <v>1.2101720694465328E-4</v>
      </c>
      <c r="CD78" s="3">
        <v>0.36174265928925875</v>
      </c>
      <c r="CE78" s="3">
        <v>0</v>
      </c>
      <c r="CF78" s="3">
        <v>0</v>
      </c>
      <c r="CG78" s="3">
        <v>-5.3629324389243508E-7</v>
      </c>
      <c r="CH78" s="3">
        <v>-2.5185989026819275E-6</v>
      </c>
      <c r="CI78" s="3">
        <v>0</v>
      </c>
      <c r="CJ78" s="3">
        <v>2.1437641982087121E-5</v>
      </c>
      <c r="CK78" s="3">
        <v>-1.0722489628742617E-6</v>
      </c>
      <c r="CL78" s="3">
        <v>4.0831256016257485E-2</v>
      </c>
      <c r="CM78" s="3">
        <v>2.1999516372874371E-3</v>
      </c>
      <c r="CN78" s="3">
        <v>0</v>
      </c>
      <c r="CO78" s="3">
        <v>0</v>
      </c>
      <c r="CP78" s="3">
        <v>1.0563500727900034E-3</v>
      </c>
      <c r="CQ78" s="3">
        <v>-6.0141404857528154E-8</v>
      </c>
      <c r="CR78" s="3">
        <v>-3.9346227531271384E-4</v>
      </c>
      <c r="CS78" s="3">
        <v>0</v>
      </c>
      <c r="CT78" s="3">
        <v>0</v>
      </c>
      <c r="CU78" s="3">
        <v>0</v>
      </c>
      <c r="CV78" s="3">
        <v>-5.3600412524738271E-7</v>
      </c>
      <c r="CW78" s="3">
        <v>0</v>
      </c>
      <c r="CX78" s="3">
        <v>6.0758534393748788E-9</v>
      </c>
      <c r="CY78" s="3">
        <v>0</v>
      </c>
      <c r="CZ78" s="3">
        <v>0.12431924678500954</v>
      </c>
      <c r="DA78" s="3">
        <v>-3.3894305856034934E-5</v>
      </c>
      <c r="DB78" s="3">
        <v>1.2009578634793806E-3</v>
      </c>
      <c r="DC78" s="3">
        <v>2.9174669281306952E-3</v>
      </c>
      <c r="DD78" s="3">
        <v>-5.5154201881881202E-7</v>
      </c>
      <c r="DE78" s="3">
        <v>7.3233175761404073E-3</v>
      </c>
      <c r="DF78" s="3">
        <v>-5.3442083558137914E-8</v>
      </c>
      <c r="DG78" s="3">
        <v>-1.0562563162330437E-5</v>
      </c>
      <c r="DH78" s="3">
        <v>1.3550348657808994E-3</v>
      </c>
      <c r="DI78" s="3">
        <v>1.4936179813405567E-6</v>
      </c>
      <c r="DJ78" s="3">
        <v>1.6558611562736756E-3</v>
      </c>
      <c r="DK78" s="3">
        <v>4.3006651397805981E-3</v>
      </c>
      <c r="DL78" s="3">
        <v>-1.5341902862324303E-5</v>
      </c>
      <c r="DM78" s="3">
        <v>4.282921342722553E-4</v>
      </c>
      <c r="DN78" s="3">
        <v>-2.3025667245442591E-6</v>
      </c>
      <c r="DO78" s="3">
        <v>-4.3891352975009811E-8</v>
      </c>
      <c r="DP78" s="3">
        <v>-4.8041690189794947E-5</v>
      </c>
      <c r="DQ78" s="3">
        <v>1.0907896414498763E-3</v>
      </c>
      <c r="DR78" s="3">
        <v>-3.8881123617211778E-6</v>
      </c>
      <c r="DS78" s="3">
        <v>4.4793524728347321E-3</v>
      </c>
      <c r="DT78" s="3">
        <v>-4.3246523754895031E-5</v>
      </c>
      <c r="DU78" s="3">
        <v>8.864572421868493E-5</v>
      </c>
      <c r="DV78" s="3">
        <v>-4.9587335711669764E-7</v>
      </c>
      <c r="DW78" s="3">
        <v>0</v>
      </c>
      <c r="DX78" s="3">
        <v>1.8162005707346246E-11</v>
      </c>
      <c r="DY78" s="3">
        <v>-2.6632497874362512E-6</v>
      </c>
      <c r="DZ78" s="3">
        <v>2.0984034319347775E-6</v>
      </c>
      <c r="EA78" s="3">
        <v>1.8775966005092882E-3</v>
      </c>
      <c r="EB78" s="3">
        <v>-2.165287521614876E-3</v>
      </c>
      <c r="EC78" s="55">
        <v>1.1921916089432827</v>
      </c>
      <c r="ED78" s="3">
        <v>7.212595373765872E-7</v>
      </c>
      <c r="EE78" s="3">
        <v>0</v>
      </c>
      <c r="EF78" s="3">
        <v>0</v>
      </c>
      <c r="EG78" s="3">
        <v>0</v>
      </c>
      <c r="EH78" s="3">
        <v>-3.5913531787783393E-2</v>
      </c>
      <c r="EI78" s="3">
        <v>-5.7475766016676727E-2</v>
      </c>
      <c r="EJ78" s="3">
        <v>0</v>
      </c>
      <c r="EK78" s="3">
        <v>1.3074137069073479E-2</v>
      </c>
      <c r="EL78" s="3">
        <v>8.8548676545019585E-5</v>
      </c>
      <c r="EM78" s="3">
        <v>0</v>
      </c>
      <c r="EN78" s="3">
        <v>0</v>
      </c>
      <c r="EO78" s="3">
        <v>0</v>
      </c>
      <c r="EP78" s="3">
        <v>3.9611903229341164E-5</v>
      </c>
      <c r="EQ78" s="3">
        <v>-3.7436847111569629E-4</v>
      </c>
      <c r="ER78" s="3">
        <v>1.2476976611173467E-3</v>
      </c>
      <c r="ES78" s="3">
        <v>2.7116050085783692E-2</v>
      </c>
      <c r="ET78" s="6">
        <v>4.2084440171884143</v>
      </c>
      <c r="EU78" s="3">
        <v>1.1153279622345359E-4</v>
      </c>
      <c r="EV78" s="3">
        <v>4.922250625745162E-4</v>
      </c>
      <c r="EW78" s="3">
        <v>3.5234086155832558E-3</v>
      </c>
      <c r="EX78" s="3">
        <v>2.9996790499518056E-5</v>
      </c>
      <c r="EY78" s="3">
        <v>2.5151028272658943E-2</v>
      </c>
      <c r="EZ78" s="3">
        <v>-7.8903599611931865E-4</v>
      </c>
      <c r="FA78" s="3">
        <v>0</v>
      </c>
      <c r="FB78" s="3">
        <v>0</v>
      </c>
      <c r="FC78" s="3">
        <v>0</v>
      </c>
      <c r="FD78" s="3">
        <v>0</v>
      </c>
    </row>
    <row r="79" spans="1:160" x14ac:dyDescent="0.45">
      <c r="A79" t="s">
        <v>709</v>
      </c>
      <c r="B79" s="2">
        <v>42185</v>
      </c>
      <c r="C79" s="29">
        <v>7.6460624902782364</v>
      </c>
      <c r="D79" s="3">
        <v>2.6136733840859789E-4</v>
      </c>
      <c r="E79" s="3">
        <v>-1.537726319358437E-5</v>
      </c>
      <c r="F79" s="3">
        <v>-8.4271260755703386E-6</v>
      </c>
      <c r="G79" s="3">
        <v>0</v>
      </c>
      <c r="H79" s="55">
        <v>6.6930543694901687E-2</v>
      </c>
      <c r="I79" s="3">
        <v>-5.2446383057064179E-6</v>
      </c>
      <c r="J79" s="3">
        <v>0</v>
      </c>
      <c r="K79" s="3">
        <v>0.11380785664614892</v>
      </c>
      <c r="L79" s="3">
        <v>9.5472183338019163E-3</v>
      </c>
      <c r="M79" s="3">
        <v>0</v>
      </c>
      <c r="N79" s="3">
        <v>1.3980616243274861E-5</v>
      </c>
      <c r="O79" s="3">
        <v>8.4594297775309369E-9</v>
      </c>
      <c r="P79" s="3">
        <v>0</v>
      </c>
      <c r="Q79" s="3">
        <v>-1.206405729504011E-2</v>
      </c>
      <c r="R79" s="3">
        <v>0</v>
      </c>
      <c r="S79" s="3">
        <v>0.18251882836753908</v>
      </c>
      <c r="T79" s="3">
        <v>-1.1333949159799203E-4</v>
      </c>
      <c r="U79" s="3">
        <v>4.8070548344080035E-3</v>
      </c>
      <c r="V79" s="3">
        <v>1.6237860895521229E-4</v>
      </c>
      <c r="W79" s="3">
        <v>4.6690802848018575E-2</v>
      </c>
      <c r="X79" s="3">
        <v>0</v>
      </c>
      <c r="Y79" s="3">
        <v>-6.0672220904270126E-6</v>
      </c>
      <c r="Z79" s="3">
        <v>-1.4310790381207133E-6</v>
      </c>
      <c r="AA79" s="3">
        <v>0</v>
      </c>
      <c r="AB79" s="55">
        <v>0.17315603509719421</v>
      </c>
      <c r="AC79" s="3">
        <v>8.8311877612533094E-3</v>
      </c>
      <c r="AD79" s="3">
        <v>0</v>
      </c>
      <c r="AE79" s="3">
        <v>6.4105679646743182E-7</v>
      </c>
      <c r="AF79" s="3">
        <v>3.440729830247282E-2</v>
      </c>
      <c r="AG79" s="56">
        <v>2.8930031157765244E-4</v>
      </c>
      <c r="AH79" s="3">
        <v>-7.6774311676459876E-6</v>
      </c>
      <c r="AI79" s="3">
        <v>4.6275034069855232E-2</v>
      </c>
      <c r="AJ79" s="3">
        <v>0</v>
      </c>
      <c r="AK79" s="3">
        <v>-2.1105311200031702E-6</v>
      </c>
      <c r="AL79" s="3">
        <v>-1.6707544964341236E-5</v>
      </c>
      <c r="AM79" s="3">
        <v>4.9766558954645343E-4</v>
      </c>
      <c r="AN79" s="3">
        <v>1.407768501500399E-7</v>
      </c>
      <c r="AO79" s="3">
        <v>1.5862867854516061E-4</v>
      </c>
      <c r="AP79" s="3">
        <v>5.0900061590882211E-3</v>
      </c>
      <c r="AQ79" s="3">
        <v>6.0838163642694013E-7</v>
      </c>
      <c r="AR79" s="3">
        <v>3.338657664710775E-2</v>
      </c>
      <c r="AS79" s="3">
        <v>1.5990675846597715E-6</v>
      </c>
      <c r="AT79" s="3">
        <v>2.7145908847544161E-5</v>
      </c>
      <c r="AU79" s="3">
        <v>2.4398858072409721E-3</v>
      </c>
      <c r="AV79" s="3">
        <v>-7.3074654911481619E-7</v>
      </c>
      <c r="AW79" s="3">
        <v>3.19361939311095E-5</v>
      </c>
      <c r="AX79" s="3">
        <v>0</v>
      </c>
      <c r="AY79" s="3">
        <v>0</v>
      </c>
      <c r="AZ79" s="3">
        <v>0</v>
      </c>
      <c r="BA79" s="3">
        <v>1.7589320386099536E-2</v>
      </c>
      <c r="BB79" s="3">
        <v>0.54358304640465527</v>
      </c>
      <c r="BC79" s="55">
        <v>0.34289659127093014</v>
      </c>
      <c r="BD79" s="3">
        <v>0</v>
      </c>
      <c r="BE79" s="3">
        <v>0</v>
      </c>
      <c r="BF79" s="3">
        <v>0</v>
      </c>
      <c r="BG79" s="3">
        <v>0</v>
      </c>
      <c r="BH79" s="3">
        <v>-6.0970924770886337E-6</v>
      </c>
      <c r="BI79" s="3">
        <v>3.6126206744909177E-4</v>
      </c>
      <c r="BJ79" s="3">
        <v>0</v>
      </c>
      <c r="BK79" s="3">
        <v>2.8391750959886851E-5</v>
      </c>
      <c r="BL79" s="3">
        <v>1.3321901976908683E-2</v>
      </c>
      <c r="BM79" s="3">
        <v>6.6842606853664618E-5</v>
      </c>
      <c r="BN79" s="3">
        <v>-2.4717994564158474E-6</v>
      </c>
      <c r="BO79" s="3">
        <v>4.2611123986428402E-3</v>
      </c>
      <c r="BP79" s="3">
        <v>-1.1933960688815178E-6</v>
      </c>
      <c r="BQ79" s="3">
        <v>-1.8066840823741409E-5</v>
      </c>
      <c r="BR79" s="3">
        <v>-1.7766431503246446E-5</v>
      </c>
      <c r="BS79" s="3">
        <v>0</v>
      </c>
      <c r="BT79" s="3">
        <v>6.6605170165494082E-2</v>
      </c>
      <c r="BU79" s="3">
        <v>1.5043224228502581E-3</v>
      </c>
      <c r="BV79" s="3">
        <v>-3.6602857756825875E-2</v>
      </c>
      <c r="BW79" s="3">
        <v>0</v>
      </c>
      <c r="BX79" s="55">
        <v>0.44957555478614597</v>
      </c>
      <c r="BY79" s="3">
        <v>1.3245605387910726E-9</v>
      </c>
      <c r="BZ79" s="3">
        <v>2.4203330848613856E-6</v>
      </c>
      <c r="CA79" s="3">
        <v>0</v>
      </c>
      <c r="CB79" s="3">
        <v>0</v>
      </c>
      <c r="CC79" s="3">
        <v>8.115497003613703E-5</v>
      </c>
      <c r="CD79" s="3">
        <v>0.13342295440322813</v>
      </c>
      <c r="CE79" s="3">
        <v>0</v>
      </c>
      <c r="CF79" s="3">
        <v>0</v>
      </c>
      <c r="CG79" s="3">
        <v>-4.2967088644379447E-6</v>
      </c>
      <c r="CH79" s="3">
        <v>2.6033984618238511E-6</v>
      </c>
      <c r="CI79" s="3">
        <v>0</v>
      </c>
      <c r="CJ79" s="3">
        <v>-1.9456448399922131E-5</v>
      </c>
      <c r="CK79" s="3">
        <v>-8.5970885692953008E-6</v>
      </c>
      <c r="CL79" s="3">
        <v>9.708387121312205E-2</v>
      </c>
      <c r="CM79" s="3">
        <v>-1.64958582360699E-3</v>
      </c>
      <c r="CN79" s="3">
        <v>0</v>
      </c>
      <c r="CO79" s="3">
        <v>0</v>
      </c>
      <c r="CP79" s="3">
        <v>1.152385509967173E-3</v>
      </c>
      <c r="CQ79" s="3">
        <v>-4.7433496523168369E-8</v>
      </c>
      <c r="CR79" s="3">
        <v>3.3635919067854345E-3</v>
      </c>
      <c r="CS79" s="3">
        <v>0</v>
      </c>
      <c r="CT79" s="3">
        <v>0</v>
      </c>
      <c r="CU79" s="3">
        <v>0</v>
      </c>
      <c r="CV79" s="3">
        <v>-4.2968181125190785E-6</v>
      </c>
      <c r="CW79" s="3">
        <v>0</v>
      </c>
      <c r="CX79" s="3">
        <v>-1.5621407909555351E-10</v>
      </c>
      <c r="CY79" s="3">
        <v>0</v>
      </c>
      <c r="CZ79" s="3">
        <v>0.16058475420445806</v>
      </c>
      <c r="DA79" s="3">
        <v>1.0799799060928783E-5</v>
      </c>
      <c r="DB79" s="3">
        <v>2.6224232827994532E-4</v>
      </c>
      <c r="DC79" s="3">
        <v>6.7044898975456089E-4</v>
      </c>
      <c r="DD79" s="3">
        <v>-3.0282165925681513E-6</v>
      </c>
      <c r="DE79" s="3">
        <v>1.3975705536209717E-2</v>
      </c>
      <c r="DF79" s="3">
        <v>3.5175450588823866E-7</v>
      </c>
      <c r="DG79" s="3">
        <v>4.1149042410731321E-5</v>
      </c>
      <c r="DH79" s="3">
        <v>5.8485587236892884E-3</v>
      </c>
      <c r="DI79" s="3">
        <v>-6.6963900589900757E-7</v>
      </c>
      <c r="DJ79" s="3">
        <v>-7.2383061427721261E-4</v>
      </c>
      <c r="DK79" s="3">
        <v>-4.7525665684249188E-3</v>
      </c>
      <c r="DL79" s="3">
        <v>-6.3119346256228215E-5</v>
      </c>
      <c r="DM79" s="3">
        <v>9.1112788375928176E-4</v>
      </c>
      <c r="DN79" s="3">
        <v>-2.2147275774747984E-5</v>
      </c>
      <c r="DO79" s="3">
        <v>6.0969127428462023E-9</v>
      </c>
      <c r="DP79" s="3">
        <v>1.7462635207496103E-4</v>
      </c>
      <c r="DQ79" s="3">
        <v>-5.4260638517797059E-5</v>
      </c>
      <c r="DR79" s="3">
        <v>2.3506361355826038E-5</v>
      </c>
      <c r="DS79" s="3">
        <v>-6.5384131741322803E-5</v>
      </c>
      <c r="DT79" s="3">
        <v>2.8919782841862958E-4</v>
      </c>
      <c r="DU79" s="3">
        <v>-8.3484191515359119E-6</v>
      </c>
      <c r="DV79" s="3">
        <v>-2.6149054219972765E-6</v>
      </c>
      <c r="DW79" s="3">
        <v>0</v>
      </c>
      <c r="DX79" s="3">
        <v>0</v>
      </c>
      <c r="DY79" s="3">
        <v>-5.4063024025178305E-7</v>
      </c>
      <c r="DZ79" s="3">
        <v>-1.0313308201443197E-7</v>
      </c>
      <c r="EA79" s="3">
        <v>-2.0387220374899952E-2</v>
      </c>
      <c r="EB79" s="3">
        <v>5.9675589504586384E-3</v>
      </c>
      <c r="EC79" s="55">
        <v>0.96900731523195904</v>
      </c>
      <c r="ED79" s="3">
        <v>6.347192770701207E-5</v>
      </c>
      <c r="EE79" s="3">
        <v>0</v>
      </c>
      <c r="EF79" s="3">
        <v>0</v>
      </c>
      <c r="EG79" s="3">
        <v>0</v>
      </c>
      <c r="EH79" s="3">
        <v>1.1860439459940168E-3</v>
      </c>
      <c r="EI79" s="3">
        <v>0.31217822455646299</v>
      </c>
      <c r="EJ79" s="3">
        <v>0</v>
      </c>
      <c r="EK79" s="3">
        <v>1.0044063688502839E-2</v>
      </c>
      <c r="EL79" s="3">
        <v>-1.498780402227605E-5</v>
      </c>
      <c r="EM79" s="3">
        <v>0</v>
      </c>
      <c r="EN79" s="3">
        <v>0</v>
      </c>
      <c r="EO79" s="3">
        <v>0</v>
      </c>
      <c r="EP79" s="3">
        <v>-1.5308196440573788E-6</v>
      </c>
      <c r="EQ79" s="3">
        <v>2.4981765983568302E-3</v>
      </c>
      <c r="ER79" s="3">
        <v>2.5737652558017278E-4</v>
      </c>
      <c r="ES79" s="3">
        <v>7.3046268843916518E-2</v>
      </c>
      <c r="ET79" s="6">
        <v>3.088717868263759</v>
      </c>
      <c r="EU79" s="3">
        <v>3.6163523208931805E-4</v>
      </c>
      <c r="EV79" s="3">
        <v>6.673363421156874E-3</v>
      </c>
      <c r="EW79" s="3">
        <v>1.9093311688859855E-3</v>
      </c>
      <c r="EX79" s="3">
        <v>3.5100026525472573E-5</v>
      </c>
      <c r="EY79" s="3">
        <v>4.0944418354763278E-3</v>
      </c>
      <c r="EZ79" s="3">
        <v>-2.3960001589731612E-4</v>
      </c>
      <c r="FA79" s="3">
        <v>0</v>
      </c>
      <c r="FB79" s="3">
        <v>0</v>
      </c>
      <c r="FC79" s="3">
        <v>0</v>
      </c>
      <c r="FD79" s="3">
        <v>0</v>
      </c>
    </row>
    <row r="80" spans="1:160" x14ac:dyDescent="0.45">
      <c r="A80" t="s">
        <v>710</v>
      </c>
      <c r="B80" s="2">
        <v>42277</v>
      </c>
      <c r="C80" s="29">
        <v>11.859929909386183</v>
      </c>
      <c r="D80" s="3">
        <v>-3.245940582900151E-5</v>
      </c>
      <c r="E80" s="3">
        <v>1.8103945320294231E-5</v>
      </c>
      <c r="F80" s="3">
        <v>1.2456171758229754E-5</v>
      </c>
      <c r="G80" s="3">
        <v>0</v>
      </c>
      <c r="H80" s="55">
        <v>0.12496107293177237</v>
      </c>
      <c r="I80" s="3">
        <v>-8.4192702201669207E-7</v>
      </c>
      <c r="J80" s="3">
        <v>0</v>
      </c>
      <c r="K80" s="3">
        <v>3.3643088958943905E-2</v>
      </c>
      <c r="L80" s="3">
        <v>4.4004680945954559E-3</v>
      </c>
      <c r="M80" s="3">
        <v>0</v>
      </c>
      <c r="N80" s="3">
        <v>9.0546867983400961E-6</v>
      </c>
      <c r="O80" s="3">
        <v>6.4578103282133308E-8</v>
      </c>
      <c r="P80" s="3">
        <v>0</v>
      </c>
      <c r="Q80" s="3">
        <v>-1.7988966368448615E-3</v>
      </c>
      <c r="R80" s="3">
        <v>0</v>
      </c>
      <c r="S80" s="3">
        <v>0.17551356674938992</v>
      </c>
      <c r="T80" s="3">
        <v>4.9840720588510711E-4</v>
      </c>
      <c r="U80" s="3">
        <v>2.9652517956155899E-4</v>
      </c>
      <c r="V80" s="3">
        <v>6.1316980141323444E-5</v>
      </c>
      <c r="W80" s="3">
        <v>0.65612185329167638</v>
      </c>
      <c r="X80" s="3">
        <v>0</v>
      </c>
      <c r="Y80" s="3">
        <v>-8.6897616290517677E-7</v>
      </c>
      <c r="Z80" s="3">
        <v>-6.6489038749899788E-8</v>
      </c>
      <c r="AA80" s="3">
        <v>0</v>
      </c>
      <c r="AB80" s="55">
        <v>0.30137690847931364</v>
      </c>
      <c r="AC80" s="3">
        <v>-4.2740608569221327E-3</v>
      </c>
      <c r="AD80" s="3">
        <v>0</v>
      </c>
      <c r="AE80" s="3">
        <v>2.0306961801185914E-6</v>
      </c>
      <c r="AF80" s="3">
        <v>5.7788381717462305E-2</v>
      </c>
      <c r="AG80" s="56">
        <v>1.345979502329786E-2</v>
      </c>
      <c r="AH80" s="3">
        <v>-1.1039113827695878E-5</v>
      </c>
      <c r="AI80" s="3">
        <v>2.0808300423745218E-2</v>
      </c>
      <c r="AJ80" s="3">
        <v>0</v>
      </c>
      <c r="AK80" s="3">
        <v>-1.7090330900761528E-5</v>
      </c>
      <c r="AL80" s="3">
        <v>8.0721446800704414E-5</v>
      </c>
      <c r="AM80" s="3">
        <v>-4.1609838233630783E-3</v>
      </c>
      <c r="AN80" s="3">
        <v>2.0885305237451343E-6</v>
      </c>
      <c r="AO80" s="3">
        <v>3.2883587993465138E-4</v>
      </c>
      <c r="AP80" s="3">
        <v>-3.308842233127274E-4</v>
      </c>
      <c r="AQ80" s="3">
        <v>3.25744659749361E-6</v>
      </c>
      <c r="AR80" s="3">
        <v>9.9118027467831431E-3</v>
      </c>
      <c r="AS80" s="3">
        <v>7.8067579028659365E-7</v>
      </c>
      <c r="AT80" s="3">
        <v>8.595467870836792E-5</v>
      </c>
      <c r="AU80" s="3">
        <v>-1.8047032277728288E-3</v>
      </c>
      <c r="AV80" s="3">
        <v>-3.4809834100713751E-8</v>
      </c>
      <c r="AW80" s="3">
        <v>3.280368558648623E-4</v>
      </c>
      <c r="AX80" s="3">
        <v>0</v>
      </c>
      <c r="AY80" s="3">
        <v>0</v>
      </c>
      <c r="AZ80" s="3">
        <v>0</v>
      </c>
      <c r="BA80" s="3">
        <v>0.15657708141634971</v>
      </c>
      <c r="BB80" s="3">
        <v>0.10679256624198251</v>
      </c>
      <c r="BC80" s="55">
        <v>0.4114199221352336</v>
      </c>
      <c r="BD80" s="3">
        <v>0</v>
      </c>
      <c r="BE80" s="3">
        <v>0</v>
      </c>
      <c r="BF80" s="3">
        <v>0</v>
      </c>
      <c r="BG80" s="3">
        <v>0</v>
      </c>
      <c r="BH80" s="3">
        <v>7.978463215574822E-6</v>
      </c>
      <c r="BI80" s="3">
        <v>3.0578220700172489E-3</v>
      </c>
      <c r="BJ80" s="3">
        <v>0</v>
      </c>
      <c r="BK80" s="3">
        <v>6.709681949639627E-4</v>
      </c>
      <c r="BL80" s="3">
        <v>2.0986723935210734E-2</v>
      </c>
      <c r="BM80" s="3">
        <v>1.5943502535117387E-5</v>
      </c>
      <c r="BN80" s="3">
        <v>4.396347444189601E-7</v>
      </c>
      <c r="BO80" s="3">
        <v>2.4482265325281808E-3</v>
      </c>
      <c r="BP80" s="3">
        <v>5.7658176286217416E-6</v>
      </c>
      <c r="BQ80" s="3">
        <v>5.8962658957859316E-5</v>
      </c>
      <c r="BR80" s="3">
        <v>4.3127682363675633E-7</v>
      </c>
      <c r="BS80" s="3">
        <v>0</v>
      </c>
      <c r="BT80" s="3">
        <v>-5.8045315369935758E-4</v>
      </c>
      <c r="BU80" s="3">
        <v>0.10239903927040987</v>
      </c>
      <c r="BV80" s="3">
        <v>0.23499899268093177</v>
      </c>
      <c r="BW80" s="3">
        <v>0</v>
      </c>
      <c r="BX80" s="55">
        <v>0.50199344887711983</v>
      </c>
      <c r="BY80" s="3">
        <v>9.5987490731968053E-10</v>
      </c>
      <c r="BZ80" s="3">
        <v>4.4260675850555957E-8</v>
      </c>
      <c r="CA80" s="3">
        <v>0</v>
      </c>
      <c r="CB80" s="3">
        <v>0</v>
      </c>
      <c r="CC80" s="3">
        <v>1.8339512973782927E-3</v>
      </c>
      <c r="CD80" s="3">
        <v>0.31111398265240348</v>
      </c>
      <c r="CE80" s="3">
        <v>0</v>
      </c>
      <c r="CF80" s="3">
        <v>0</v>
      </c>
      <c r="CG80" s="3">
        <v>-9.6504108466843439E-7</v>
      </c>
      <c r="CH80" s="3">
        <v>1.6428002640495526E-6</v>
      </c>
      <c r="CI80" s="3">
        <v>0</v>
      </c>
      <c r="CJ80" s="3">
        <v>-6.4998178310287735E-5</v>
      </c>
      <c r="CK80" s="3">
        <v>-1.9292766110946185E-6</v>
      </c>
      <c r="CL80" s="3">
        <v>3.2077130236896942E-2</v>
      </c>
      <c r="CM80" s="3">
        <v>-6.3283460050488601E-3</v>
      </c>
      <c r="CN80" s="3">
        <v>0</v>
      </c>
      <c r="CO80" s="3">
        <v>0</v>
      </c>
      <c r="CP80" s="3">
        <v>3.9918264668062408E-4</v>
      </c>
      <c r="CQ80" s="3">
        <v>1.2342819255140613E-8</v>
      </c>
      <c r="CR80" s="3">
        <v>-7.3675478520537029E-4</v>
      </c>
      <c r="CS80" s="3">
        <v>0</v>
      </c>
      <c r="CT80" s="3">
        <v>0</v>
      </c>
      <c r="CU80" s="3">
        <v>0</v>
      </c>
      <c r="CV80" s="3">
        <v>-9.6504420826406817E-7</v>
      </c>
      <c r="CW80" s="3">
        <v>0</v>
      </c>
      <c r="CX80" s="3">
        <v>-1.6061665002800505E-10</v>
      </c>
      <c r="CY80" s="3">
        <v>0</v>
      </c>
      <c r="CZ80" s="3">
        <v>4.908507946159469E-2</v>
      </c>
      <c r="DA80" s="3">
        <v>6.8483155443268817E-6</v>
      </c>
      <c r="DB80" s="3">
        <v>4.5603458324896748E-3</v>
      </c>
      <c r="DC80" s="3">
        <v>6.3212700037992234E-4</v>
      </c>
      <c r="DD80" s="3">
        <v>-4.4027724342904969E-7</v>
      </c>
      <c r="DE80" s="3">
        <v>3.1175984962301975E-2</v>
      </c>
      <c r="DF80" s="3">
        <v>6.2942823755723301E-8</v>
      </c>
      <c r="DG80" s="3">
        <v>1.0759296862858452E-4</v>
      </c>
      <c r="DH80" s="3">
        <v>4.5579075175857372E-3</v>
      </c>
      <c r="DI80" s="3">
        <v>1.2628103556368281E-6</v>
      </c>
      <c r="DJ80" s="3">
        <v>1.9471423296796325E-4</v>
      </c>
      <c r="DK80" s="3">
        <v>-2.7421379768217532E-3</v>
      </c>
      <c r="DL80" s="3">
        <v>2.0173534353250302E-5</v>
      </c>
      <c r="DM80" s="3">
        <v>-5.5489177541643198E-4</v>
      </c>
      <c r="DN80" s="3">
        <v>-4.5556245969992193E-6</v>
      </c>
      <c r="DO80" s="3">
        <v>5.5805395134252928E-9</v>
      </c>
      <c r="DP80" s="3">
        <v>7.8421856480666134E-5</v>
      </c>
      <c r="DQ80" s="3">
        <v>-6.6208891690720036E-4</v>
      </c>
      <c r="DR80" s="3">
        <v>-1.6018633214441946E-6</v>
      </c>
      <c r="DS80" s="3">
        <v>3.4105195465971493E-4</v>
      </c>
      <c r="DT80" s="3">
        <v>-2.0299244347904699E-5</v>
      </c>
      <c r="DU80" s="3">
        <v>7.6937618901667236E-6</v>
      </c>
      <c r="DV80" s="3">
        <v>-7.075421982202477E-7</v>
      </c>
      <c r="DW80" s="3">
        <v>0</v>
      </c>
      <c r="DX80" s="3">
        <v>0</v>
      </c>
      <c r="DY80" s="3">
        <v>3.2253734250071199E-6</v>
      </c>
      <c r="DZ80" s="3">
        <v>2.2574998019706083E-6</v>
      </c>
      <c r="EA80" s="3">
        <v>1.8788758405281218E-3</v>
      </c>
      <c r="EB80" s="3">
        <v>5.4787711341651646E-3</v>
      </c>
      <c r="EC80" s="55">
        <v>1.4048560890073729</v>
      </c>
      <c r="ED80" s="3">
        <v>1.3500065815977576E-5</v>
      </c>
      <c r="EE80" s="3">
        <v>0</v>
      </c>
      <c r="EF80" s="3">
        <v>0</v>
      </c>
      <c r="EG80" s="3">
        <v>0</v>
      </c>
      <c r="EH80" s="3">
        <v>-1.5162650747926527E-3</v>
      </c>
      <c r="EI80" s="3">
        <v>7.460211307775802E-2</v>
      </c>
      <c r="EJ80" s="3">
        <v>0</v>
      </c>
      <c r="EK80" s="3">
        <v>2.2665087668817072E-2</v>
      </c>
      <c r="EL80" s="3">
        <v>1.2402159110111687E-5</v>
      </c>
      <c r="EM80" s="3">
        <v>0</v>
      </c>
      <c r="EN80" s="3">
        <v>0</v>
      </c>
      <c r="EO80" s="3">
        <v>0</v>
      </c>
      <c r="EP80" s="3">
        <v>-2.2461525794517355E-5</v>
      </c>
      <c r="EQ80" s="3">
        <v>-1.7548307771645422E-4</v>
      </c>
      <c r="ER80" s="3">
        <v>-4.9954550291978323E-5</v>
      </c>
      <c r="ES80" s="3">
        <v>0.23093105250590798</v>
      </c>
      <c r="ET80" s="6">
        <v>7.0459341935399786</v>
      </c>
      <c r="EU80" s="3">
        <v>1.0069459590672779E-4</v>
      </c>
      <c r="EV80" s="3">
        <v>1.6732438367345878E-2</v>
      </c>
      <c r="EW80" s="3">
        <v>4.5690626713565047E-3</v>
      </c>
      <c r="EX80" s="3">
        <v>-5.79077066169951E-5</v>
      </c>
      <c r="EY80" s="3">
        <v>-4.0580113583280841E-2</v>
      </c>
      <c r="EZ80" s="3">
        <v>5.6208961452015372E-4</v>
      </c>
      <c r="FA80" s="3">
        <v>0</v>
      </c>
      <c r="FB80" s="3">
        <v>0</v>
      </c>
      <c r="FC80" s="3">
        <v>0</v>
      </c>
      <c r="FD80" s="3">
        <v>0</v>
      </c>
    </row>
    <row r="81" spans="1:160" x14ac:dyDescent="0.45">
      <c r="A81" t="s">
        <v>711</v>
      </c>
      <c r="B81" s="2">
        <v>42369</v>
      </c>
      <c r="C81" s="29">
        <v>8.5974349775796028</v>
      </c>
      <c r="D81" s="3">
        <v>-2.1327590761562577E-4</v>
      </c>
      <c r="E81" s="3">
        <v>9.9056632305643989E-6</v>
      </c>
      <c r="F81" s="3">
        <v>6.5764993763832849E-6</v>
      </c>
      <c r="G81" s="3">
        <v>0</v>
      </c>
      <c r="H81" s="55">
        <v>0.21408519455821373</v>
      </c>
      <c r="I81" s="3">
        <v>6.2066841799476017E-6</v>
      </c>
      <c r="J81" s="3">
        <v>0</v>
      </c>
      <c r="K81" s="3">
        <v>8.5614095039323976E-2</v>
      </c>
      <c r="L81" s="3">
        <v>1.5195515602046116E-2</v>
      </c>
      <c r="M81" s="3">
        <v>0</v>
      </c>
      <c r="N81" s="3">
        <v>-2.9127884558155514E-5</v>
      </c>
      <c r="O81" s="3">
        <v>-1.2754624568646766E-8</v>
      </c>
      <c r="P81" s="3">
        <v>0</v>
      </c>
      <c r="Q81" s="3">
        <v>7.5306605458451033E-3</v>
      </c>
      <c r="R81" s="3">
        <v>0</v>
      </c>
      <c r="S81" s="3">
        <v>0.42030148076115686</v>
      </c>
      <c r="T81" s="3">
        <v>-1.0847382025365515E-4</v>
      </c>
      <c r="U81" s="3">
        <v>1.265019528363983E-3</v>
      </c>
      <c r="V81" s="3">
        <v>8.2241565549412617E-6</v>
      </c>
      <c r="W81" s="3">
        <v>0.18886018019458953</v>
      </c>
      <c r="X81" s="3">
        <v>0</v>
      </c>
      <c r="Y81" s="3">
        <v>5.369114759787854E-6</v>
      </c>
      <c r="Z81" s="3">
        <v>8.1190333650961763E-7</v>
      </c>
      <c r="AA81" s="3">
        <v>0</v>
      </c>
      <c r="AB81" s="55">
        <v>0.31578990649795113</v>
      </c>
      <c r="AC81" s="3">
        <v>-6.5324032871096407E-4</v>
      </c>
      <c r="AD81" s="3">
        <v>0</v>
      </c>
      <c r="AE81" s="3">
        <v>-1.0088869342069979E-6</v>
      </c>
      <c r="AF81" s="3">
        <v>4.2423846057918794E-3</v>
      </c>
      <c r="AG81" s="56">
        <v>1.7837356158894809E-2</v>
      </c>
      <c r="AH81" s="3">
        <v>6.8008449594678656E-5</v>
      </c>
      <c r="AI81" s="3">
        <v>6.079878084109426E-2</v>
      </c>
      <c r="AJ81" s="3">
        <v>0</v>
      </c>
      <c r="AK81" s="3">
        <v>-1.5517377277013148E-6</v>
      </c>
      <c r="AL81" s="3">
        <v>-6.60177303487852E-6</v>
      </c>
      <c r="AM81" s="3">
        <v>-9.1877344025601329E-5</v>
      </c>
      <c r="AN81" s="3">
        <v>1.3039066264945239E-6</v>
      </c>
      <c r="AO81" s="3">
        <v>1.9407584741664883E-4</v>
      </c>
      <c r="AP81" s="3">
        <v>-2.1690350920342133E-3</v>
      </c>
      <c r="AQ81" s="3">
        <v>1.0277119594186081E-7</v>
      </c>
      <c r="AR81" s="3">
        <v>3.2954673600037163E-3</v>
      </c>
      <c r="AS81" s="3">
        <v>-8.1918803971193347E-7</v>
      </c>
      <c r="AT81" s="3">
        <v>-7.4817135027127526E-5</v>
      </c>
      <c r="AU81" s="3">
        <v>4.1892883762666693E-2</v>
      </c>
      <c r="AV81" s="3">
        <v>4.1434097838096889E-7</v>
      </c>
      <c r="AW81" s="3">
        <v>-2.4560772054116692E-5</v>
      </c>
      <c r="AX81" s="3">
        <v>0</v>
      </c>
      <c r="AY81" s="3">
        <v>0</v>
      </c>
      <c r="AZ81" s="3">
        <v>0</v>
      </c>
      <c r="BA81" s="3">
        <v>-1.0615696006115794E-2</v>
      </c>
      <c r="BB81" s="3">
        <v>0.13738792393167854</v>
      </c>
      <c r="BC81" s="55">
        <v>0.51795494651849217</v>
      </c>
      <c r="BD81" s="3">
        <v>0</v>
      </c>
      <c r="BE81" s="3">
        <v>0</v>
      </c>
      <c r="BF81" s="3">
        <v>0</v>
      </c>
      <c r="BG81" s="3">
        <v>0</v>
      </c>
      <c r="BH81" s="3">
        <v>-8.2923739267853563E-6</v>
      </c>
      <c r="BI81" s="3">
        <v>8.1690774501225758E-4</v>
      </c>
      <c r="BJ81" s="3">
        <v>0</v>
      </c>
      <c r="BK81" s="3">
        <v>-1.4294007321003932E-5</v>
      </c>
      <c r="BL81" s="3">
        <v>3.4533740531748749E-2</v>
      </c>
      <c r="BM81" s="3">
        <v>1.2568413436288957E-5</v>
      </c>
      <c r="BN81" s="3">
        <v>2.4211617116649466E-6</v>
      </c>
      <c r="BO81" s="3">
        <v>2.1459245406520461E-3</v>
      </c>
      <c r="BP81" s="3">
        <v>-4.7155521677703677E-7</v>
      </c>
      <c r="BQ81" s="3">
        <v>-1.9430317222301197E-6</v>
      </c>
      <c r="BR81" s="3">
        <v>1.3712873355633039E-5</v>
      </c>
      <c r="BS81" s="3">
        <v>0</v>
      </c>
      <c r="BT81" s="3">
        <v>0.12741135238050927</v>
      </c>
      <c r="BU81" s="3">
        <v>-4.2753810207560888E-2</v>
      </c>
      <c r="BV81" s="3">
        <v>0.30611426397054065</v>
      </c>
      <c r="BW81" s="3">
        <v>0</v>
      </c>
      <c r="BX81" s="55">
        <v>0.47598477174131953</v>
      </c>
      <c r="BY81" s="3">
        <v>-2.2651860902946823E-10</v>
      </c>
      <c r="BZ81" s="3">
        <v>-1.3525886175629814E-6</v>
      </c>
      <c r="CA81" s="3">
        <v>0</v>
      </c>
      <c r="CB81" s="3">
        <v>0</v>
      </c>
      <c r="CC81" s="3">
        <v>2.150860839496518E-5</v>
      </c>
      <c r="CD81" s="3">
        <v>0.16059160547535617</v>
      </c>
      <c r="CE81" s="3">
        <v>0</v>
      </c>
      <c r="CF81" s="3">
        <v>0</v>
      </c>
      <c r="CG81" s="3">
        <v>5.7465357562617659E-6</v>
      </c>
      <c r="CH81" s="3">
        <v>-1.3364784039301474E-6</v>
      </c>
      <c r="CI81" s="3">
        <v>0</v>
      </c>
      <c r="CJ81" s="3">
        <v>4.1113816315469415E-5</v>
      </c>
      <c r="CK81" s="3">
        <v>1.1494414257705932E-5</v>
      </c>
      <c r="CL81" s="3">
        <v>1.2495405869234944E-2</v>
      </c>
      <c r="CM81" s="3">
        <v>-2.2078253619984198E-2</v>
      </c>
      <c r="CN81" s="3">
        <v>0</v>
      </c>
      <c r="CO81" s="3">
        <v>0</v>
      </c>
      <c r="CP81" s="3">
        <v>-4.6363374957637983E-4</v>
      </c>
      <c r="CQ81" s="3">
        <v>5.5465456265990248E-9</v>
      </c>
      <c r="CR81" s="3">
        <v>-2.072040557404673E-3</v>
      </c>
      <c r="CS81" s="3">
        <v>0</v>
      </c>
      <c r="CT81" s="3">
        <v>0</v>
      </c>
      <c r="CU81" s="3">
        <v>0</v>
      </c>
      <c r="CV81" s="3">
        <v>5.7465148335710551E-6</v>
      </c>
      <c r="CW81" s="3">
        <v>0</v>
      </c>
      <c r="CX81" s="3">
        <v>-3.9649927233061651E-12</v>
      </c>
      <c r="CY81" s="3">
        <v>0</v>
      </c>
      <c r="CZ81" s="3">
        <v>0.84467627840294424</v>
      </c>
      <c r="DA81" s="3">
        <v>-2.9297724050089218E-6</v>
      </c>
      <c r="DB81" s="3">
        <v>7.6764279816637514E-4</v>
      </c>
      <c r="DC81" s="3">
        <v>4.7839393243390393E-4</v>
      </c>
      <c r="DD81" s="3">
        <v>2.6830382585501649E-6</v>
      </c>
      <c r="DE81" s="3">
        <v>6.2794108834197782E-2</v>
      </c>
      <c r="DF81" s="3">
        <v>-2.0528331493704989E-7</v>
      </c>
      <c r="DG81" s="3">
        <v>6.2141584294812851E-5</v>
      </c>
      <c r="DH81" s="3">
        <v>-6.138926954355522E-3</v>
      </c>
      <c r="DI81" s="3">
        <v>-1.7688379472704788E-6</v>
      </c>
      <c r="DJ81" s="3">
        <v>1.874257936778916E-3</v>
      </c>
      <c r="DK81" s="3">
        <v>4.8064032776888475E-3</v>
      </c>
      <c r="DL81" s="3">
        <v>6.3586429725894934E-5</v>
      </c>
      <c r="DM81" s="3">
        <v>-7.0944306440004804E-4</v>
      </c>
      <c r="DN81" s="3">
        <v>4.0305855920852655E-5</v>
      </c>
      <c r="DO81" s="3">
        <v>2.2682311393700624E-10</v>
      </c>
      <c r="DP81" s="3">
        <v>-9.8954240386370357E-5</v>
      </c>
      <c r="DQ81" s="3">
        <v>-1.0605258912940035E-4</v>
      </c>
      <c r="DR81" s="3">
        <v>-1.6752815227788614E-5</v>
      </c>
      <c r="DS81" s="3">
        <v>-2.492632230927016E-5</v>
      </c>
      <c r="DT81" s="3">
        <v>-2.3441820904411054E-4</v>
      </c>
      <c r="DU81" s="3">
        <v>1.5255588413955991E-5</v>
      </c>
      <c r="DV81" s="3">
        <v>3.2398525036690453E-6</v>
      </c>
      <c r="DW81" s="3">
        <v>0</v>
      </c>
      <c r="DX81" s="3">
        <v>0</v>
      </c>
      <c r="DY81" s="3">
        <v>-3.9778379340363942E-7</v>
      </c>
      <c r="DZ81" s="3">
        <v>-4.1618982479555226E-6</v>
      </c>
      <c r="EA81" s="3">
        <v>-6.0149063378886696E-5</v>
      </c>
      <c r="EB81" s="3">
        <v>-7.8582336084455778E-3</v>
      </c>
      <c r="EC81" s="55">
        <v>0.75027105743265476</v>
      </c>
      <c r="ED81" s="3">
        <v>1.8963961051761011E-5</v>
      </c>
      <c r="EE81" s="3">
        <v>0</v>
      </c>
      <c r="EF81" s="3">
        <v>0</v>
      </c>
      <c r="EG81" s="3">
        <v>0</v>
      </c>
      <c r="EH81" s="3">
        <v>3.8341967496118623E-2</v>
      </c>
      <c r="EI81" s="3">
        <v>8.7731086338650441E-2</v>
      </c>
      <c r="EJ81" s="3">
        <v>0</v>
      </c>
      <c r="EK81" s="3">
        <v>9.6331948177160714E-3</v>
      </c>
      <c r="EL81" s="3">
        <v>1.969637576199505E-4</v>
      </c>
      <c r="EM81" s="3">
        <v>0</v>
      </c>
      <c r="EN81" s="3">
        <v>0</v>
      </c>
      <c r="EO81" s="3">
        <v>0</v>
      </c>
      <c r="EP81" s="3">
        <v>-1.9708063497558636E-5</v>
      </c>
      <c r="EQ81" s="3">
        <v>-2.0246609234552456E-3</v>
      </c>
      <c r="ER81" s="3">
        <v>8.4704773204424268E-4</v>
      </c>
      <c r="ES81" s="3">
        <v>0.60047685753909441</v>
      </c>
      <c r="ET81" s="6">
        <v>3.0699795121082323</v>
      </c>
      <c r="EU81" s="3">
        <v>2.7586256108295619E-5</v>
      </c>
      <c r="EV81" s="3">
        <v>1.5928745014853266E-2</v>
      </c>
      <c r="EW81" s="3">
        <v>5.0424103486892274E-4</v>
      </c>
      <c r="EX81" s="3">
        <v>-1.9497722119201678E-5</v>
      </c>
      <c r="EY81" s="3">
        <v>1.3476071903792842E-2</v>
      </c>
      <c r="EZ81" s="3">
        <v>2.4581161727284695E-4</v>
      </c>
      <c r="FA81" s="3">
        <v>0</v>
      </c>
      <c r="FB81" s="3">
        <v>0</v>
      </c>
      <c r="FC81" s="3">
        <v>0</v>
      </c>
      <c r="FD81" s="3">
        <v>0</v>
      </c>
    </row>
    <row r="82" spans="1:160" x14ac:dyDescent="0.45">
      <c r="A82" t="s">
        <v>712</v>
      </c>
      <c r="B82" s="2">
        <v>42460</v>
      </c>
      <c r="C82" s="29">
        <v>8.1732378114525446</v>
      </c>
      <c r="D82" s="3">
        <v>-7.9158230479541529E-6</v>
      </c>
      <c r="E82" s="3">
        <v>-1.2350182400108284E-5</v>
      </c>
      <c r="F82" s="3">
        <v>-8.9706615743552965E-6</v>
      </c>
      <c r="G82" s="3">
        <v>0</v>
      </c>
      <c r="H82" s="55">
        <v>5.3062061479737438E-2</v>
      </c>
      <c r="I82" s="3">
        <v>-3.6084711569708251E-7</v>
      </c>
      <c r="J82" s="3">
        <v>0</v>
      </c>
      <c r="K82" s="3">
        <v>3.9637232567688925E-2</v>
      </c>
      <c r="L82" s="3">
        <v>2.469189516190139E-2</v>
      </c>
      <c r="M82" s="3">
        <v>0</v>
      </c>
      <c r="N82" s="3">
        <v>8.4958288053473397E-6</v>
      </c>
      <c r="O82" s="3">
        <v>-3.2836049490454856E-8</v>
      </c>
      <c r="P82" s="3">
        <v>0</v>
      </c>
      <c r="Q82" s="3">
        <v>4.4815329879564422E-3</v>
      </c>
      <c r="R82" s="3">
        <v>0</v>
      </c>
      <c r="S82" s="3">
        <v>0.82162304653006935</v>
      </c>
      <c r="T82" s="3">
        <v>-1.1672882831264243E-4</v>
      </c>
      <c r="U82" s="3">
        <v>5.2784140132523848E-4</v>
      </c>
      <c r="V82" s="3">
        <v>-3.4532040848092636E-5</v>
      </c>
      <c r="W82" s="3">
        <v>0.25107931139648998</v>
      </c>
      <c r="X82" s="3">
        <v>0</v>
      </c>
      <c r="Y82" s="3">
        <v>-8.4394564554209861E-8</v>
      </c>
      <c r="Z82" s="3">
        <v>2.0052510455653785E-7</v>
      </c>
      <c r="AA82" s="3">
        <v>0</v>
      </c>
      <c r="AB82" s="55">
        <v>0.45884229526809256</v>
      </c>
      <c r="AC82" s="3">
        <v>5.3034902388998323E-3</v>
      </c>
      <c r="AD82" s="3">
        <v>0</v>
      </c>
      <c r="AE82" s="3">
        <v>-2.1425853028143712E-6</v>
      </c>
      <c r="AF82" s="3">
        <v>-2.3959708009297219E-2</v>
      </c>
      <c r="AG82" s="56">
        <v>1.9200371361862211E-2</v>
      </c>
      <c r="AH82" s="3">
        <v>-4.4819819973893647E-5</v>
      </c>
      <c r="AI82" s="3">
        <v>5.1205745306378149E-2</v>
      </c>
      <c r="AJ82" s="3">
        <v>0</v>
      </c>
      <c r="AK82" s="3">
        <v>1.4377854291417141E-5</v>
      </c>
      <c r="AL82" s="3">
        <v>-5.5205556851551202E-5</v>
      </c>
      <c r="AM82" s="3">
        <v>5.5247509879698155E-3</v>
      </c>
      <c r="AN82" s="3">
        <v>-3.6657949962264176E-6</v>
      </c>
      <c r="AO82" s="3">
        <v>3.0229238353027336E-4</v>
      </c>
      <c r="AP82" s="3">
        <v>-9.3896806649901722E-4</v>
      </c>
      <c r="AQ82" s="3">
        <v>-2.0118738451034965E-6</v>
      </c>
      <c r="AR82" s="3">
        <v>6.6978906108541795E-3</v>
      </c>
      <c r="AS82" s="3">
        <v>-5.5103571706694585E-7</v>
      </c>
      <c r="AT82" s="3">
        <v>6.9211103109604688E-5</v>
      </c>
      <c r="AU82" s="3">
        <v>3.5543045090683932E-4</v>
      </c>
      <c r="AV82" s="3">
        <v>1.0831411120949355E-7</v>
      </c>
      <c r="AW82" s="3">
        <v>-1.615271444038252E-4</v>
      </c>
      <c r="AX82" s="3">
        <v>0</v>
      </c>
      <c r="AY82" s="3">
        <v>0</v>
      </c>
      <c r="AZ82" s="3">
        <v>0</v>
      </c>
      <c r="BA82" s="3">
        <v>-0.1024033470982801</v>
      </c>
      <c r="BB82" s="3">
        <v>7.442877256714843E-2</v>
      </c>
      <c r="BC82" s="55">
        <v>0.81978003905760488</v>
      </c>
      <c r="BD82" s="3">
        <v>0</v>
      </c>
      <c r="BE82" s="3">
        <v>0</v>
      </c>
      <c r="BF82" s="3">
        <v>0</v>
      </c>
      <c r="BG82" s="3">
        <v>0</v>
      </c>
      <c r="BH82" s="3">
        <v>3.4155455220338224E-6</v>
      </c>
      <c r="BI82" s="3">
        <v>1.8407037980099197E-5</v>
      </c>
      <c r="BJ82" s="3">
        <v>0</v>
      </c>
      <c r="BK82" s="3">
        <v>2.0765812321917555E-4</v>
      </c>
      <c r="BL82" s="3">
        <v>3.9060027509577482E-2</v>
      </c>
      <c r="BM82" s="3">
        <v>8.002635442684217E-6</v>
      </c>
      <c r="BN82" s="3">
        <v>-7.7613450123709783E-7</v>
      </c>
      <c r="BO82" s="3">
        <v>4.5032228072116312E-3</v>
      </c>
      <c r="BP82" s="3">
        <v>-3.9432540608250844E-6</v>
      </c>
      <c r="BQ82" s="3">
        <v>-2.6282493232068104E-5</v>
      </c>
      <c r="BR82" s="3">
        <v>-1.5145107593788292E-6</v>
      </c>
      <c r="BS82" s="3">
        <v>0</v>
      </c>
      <c r="BT82" s="3">
        <v>2.9022237092306124E-2</v>
      </c>
      <c r="BU82" s="3">
        <v>1.9464542354329697</v>
      </c>
      <c r="BV82" s="3">
        <v>3.0966911285388244E-2</v>
      </c>
      <c r="BW82" s="3">
        <v>0</v>
      </c>
      <c r="BX82" s="55">
        <v>0.36882573814627501</v>
      </c>
      <c r="BY82" s="3">
        <v>-1.0209391831469852E-10</v>
      </c>
      <c r="BZ82" s="3">
        <v>-1.4606936236858951E-7</v>
      </c>
      <c r="CA82" s="3">
        <v>0</v>
      </c>
      <c r="CB82" s="3">
        <v>0</v>
      </c>
      <c r="CC82" s="3">
        <v>-2.1339545200039883E-7</v>
      </c>
      <c r="CD82" s="3">
        <v>0.50850635050819692</v>
      </c>
      <c r="CE82" s="3">
        <v>0</v>
      </c>
      <c r="CF82" s="3">
        <v>0</v>
      </c>
      <c r="CG82" s="3">
        <v>-4.628294031823352E-7</v>
      </c>
      <c r="CH82" s="3">
        <v>-1.0708059333043404E-6</v>
      </c>
      <c r="CI82" s="3">
        <v>0</v>
      </c>
      <c r="CJ82" s="3">
        <v>3.02388213004869E-5</v>
      </c>
      <c r="CK82" s="3">
        <v>-9.2578007062523886E-7</v>
      </c>
      <c r="CL82" s="3">
        <v>-6.6720303197207956E-3</v>
      </c>
      <c r="CM82" s="3">
        <v>-3.086797965438209E-3</v>
      </c>
      <c r="CN82" s="3">
        <v>0</v>
      </c>
      <c r="CO82" s="3">
        <v>0</v>
      </c>
      <c r="CP82" s="3">
        <v>-1.1956208040612992E-3</v>
      </c>
      <c r="CQ82" s="3">
        <v>-2.9487964090779621E-10</v>
      </c>
      <c r="CR82" s="3">
        <v>-2.859041721841392E-4</v>
      </c>
      <c r="CS82" s="3">
        <v>0</v>
      </c>
      <c r="CT82" s="3">
        <v>0</v>
      </c>
      <c r="CU82" s="3">
        <v>0</v>
      </c>
      <c r="CV82" s="3">
        <v>-4.627896559321822E-7</v>
      </c>
      <c r="CW82" s="3">
        <v>0</v>
      </c>
      <c r="CX82" s="3">
        <v>0</v>
      </c>
      <c r="CY82" s="3">
        <v>0</v>
      </c>
      <c r="CZ82" s="3">
        <v>0.15303319079792924</v>
      </c>
      <c r="DA82" s="3">
        <v>-4.9672152211214682E-7</v>
      </c>
      <c r="DB82" s="3">
        <v>5.4583270045587755E-4</v>
      </c>
      <c r="DC82" s="3">
        <v>-1.6959440857900773E-3</v>
      </c>
      <c r="DD82" s="3">
        <v>-3.9663968278209758E-8</v>
      </c>
      <c r="DE82" s="3">
        <v>1.0926754490652002E-2</v>
      </c>
      <c r="DF82" s="3">
        <v>-4.2374697097288729E-8</v>
      </c>
      <c r="DG82" s="3">
        <v>-6.9974814496371901E-6</v>
      </c>
      <c r="DH82" s="3">
        <v>-1.0511055704940085E-3</v>
      </c>
      <c r="DI82" s="3">
        <v>5.2189212598696983E-7</v>
      </c>
      <c r="DJ82" s="3">
        <v>3.2235542333749335E-3</v>
      </c>
      <c r="DK82" s="3">
        <v>1.1008371319214299E-3</v>
      </c>
      <c r="DL82" s="3">
        <v>-3.1681711174109271E-5</v>
      </c>
      <c r="DM82" s="3">
        <v>4.2959186389803471E-4</v>
      </c>
      <c r="DN82" s="3">
        <v>-6.024527284002065E-6</v>
      </c>
      <c r="DO82" s="3">
        <v>-1.4553964465153155E-10</v>
      </c>
      <c r="DP82" s="3">
        <v>-3.0241355807861334E-5</v>
      </c>
      <c r="DQ82" s="3">
        <v>1.6123554127501255E-3</v>
      </c>
      <c r="DR82" s="3">
        <v>-3.199271151738933E-6</v>
      </c>
      <c r="DS82" s="3">
        <v>-2.5818763722683364E-4</v>
      </c>
      <c r="DT82" s="3">
        <v>-4.9226093166776092E-5</v>
      </c>
      <c r="DU82" s="3">
        <v>-1.4456291543778839E-5</v>
      </c>
      <c r="DV82" s="3">
        <v>-2.8071146890883338E-7</v>
      </c>
      <c r="DW82" s="3">
        <v>0</v>
      </c>
      <c r="DX82" s="3">
        <v>0</v>
      </c>
      <c r="DY82" s="3">
        <v>-1.9248398552056524E-6</v>
      </c>
      <c r="DZ82" s="3">
        <v>1.4553961823880798E-6</v>
      </c>
      <c r="EA82" s="3">
        <v>-2.6927857789153047E-3</v>
      </c>
      <c r="EB82" s="3">
        <v>1.1001053091690583E-4</v>
      </c>
      <c r="EC82" s="55">
        <v>4.3195405769779767E-2</v>
      </c>
      <c r="ED82" s="3">
        <v>2.7389587276935508E-6</v>
      </c>
      <c r="EE82" s="3">
        <v>0</v>
      </c>
      <c r="EF82" s="3">
        <v>0</v>
      </c>
      <c r="EG82" s="3">
        <v>0</v>
      </c>
      <c r="EH82" s="3">
        <v>5.9841980518300586E-2</v>
      </c>
      <c r="EI82" s="3">
        <v>3.5498192401615128E-2</v>
      </c>
      <c r="EJ82" s="3">
        <v>0</v>
      </c>
      <c r="EK82" s="3">
        <v>1.2071419805917964E-2</v>
      </c>
      <c r="EL82" s="3">
        <v>-7.7444803125842823E-6</v>
      </c>
      <c r="EM82" s="3">
        <v>0</v>
      </c>
      <c r="EN82" s="3">
        <v>0</v>
      </c>
      <c r="EO82" s="3">
        <v>0</v>
      </c>
      <c r="EP82" s="3">
        <v>3.3169920119264133E-5</v>
      </c>
      <c r="EQ82" s="3">
        <v>-4.2485475497146328E-4</v>
      </c>
      <c r="ER82" s="3">
        <v>9.0624458804515354E-4</v>
      </c>
      <c r="ES82" s="3">
        <v>-0.18699877466040893</v>
      </c>
      <c r="ET82" s="6">
        <v>2.7438644192440926</v>
      </c>
      <c r="EU82" s="3">
        <v>1.2751230204367386E-5</v>
      </c>
      <c r="EV82" s="3">
        <v>1.5239114564136E-2</v>
      </c>
      <c r="EW82" s="3">
        <v>2.7038100635251826E-3</v>
      </c>
      <c r="EX82" s="3">
        <v>4.4330109734975539E-5</v>
      </c>
      <c r="EY82" s="3">
        <v>2.1031088478049784E-2</v>
      </c>
      <c r="EZ82" s="3">
        <v>-4.1580463728574271E-4</v>
      </c>
      <c r="FA82" s="3">
        <v>0</v>
      </c>
      <c r="FB82" s="3">
        <v>0</v>
      </c>
      <c r="FC82" s="3">
        <v>0</v>
      </c>
      <c r="FD82" s="3">
        <v>0</v>
      </c>
    </row>
    <row r="83" spans="1:160" x14ac:dyDescent="0.45">
      <c r="A83" t="s">
        <v>713</v>
      </c>
      <c r="B83" s="2">
        <v>42551</v>
      </c>
      <c r="C83" s="29">
        <v>7.3821489402653659</v>
      </c>
      <c r="D83" s="3">
        <v>2.3500912640789348E-4</v>
      </c>
      <c r="E83" s="3">
        <v>-1.6053518401399353E-5</v>
      </c>
      <c r="F83" s="3">
        <v>-4.0028784848116072E-6</v>
      </c>
      <c r="G83" s="3">
        <v>0</v>
      </c>
      <c r="H83" s="55">
        <v>8.2112004128765473E-2</v>
      </c>
      <c r="I83" s="3">
        <v>-4.7574160091257602E-6</v>
      </c>
      <c r="J83" s="3">
        <v>0</v>
      </c>
      <c r="K83" s="3">
        <v>8.2486813630481867E-2</v>
      </c>
      <c r="L83" s="3">
        <v>-6.1452533019710305E-3</v>
      </c>
      <c r="M83" s="3">
        <v>0</v>
      </c>
      <c r="N83" s="3">
        <v>1.0964492791787933E-5</v>
      </c>
      <c r="O83" s="3">
        <v>1.6810264953914985E-9</v>
      </c>
      <c r="P83" s="3">
        <v>0</v>
      </c>
      <c r="Q83" s="3">
        <v>-9.1588439018339494E-3</v>
      </c>
      <c r="R83" s="3">
        <v>0</v>
      </c>
      <c r="S83" s="3">
        <v>-0.44174175111435487</v>
      </c>
      <c r="T83" s="3">
        <v>-7.2946858349738918E-5</v>
      </c>
      <c r="U83" s="3">
        <v>-2.6407591137907419E-3</v>
      </c>
      <c r="V83" s="3">
        <v>-3.5333798850496646E-5</v>
      </c>
      <c r="W83" s="3">
        <v>0.33494591722221051</v>
      </c>
      <c r="X83" s="3">
        <v>0</v>
      </c>
      <c r="Y83" s="3">
        <v>-2.8782070100476605E-6</v>
      </c>
      <c r="Z83" s="3">
        <v>-6.2399972299849845E-7</v>
      </c>
      <c r="AA83" s="3">
        <v>0</v>
      </c>
      <c r="AB83" s="55">
        <v>0.57318897774571509</v>
      </c>
      <c r="AC83" s="3">
        <v>-2.022622469143353E-3</v>
      </c>
      <c r="AD83" s="3">
        <v>0</v>
      </c>
      <c r="AE83" s="3">
        <v>1.1110024555376403E-6</v>
      </c>
      <c r="AF83" s="3">
        <v>2.1548441911374321E-2</v>
      </c>
      <c r="AG83" s="56">
        <v>2.5557638722690137E-2</v>
      </c>
      <c r="AH83" s="3">
        <v>-1.2635919690384984E-5</v>
      </c>
      <c r="AI83" s="3">
        <v>-2.692763346597106E-3</v>
      </c>
      <c r="AJ83" s="3">
        <v>0</v>
      </c>
      <c r="AK83" s="3">
        <v>1.0773932393402633E-6</v>
      </c>
      <c r="AL83" s="3">
        <v>-1.9355521611347478E-5</v>
      </c>
      <c r="AM83" s="3">
        <v>4.8511468328430764E-3</v>
      </c>
      <c r="AN83" s="3">
        <v>6.8321944236261458E-7</v>
      </c>
      <c r="AO83" s="3">
        <v>5.6438137998417886E-4</v>
      </c>
      <c r="AP83" s="3">
        <v>2.4432447139990042E-3</v>
      </c>
      <c r="AQ83" s="3">
        <v>-2.6773673819926372E-7</v>
      </c>
      <c r="AR83" s="3">
        <v>1.2751470228027105E-2</v>
      </c>
      <c r="AS83" s="3">
        <v>3.2015355903310227E-7</v>
      </c>
      <c r="AT83" s="3">
        <v>2.9388773262346129E-5</v>
      </c>
      <c r="AU83" s="3">
        <v>1.6726595952265911E-3</v>
      </c>
      <c r="AV83" s="3">
        <v>-3.3289458857958328E-7</v>
      </c>
      <c r="AW83" s="3">
        <v>1.9167239918344172E-5</v>
      </c>
      <c r="AX83" s="3">
        <v>0</v>
      </c>
      <c r="AY83" s="3">
        <v>0</v>
      </c>
      <c r="AZ83" s="3">
        <v>0</v>
      </c>
      <c r="BA83" s="3">
        <v>-0.22014723113918627</v>
      </c>
      <c r="BB83" s="3">
        <v>0.18730088668515379</v>
      </c>
      <c r="BC83" s="55">
        <v>0.79785758391380457</v>
      </c>
      <c r="BD83" s="3">
        <v>0</v>
      </c>
      <c r="BE83" s="3">
        <v>0</v>
      </c>
      <c r="BF83" s="3">
        <v>0</v>
      </c>
      <c r="BG83" s="3">
        <v>0</v>
      </c>
      <c r="BH83" s="3">
        <v>3.0898772319716551E-7</v>
      </c>
      <c r="BI83" s="3">
        <v>-1.2061537550828014E-3</v>
      </c>
      <c r="BJ83" s="3">
        <v>0</v>
      </c>
      <c r="BK83" s="3">
        <v>4.940349728165028E-5</v>
      </c>
      <c r="BL83" s="3">
        <v>2.0888149731636257E-2</v>
      </c>
      <c r="BM83" s="3">
        <v>-3.7213459097750285E-5</v>
      </c>
      <c r="BN83" s="3">
        <v>-1.2330856855952807E-6</v>
      </c>
      <c r="BO83" s="3">
        <v>5.6762025717796514E-3</v>
      </c>
      <c r="BP83" s="3">
        <v>-1.3825372579533926E-6</v>
      </c>
      <c r="BQ83" s="3">
        <v>-2.0637052757008335E-5</v>
      </c>
      <c r="BR83" s="3">
        <v>-7.141257049264736E-6</v>
      </c>
      <c r="BS83" s="3">
        <v>0</v>
      </c>
      <c r="BT83" s="3">
        <v>4.3363537249147502E-2</v>
      </c>
      <c r="BU83" s="3">
        <v>-2.1509280121019336E-2</v>
      </c>
      <c r="BV83" s="3">
        <v>7.1246518939438383E-2</v>
      </c>
      <c r="BW83" s="3">
        <v>0</v>
      </c>
      <c r="BX83" s="55">
        <v>0.54033852250004977</v>
      </c>
      <c r="BY83" s="3">
        <v>5.2690586561965782E-12</v>
      </c>
      <c r="BZ83" s="3">
        <v>7.1746765240051147E-7</v>
      </c>
      <c r="CA83" s="3">
        <v>0</v>
      </c>
      <c r="CB83" s="3">
        <v>0</v>
      </c>
      <c r="CC83" s="3">
        <v>6.0619068581477862E-5</v>
      </c>
      <c r="CD83" s="3">
        <v>0.30967710053279518</v>
      </c>
      <c r="CE83" s="3">
        <v>0</v>
      </c>
      <c r="CF83" s="3">
        <v>0</v>
      </c>
      <c r="CG83" s="3">
        <v>-4.2349244346780789E-6</v>
      </c>
      <c r="CH83" s="3">
        <v>6.8792771477737271E-7</v>
      </c>
      <c r="CI83" s="3">
        <v>0</v>
      </c>
      <c r="CJ83" s="3">
        <v>8.1872558247915771E-6</v>
      </c>
      <c r="CK83" s="3">
        <v>-8.4707290072955501E-6</v>
      </c>
      <c r="CL83" s="3">
        <v>3.9710459722856167E-2</v>
      </c>
      <c r="CM83" s="3">
        <v>1.0459870821568329E-2</v>
      </c>
      <c r="CN83" s="3">
        <v>0</v>
      </c>
      <c r="CO83" s="3">
        <v>0</v>
      </c>
      <c r="CP83" s="3">
        <v>1.3345117560550556E-3</v>
      </c>
      <c r="CQ83" s="3">
        <v>-1.474398204538981E-10</v>
      </c>
      <c r="CR83" s="3">
        <v>2.871508717362897E-3</v>
      </c>
      <c r="CS83" s="3">
        <v>0</v>
      </c>
      <c r="CT83" s="3">
        <v>0</v>
      </c>
      <c r="CU83" s="3">
        <v>0</v>
      </c>
      <c r="CV83" s="3">
        <v>-4.2349672156143067E-6</v>
      </c>
      <c r="CW83" s="3">
        <v>0</v>
      </c>
      <c r="CX83" s="3">
        <v>0</v>
      </c>
      <c r="CY83" s="3">
        <v>0</v>
      </c>
      <c r="CZ83" s="3">
        <v>0.12631098779146888</v>
      </c>
      <c r="DA83" s="3">
        <v>2.8731323653198649E-7</v>
      </c>
      <c r="DB83" s="3">
        <v>-1.3293982105388772E-3</v>
      </c>
      <c r="DC83" s="3">
        <v>6.6031203756708587E-4</v>
      </c>
      <c r="DD83" s="3">
        <v>-1.4374527921807884E-6</v>
      </c>
      <c r="DE83" s="3">
        <v>-6.9684146739990634E-4</v>
      </c>
      <c r="DF83" s="3">
        <v>1.0800077010405906E-7</v>
      </c>
      <c r="DG83" s="3">
        <v>3.5531525957411408E-5</v>
      </c>
      <c r="DH83" s="3">
        <v>-3.4596174779030048E-3</v>
      </c>
      <c r="DI83" s="3">
        <v>4.2305211978581462E-7</v>
      </c>
      <c r="DJ83" s="3">
        <v>1.6499481286080752E-3</v>
      </c>
      <c r="DK83" s="3">
        <v>-4.4906622505355986E-3</v>
      </c>
      <c r="DL83" s="3">
        <v>1.4943758063012865E-4</v>
      </c>
      <c r="DM83" s="3">
        <v>1.2195535119287526E-3</v>
      </c>
      <c r="DN83" s="3">
        <v>-3.7324249704825329E-5</v>
      </c>
      <c r="DO83" s="3">
        <v>-1.2443879254052007E-11</v>
      </c>
      <c r="DP83" s="3">
        <v>4.6676060270547937E-5</v>
      </c>
      <c r="DQ83" s="3">
        <v>-6.5224277510456032E-5</v>
      </c>
      <c r="DR83" s="3">
        <v>1.9583137196088232E-5</v>
      </c>
      <c r="DS83" s="3">
        <v>-8.7527601022561625E-5</v>
      </c>
      <c r="DT83" s="3">
        <v>3.1361967283594479E-4</v>
      </c>
      <c r="DU83" s="3">
        <v>-1.0219743061750886E-5</v>
      </c>
      <c r="DV83" s="3">
        <v>-1.8528699071620362E-6</v>
      </c>
      <c r="DW83" s="3">
        <v>0</v>
      </c>
      <c r="DX83" s="3">
        <v>0</v>
      </c>
      <c r="DY83" s="3">
        <v>-4.2669778903996349E-7</v>
      </c>
      <c r="DZ83" s="3">
        <v>1.1723015895285271E-6</v>
      </c>
      <c r="EA83" s="3">
        <v>-4.1613316569827174E-4</v>
      </c>
      <c r="EB83" s="3">
        <v>2.8743404879599849E-3</v>
      </c>
      <c r="EC83" s="55">
        <v>1.0291260428810118</v>
      </c>
      <c r="ED83" s="3">
        <v>-3.4220543320035908E-5</v>
      </c>
      <c r="EE83" s="3">
        <v>0</v>
      </c>
      <c r="EF83" s="3">
        <v>0</v>
      </c>
      <c r="EG83" s="3">
        <v>0</v>
      </c>
      <c r="EH83" s="3">
        <v>2.3805770132828065E-2</v>
      </c>
      <c r="EI83" s="3">
        <v>0.15851757919290502</v>
      </c>
      <c r="EJ83" s="3">
        <v>0</v>
      </c>
      <c r="EK83" s="3">
        <v>1.0474313969918913E-2</v>
      </c>
      <c r="EL83" s="3">
        <v>7.0726846602025162E-6</v>
      </c>
      <c r="EM83" s="3">
        <v>0</v>
      </c>
      <c r="EN83" s="3">
        <v>0</v>
      </c>
      <c r="EO83" s="3">
        <v>0</v>
      </c>
      <c r="EP83" s="3">
        <v>3.6756682651579325E-6</v>
      </c>
      <c r="EQ83" s="3">
        <v>2.7084804390402994E-3</v>
      </c>
      <c r="ER83" s="3">
        <v>2.4464866162752304E-4</v>
      </c>
      <c r="ES83" s="3">
        <v>-6.8842638080250138E-2</v>
      </c>
      <c r="ET83" s="6">
        <v>2.6717276597952013</v>
      </c>
      <c r="EU83" s="3">
        <v>5.7493570626731481E-5</v>
      </c>
      <c r="EV83" s="3">
        <v>5.3808739795822048E-3</v>
      </c>
      <c r="EW83" s="3">
        <v>3.1608354802919818E-3</v>
      </c>
      <c r="EX83" s="3">
        <v>4.2748225723714749E-5</v>
      </c>
      <c r="EY83" s="3">
        <v>-2.3604399209182825E-4</v>
      </c>
      <c r="EZ83" s="3">
        <v>-7.6174785001914064E-5</v>
      </c>
      <c r="FA83" s="3">
        <v>0</v>
      </c>
      <c r="FB83" s="3">
        <v>0</v>
      </c>
      <c r="FC83" s="3">
        <v>0</v>
      </c>
      <c r="FD83" s="3">
        <v>0</v>
      </c>
    </row>
    <row r="84" spans="1:160" x14ac:dyDescent="0.45">
      <c r="A84" t="s">
        <v>714</v>
      </c>
      <c r="B84" s="2">
        <v>42643</v>
      </c>
      <c r="C84" s="29">
        <v>6.8064715287272843</v>
      </c>
      <c r="D84" s="3">
        <v>-2.1737832374731843E-5</v>
      </c>
      <c r="E84" s="3">
        <v>1.8749397101512591E-5</v>
      </c>
      <c r="F84" s="3">
        <v>6.762572364830113E-6</v>
      </c>
      <c r="G84" s="3">
        <v>0</v>
      </c>
      <c r="H84" s="55">
        <v>0.14664087823217464</v>
      </c>
      <c r="I84" s="3">
        <v>-9.4907304131972061E-7</v>
      </c>
      <c r="J84" s="3">
        <v>0</v>
      </c>
      <c r="K84" s="3">
        <v>5.7844199051559346E-2</v>
      </c>
      <c r="L84" s="3">
        <v>3.5471819303022602E-2</v>
      </c>
      <c r="M84" s="3">
        <v>0</v>
      </c>
      <c r="N84" s="3">
        <v>9.9884809683054813E-6</v>
      </c>
      <c r="O84" s="3">
        <v>2.627238973822731E-8</v>
      </c>
      <c r="P84" s="3">
        <v>0</v>
      </c>
      <c r="Q84" s="3">
        <v>-2.0742979170268469E-3</v>
      </c>
      <c r="R84" s="3">
        <v>0</v>
      </c>
      <c r="S84" s="3">
        <v>0.21007636520736245</v>
      </c>
      <c r="T84" s="3">
        <v>3.3201756149709355E-4</v>
      </c>
      <c r="U84" s="3">
        <v>9.8207080001292985E-4</v>
      </c>
      <c r="V84" s="3">
        <v>6.3879309469698432E-5</v>
      </c>
      <c r="W84" s="3">
        <v>0.17012644405582383</v>
      </c>
      <c r="X84" s="3">
        <v>0</v>
      </c>
      <c r="Y84" s="3">
        <v>-8.0058908586996807E-7</v>
      </c>
      <c r="Z84" s="3">
        <v>-9.1214280423465422E-8</v>
      </c>
      <c r="AA84" s="3">
        <v>0</v>
      </c>
      <c r="AB84" s="55">
        <v>0.48745267926295871</v>
      </c>
      <c r="AC84" s="3">
        <v>-2.169378954242194E-3</v>
      </c>
      <c r="AD84" s="3">
        <v>0</v>
      </c>
      <c r="AE84" s="3">
        <v>2.2769281448760457E-6</v>
      </c>
      <c r="AF84" s="3">
        <v>3.0322661024771887E-3</v>
      </c>
      <c r="AG84" s="56">
        <v>1.0153973442762145E-2</v>
      </c>
      <c r="AH84" s="3">
        <v>5.1984268587922306E-6</v>
      </c>
      <c r="AI84" s="3">
        <v>3.8293588780097511E-2</v>
      </c>
      <c r="AJ84" s="3">
        <v>0</v>
      </c>
      <c r="AK84" s="3">
        <v>-1.1014441653155708E-5</v>
      </c>
      <c r="AL84" s="3">
        <v>8.0193550378765643E-5</v>
      </c>
      <c r="AM84" s="3">
        <v>4.3571755466503782E-3</v>
      </c>
      <c r="AN84" s="3">
        <v>1.4373589990556895E-6</v>
      </c>
      <c r="AO84" s="3">
        <v>1.297195614125696E-4</v>
      </c>
      <c r="AP84" s="3">
        <v>5.1458601091799224E-4</v>
      </c>
      <c r="AQ84" s="3">
        <v>1.2735885869666451E-6</v>
      </c>
      <c r="AR84" s="3">
        <v>3.6452525552509572E-2</v>
      </c>
      <c r="AS84" s="3">
        <v>7.4716391797656175E-7</v>
      </c>
      <c r="AT84" s="3">
        <v>8.1904131817534854E-5</v>
      </c>
      <c r="AU84" s="3">
        <v>1.5492374031548747E-4</v>
      </c>
      <c r="AV84" s="3">
        <v>-4.2500739912920263E-8</v>
      </c>
      <c r="AW84" s="3">
        <v>3.9917929691208508E-4</v>
      </c>
      <c r="AX84" s="3">
        <v>0</v>
      </c>
      <c r="AY84" s="3">
        <v>0</v>
      </c>
      <c r="AZ84" s="3">
        <v>0</v>
      </c>
      <c r="BA84" s="3">
        <v>8.5853040030191313E-2</v>
      </c>
      <c r="BB84" s="3">
        <v>0.27842264311110432</v>
      </c>
      <c r="BC84" s="55">
        <v>0.85260755481772277</v>
      </c>
      <c r="BD84" s="3">
        <v>0</v>
      </c>
      <c r="BE84" s="3">
        <v>0</v>
      </c>
      <c r="BF84" s="3">
        <v>0</v>
      </c>
      <c r="BG84" s="3">
        <v>0</v>
      </c>
      <c r="BH84" s="3">
        <v>5.5504135109917624E-6</v>
      </c>
      <c r="BI84" s="3">
        <v>-2.5767799939296512E-3</v>
      </c>
      <c r="BJ84" s="3">
        <v>0</v>
      </c>
      <c r="BK84" s="3">
        <v>5.3226089566053916E-5</v>
      </c>
      <c r="BL84" s="3">
        <v>3.7526472954915673E-2</v>
      </c>
      <c r="BM84" s="3">
        <v>1.9626085681393233E-5</v>
      </c>
      <c r="BN84" s="3">
        <v>5.4487598187610891E-8</v>
      </c>
      <c r="BO84" s="3">
        <v>7.6242522602424341E-3</v>
      </c>
      <c r="BP84" s="3">
        <v>5.7281107413404024E-6</v>
      </c>
      <c r="BQ84" s="3">
        <v>3.0989132470424215E-5</v>
      </c>
      <c r="BR84" s="3">
        <v>-1.3677213769692775E-6</v>
      </c>
      <c r="BS84" s="3">
        <v>0</v>
      </c>
      <c r="BT84" s="3">
        <v>5.1414902111672815E-2</v>
      </c>
      <c r="BU84" s="3">
        <v>0.10310951096226327</v>
      </c>
      <c r="BV84" s="3">
        <v>0.14469437853819847</v>
      </c>
      <c r="BW84" s="3">
        <v>0</v>
      </c>
      <c r="BX84" s="55">
        <v>0.54061771436318062</v>
      </c>
      <c r="BY84" s="3">
        <v>2.6345293280982883E-12</v>
      </c>
      <c r="BZ84" s="3">
        <v>3.9981705127627619E-7</v>
      </c>
      <c r="CA84" s="3">
        <v>0</v>
      </c>
      <c r="CB84" s="3">
        <v>0</v>
      </c>
      <c r="CC84" s="3">
        <v>-1.0047661626393348E-4</v>
      </c>
      <c r="CD84" s="3">
        <v>6.6520540091904367E-3</v>
      </c>
      <c r="CE84" s="3">
        <v>0</v>
      </c>
      <c r="CF84" s="3">
        <v>0</v>
      </c>
      <c r="CG84" s="3">
        <v>-1.0775745288312849E-6</v>
      </c>
      <c r="CH84" s="3">
        <v>6.8305949654555116E-7</v>
      </c>
      <c r="CI84" s="3">
        <v>0</v>
      </c>
      <c r="CJ84" s="3">
        <v>-7.3786092770119685E-5</v>
      </c>
      <c r="CK84" s="3">
        <v>-2.1548337149923861E-6</v>
      </c>
      <c r="CL84" s="3">
        <v>8.6927754046803186E-3</v>
      </c>
      <c r="CM84" s="3">
        <v>2.1535300832088305E-2</v>
      </c>
      <c r="CN84" s="3">
        <v>0</v>
      </c>
      <c r="CO84" s="3">
        <v>0</v>
      </c>
      <c r="CP84" s="3">
        <v>3.0322201301678119E-4</v>
      </c>
      <c r="CQ84" s="3">
        <v>0</v>
      </c>
      <c r="CR84" s="3">
        <v>2.2287258264795154E-3</v>
      </c>
      <c r="CS84" s="3">
        <v>0</v>
      </c>
      <c r="CT84" s="3">
        <v>0</v>
      </c>
      <c r="CU84" s="3">
        <v>0</v>
      </c>
      <c r="CV84" s="3">
        <v>-1.0775458677901713E-6</v>
      </c>
      <c r="CW84" s="3">
        <v>0</v>
      </c>
      <c r="CX84" s="3">
        <v>0</v>
      </c>
      <c r="CY84" s="3">
        <v>0</v>
      </c>
      <c r="CZ84" s="3">
        <v>0.16990833325022214</v>
      </c>
      <c r="DA84" s="3">
        <v>-3.9252197455322428E-8</v>
      </c>
      <c r="DB84" s="3">
        <v>6.4985983663572091E-4</v>
      </c>
      <c r="DC84" s="3">
        <v>5.0304543459969557E-4</v>
      </c>
      <c r="DD84" s="3">
        <v>-4.0199733266441268E-7</v>
      </c>
      <c r="DE84" s="3">
        <v>6.1924092235170715E-3</v>
      </c>
      <c r="DF84" s="3">
        <v>3.451958288388829E-8</v>
      </c>
      <c r="DG84" s="3">
        <v>7.2677793630393302E-6</v>
      </c>
      <c r="DH84" s="3">
        <v>1.139645024934924E-3</v>
      </c>
      <c r="DI84" s="3">
        <v>3.5452388988777648E-8</v>
      </c>
      <c r="DJ84" s="3">
        <v>-9.4504989834478978E-5</v>
      </c>
      <c r="DK84" s="3">
        <v>-6.6562590646139883E-2</v>
      </c>
      <c r="DL84" s="3">
        <v>3.804148124405855E-5</v>
      </c>
      <c r="DM84" s="3">
        <v>6.9862553013305901E-3</v>
      </c>
      <c r="DN84" s="3">
        <v>-8.2173072494521983E-6</v>
      </c>
      <c r="DO84" s="3">
        <v>0</v>
      </c>
      <c r="DP84" s="3">
        <v>5.9288377488678342E-5</v>
      </c>
      <c r="DQ84" s="3">
        <v>-8.9888490789438193E-4</v>
      </c>
      <c r="DR84" s="3">
        <v>-6.2104034133530961E-7</v>
      </c>
      <c r="DS84" s="3">
        <v>3.8362852381525274E-4</v>
      </c>
      <c r="DT84" s="3">
        <v>-2.1227001932609649E-5</v>
      </c>
      <c r="DU84" s="3">
        <v>8.9511189783985169E-6</v>
      </c>
      <c r="DV84" s="3">
        <v>-6.6257015141785178E-7</v>
      </c>
      <c r="DW84" s="3">
        <v>0</v>
      </c>
      <c r="DX84" s="3">
        <v>0</v>
      </c>
      <c r="DY84" s="3">
        <v>2.3043683391613661E-6</v>
      </c>
      <c r="DZ84" s="3">
        <v>1.1210237187887658E-6</v>
      </c>
      <c r="EA84" s="3">
        <v>-2.365605912406124E-3</v>
      </c>
      <c r="EB84" s="3">
        <v>1.0913080672348096E-3</v>
      </c>
      <c r="EC84" s="55">
        <v>0.76742974100829231</v>
      </c>
      <c r="ED84" s="3">
        <v>1.5689771254457975E-5</v>
      </c>
      <c r="EE84" s="3">
        <v>0</v>
      </c>
      <c r="EF84" s="3">
        <v>0</v>
      </c>
      <c r="EG84" s="3">
        <v>0</v>
      </c>
      <c r="EH84" s="3">
        <v>6.735159149371347E-3</v>
      </c>
      <c r="EI84" s="3">
        <v>0.16433454399240491</v>
      </c>
      <c r="EJ84" s="3">
        <v>0</v>
      </c>
      <c r="EK84" s="3">
        <v>1.4331377564315914E-2</v>
      </c>
      <c r="EL84" s="3">
        <v>1.6631776028220448E-5</v>
      </c>
      <c r="EM84" s="3">
        <v>0</v>
      </c>
      <c r="EN84" s="3">
        <v>0</v>
      </c>
      <c r="EO84" s="3">
        <v>0</v>
      </c>
      <c r="EP84" s="3">
        <v>2.1782667615678581E-6</v>
      </c>
      <c r="EQ84" s="3">
        <v>-1.8343404353178062E-4</v>
      </c>
      <c r="ER84" s="3">
        <v>2.458939734051333E-3</v>
      </c>
      <c r="ES84" s="3">
        <v>0.21085672805779154</v>
      </c>
      <c r="ET84" s="6">
        <v>2.2833194836406538</v>
      </c>
      <c r="EU84" s="3">
        <v>3.9995870080363258E-4</v>
      </c>
      <c r="EV84" s="3">
        <v>1.5632336063377758E-3</v>
      </c>
      <c r="EW84" s="3">
        <v>1.55145294769852E-3</v>
      </c>
      <c r="EX84" s="3">
        <v>2.5306305672740379E-3</v>
      </c>
      <c r="EY84" s="3">
        <v>-2.7950099611955905E-2</v>
      </c>
      <c r="EZ84" s="3">
        <v>3.4073313622872493E-4</v>
      </c>
      <c r="FA84" s="3">
        <v>0</v>
      </c>
      <c r="FB84" s="3">
        <v>0</v>
      </c>
      <c r="FC84" s="3">
        <v>0</v>
      </c>
      <c r="FD84" s="3">
        <v>0</v>
      </c>
    </row>
    <row r="85" spans="1:160" x14ac:dyDescent="0.45">
      <c r="A85" t="s">
        <v>715</v>
      </c>
      <c r="B85" s="2">
        <v>42735</v>
      </c>
      <c r="C85" s="29">
        <v>9.2505172208326432</v>
      </c>
      <c r="D85" s="3">
        <v>-1.8892360322707633E-4</v>
      </c>
      <c r="E85" s="3">
        <v>9.4443925002603678E-6</v>
      </c>
      <c r="F85" s="3">
        <v>2.4744813656580309E-6</v>
      </c>
      <c r="G85" s="3">
        <v>0</v>
      </c>
      <c r="H85" s="55">
        <v>-1.9911305369935376E-3</v>
      </c>
      <c r="I85" s="3">
        <v>5.9403215237007317E-6</v>
      </c>
      <c r="J85" s="3">
        <v>0</v>
      </c>
      <c r="K85" s="3">
        <v>8.1716547034631298E-2</v>
      </c>
      <c r="L85" s="3">
        <v>2.2064979788329119E-2</v>
      </c>
      <c r="M85" s="3">
        <v>0</v>
      </c>
      <c r="N85" s="3">
        <v>-3.055679777100366E-5</v>
      </c>
      <c r="O85" s="3">
        <v>-6.7301080019955883E-9</v>
      </c>
      <c r="P85" s="3">
        <v>0</v>
      </c>
      <c r="Q85" s="3">
        <v>6.7565569731408686E-3</v>
      </c>
      <c r="R85" s="3">
        <v>0</v>
      </c>
      <c r="S85" s="3">
        <v>0.23564549261940718</v>
      </c>
      <c r="T85" s="3">
        <v>1.3262355929981472E-3</v>
      </c>
      <c r="U85" s="3">
        <v>1.2095527861992487E-3</v>
      </c>
      <c r="V85" s="3">
        <v>1.0561846623528136E-4</v>
      </c>
      <c r="W85" s="3">
        <v>0.19953826642176511</v>
      </c>
      <c r="X85" s="3">
        <v>0</v>
      </c>
      <c r="Y85" s="3">
        <v>2.4625434209501699E-6</v>
      </c>
      <c r="Z85" s="3">
        <v>3.8347353217094505E-7</v>
      </c>
      <c r="AA85" s="3">
        <v>0</v>
      </c>
      <c r="AB85" s="55">
        <v>1.0979327546803843</v>
      </c>
      <c r="AC85" s="3">
        <v>-2.8732574158378288E-4</v>
      </c>
      <c r="AD85" s="3">
        <v>0</v>
      </c>
      <c r="AE85" s="3">
        <v>-1.1793938225763542E-6</v>
      </c>
      <c r="AF85" s="3">
        <v>1.384384990794754E-2</v>
      </c>
      <c r="AG85" s="56">
        <v>2.3475012588892969E-2</v>
      </c>
      <c r="AH85" s="3">
        <v>3.635452777460032E-5</v>
      </c>
      <c r="AI85" s="3">
        <v>7.8957170130575641E-2</v>
      </c>
      <c r="AJ85" s="3">
        <v>0</v>
      </c>
      <c r="AK85" s="3">
        <v>-7.3426259685994412E-7</v>
      </c>
      <c r="AL85" s="3">
        <v>-6.5231306847886167E-6</v>
      </c>
      <c r="AM85" s="3">
        <v>8.851968589820786E-3</v>
      </c>
      <c r="AN85" s="3">
        <v>1.5784781751608936E-6</v>
      </c>
      <c r="AO85" s="3">
        <v>4.256590228682257E-4</v>
      </c>
      <c r="AP85" s="3">
        <v>-1.940010183802354E-3</v>
      </c>
      <c r="AQ85" s="3">
        <v>2.2153285363213592E-7</v>
      </c>
      <c r="AR85" s="3">
        <v>1.4218240668435559E-2</v>
      </c>
      <c r="AS85" s="3">
        <v>-5.1221515286090137E-7</v>
      </c>
      <c r="AT85" s="3">
        <v>1.0930179502296939E-4</v>
      </c>
      <c r="AU85" s="3">
        <v>-1.4941310697782809E-4</v>
      </c>
      <c r="AV85" s="3">
        <v>2.0638971131436817E-7</v>
      </c>
      <c r="AW85" s="3">
        <v>1.9614213469120716E-3</v>
      </c>
      <c r="AX85" s="3">
        <v>0</v>
      </c>
      <c r="AY85" s="3">
        <v>0</v>
      </c>
      <c r="AZ85" s="3">
        <v>0</v>
      </c>
      <c r="BA85" s="3">
        <v>5.2652773777521489E-4</v>
      </c>
      <c r="BB85" s="3">
        <v>1.794092375398151E-2</v>
      </c>
      <c r="BC85" s="55">
        <v>0.64499247807423421</v>
      </c>
      <c r="BD85" s="3">
        <v>0</v>
      </c>
      <c r="BE85" s="3">
        <v>0</v>
      </c>
      <c r="BF85" s="3">
        <v>0</v>
      </c>
      <c r="BG85" s="3">
        <v>0</v>
      </c>
      <c r="BH85" s="3">
        <v>1.8912450951511162E-4</v>
      </c>
      <c r="BI85" s="3">
        <v>6.371874245462251E-4</v>
      </c>
      <c r="BJ85" s="3">
        <v>0</v>
      </c>
      <c r="BK85" s="3">
        <v>-1.0890059050026605E-5</v>
      </c>
      <c r="BL85" s="3">
        <v>1.7980196693653971E-2</v>
      </c>
      <c r="BM85" s="3">
        <v>1.0494822728966624E-4</v>
      </c>
      <c r="BN85" s="3">
        <v>1.1673554849371288E-6</v>
      </c>
      <c r="BO85" s="3">
        <v>1.3810920845147847E-2</v>
      </c>
      <c r="BP85" s="3">
        <v>-4.659379060563292E-7</v>
      </c>
      <c r="BQ85" s="3">
        <v>1.261478444942769E-5</v>
      </c>
      <c r="BR85" s="3">
        <v>6.4148321562336093E-6</v>
      </c>
      <c r="BS85" s="3">
        <v>0</v>
      </c>
      <c r="BT85" s="3">
        <v>0.10735050198131103</v>
      </c>
      <c r="BU85" s="3">
        <v>-1.7194205158229826E-2</v>
      </c>
      <c r="BV85" s="3">
        <v>0.13711442950800753</v>
      </c>
      <c r="BW85" s="3">
        <v>0</v>
      </c>
      <c r="BX85" s="55">
        <v>0.52885551201890013</v>
      </c>
      <c r="BY85" s="3">
        <v>0</v>
      </c>
      <c r="BZ85" s="3">
        <v>-7.0463433125106725E-7</v>
      </c>
      <c r="CA85" s="3">
        <v>0</v>
      </c>
      <c r="CB85" s="3">
        <v>0</v>
      </c>
      <c r="CC85" s="3">
        <v>1.3425914685758877E-4</v>
      </c>
      <c r="CD85" s="3">
        <v>0.29606656014620381</v>
      </c>
      <c r="CE85" s="3">
        <v>0</v>
      </c>
      <c r="CF85" s="3">
        <v>0</v>
      </c>
      <c r="CG85" s="3">
        <v>5.7167128837020371E-6</v>
      </c>
      <c r="CH85" s="3">
        <v>-3.6081388829874818E-7</v>
      </c>
      <c r="CI85" s="3">
        <v>0</v>
      </c>
      <c r="CJ85" s="3">
        <v>3.271240631810663E-5</v>
      </c>
      <c r="CK85" s="3">
        <v>1.1433614719926353E-5</v>
      </c>
      <c r="CL85" s="3">
        <v>-3.2230332875800602E-3</v>
      </c>
      <c r="CM85" s="3">
        <v>3.5027604348021234E-2</v>
      </c>
      <c r="CN85" s="3">
        <v>0</v>
      </c>
      <c r="CO85" s="3">
        <v>0</v>
      </c>
      <c r="CP85" s="3">
        <v>1.6178680782567852E-2</v>
      </c>
      <c r="CQ85" s="3">
        <v>0</v>
      </c>
      <c r="CR85" s="3">
        <v>-1.8038865334650419E-3</v>
      </c>
      <c r="CS85" s="3">
        <v>0</v>
      </c>
      <c r="CT85" s="3">
        <v>0</v>
      </c>
      <c r="CU85" s="3">
        <v>0</v>
      </c>
      <c r="CV85" s="3">
        <v>5.7166908918873288E-6</v>
      </c>
      <c r="CW85" s="3">
        <v>0</v>
      </c>
      <c r="CX85" s="3">
        <v>0</v>
      </c>
      <c r="CY85" s="3">
        <v>0</v>
      </c>
      <c r="CZ85" s="3">
        <v>2.8839097481847025E-2</v>
      </c>
      <c r="DA85" s="3">
        <v>-3.365738717301216E-8</v>
      </c>
      <c r="DB85" s="3">
        <v>4.4037906142895271E-4</v>
      </c>
      <c r="DC85" s="3">
        <v>3.4101683115258309E-4</v>
      </c>
      <c r="DD85" s="3">
        <v>1.2296348826950174E-6</v>
      </c>
      <c r="DE85" s="3">
        <v>5.2509415002261559E-3</v>
      </c>
      <c r="DF85" s="3">
        <v>-6.2677593802445841E-8</v>
      </c>
      <c r="DG85" s="3">
        <v>-3.5689003655725045E-5</v>
      </c>
      <c r="DH85" s="3">
        <v>2.5550129969593419E-4</v>
      </c>
      <c r="DI85" s="3">
        <v>-2.9193839227142657E-7</v>
      </c>
      <c r="DJ85" s="3">
        <v>2.2754390774411162E-3</v>
      </c>
      <c r="DK85" s="3">
        <v>-6.0676008859617644E-2</v>
      </c>
      <c r="DL85" s="3">
        <v>1.3961153017427735E-4</v>
      </c>
      <c r="DM85" s="3">
        <v>3.0346867553207721E-3</v>
      </c>
      <c r="DN85" s="3">
        <v>6.2009601270722836E-5</v>
      </c>
      <c r="DO85" s="3">
        <v>0</v>
      </c>
      <c r="DP85" s="3">
        <v>-6.9495625253372512E-5</v>
      </c>
      <c r="DQ85" s="3">
        <v>-1.4939898725545432E-3</v>
      </c>
      <c r="DR85" s="3">
        <v>-1.4877466692220591E-5</v>
      </c>
      <c r="DS85" s="3">
        <v>-2.5377553846625074E-5</v>
      </c>
      <c r="DT85" s="3">
        <v>-2.4827368525077564E-4</v>
      </c>
      <c r="DU85" s="3">
        <v>1.7287287600897564E-5</v>
      </c>
      <c r="DV85" s="3">
        <v>2.3356026516770221E-6</v>
      </c>
      <c r="DW85" s="3">
        <v>0</v>
      </c>
      <c r="DX85" s="3">
        <v>0</v>
      </c>
      <c r="DY85" s="3">
        <v>-2.1243286364705293E-7</v>
      </c>
      <c r="DZ85" s="3">
        <v>-3.6446396798124709E-6</v>
      </c>
      <c r="EA85" s="3">
        <v>9.4483407555492281E-5</v>
      </c>
      <c r="EB85" s="3">
        <v>-3.2705302474790691E-3</v>
      </c>
      <c r="EC85" s="55">
        <v>1.6164044085466618</v>
      </c>
      <c r="ED85" s="3">
        <v>1.2812143846797362E-5</v>
      </c>
      <c r="EE85" s="3">
        <v>0</v>
      </c>
      <c r="EF85" s="3">
        <v>0</v>
      </c>
      <c r="EG85" s="3">
        <v>0</v>
      </c>
      <c r="EH85" s="3">
        <v>-1.3546232331439392E-2</v>
      </c>
      <c r="EI85" s="3">
        <v>3.8436132542228697E-2</v>
      </c>
      <c r="EJ85" s="3">
        <v>0</v>
      </c>
      <c r="EK85" s="3">
        <v>2.2432485632001845E-2</v>
      </c>
      <c r="EL85" s="3">
        <v>-2.4139658947735485E-5</v>
      </c>
      <c r="EM85" s="3">
        <v>0</v>
      </c>
      <c r="EN85" s="3">
        <v>0</v>
      </c>
      <c r="EO85" s="3">
        <v>0</v>
      </c>
      <c r="EP85" s="3">
        <v>-4.5886846254826442E-5</v>
      </c>
      <c r="EQ85" s="3">
        <v>-2.1443364280775566E-3</v>
      </c>
      <c r="ER85" s="3">
        <v>-1.1619993095639358E-3</v>
      </c>
      <c r="ES85" s="3">
        <v>0.58269347475874012</v>
      </c>
      <c r="ET85" s="6">
        <v>3.0392873673314837</v>
      </c>
      <c r="EU85" s="3">
        <v>3.0680494014839498E-5</v>
      </c>
      <c r="EV85" s="3">
        <v>6.0406226454564585E-4</v>
      </c>
      <c r="EW85" s="3">
        <v>3.205766838485208E-3</v>
      </c>
      <c r="EX85" s="3">
        <v>-2.5619851060420142E-5</v>
      </c>
      <c r="EY85" s="3">
        <v>9.0338750985504875E-3</v>
      </c>
      <c r="EZ85" s="3">
        <v>6.9564901932937795E-6</v>
      </c>
      <c r="FA85" s="3">
        <v>0</v>
      </c>
      <c r="FB85" s="3">
        <v>0</v>
      </c>
      <c r="FC85" s="3">
        <v>0</v>
      </c>
      <c r="FD85" s="3">
        <v>0</v>
      </c>
    </row>
    <row r="86" spans="1:160" x14ac:dyDescent="0.45">
      <c r="A86" t="s">
        <v>716</v>
      </c>
      <c r="B86" s="2">
        <v>42825</v>
      </c>
      <c r="C86" s="29">
        <v>8.4667939002236352</v>
      </c>
      <c r="D86" s="3">
        <v>-1.8841199624253218E-5</v>
      </c>
      <c r="E86" s="3">
        <v>-1.2056055141810673E-5</v>
      </c>
      <c r="F86" s="3">
        <v>-5.2980390250257713E-6</v>
      </c>
      <c r="G86" s="3">
        <v>0</v>
      </c>
      <c r="H86" s="55">
        <v>0.2344200805955893</v>
      </c>
      <c r="I86" s="3">
        <v>-3.5271149280299343E-7</v>
      </c>
      <c r="J86" s="3">
        <v>0</v>
      </c>
      <c r="K86" s="3">
        <v>0.12787133864218717</v>
      </c>
      <c r="L86" s="3">
        <v>1.5553503495110118E-2</v>
      </c>
      <c r="M86" s="3">
        <v>0</v>
      </c>
      <c r="N86" s="3">
        <v>1.0289596687339167E-5</v>
      </c>
      <c r="O86" s="3">
        <v>-1.2880578401116146E-8</v>
      </c>
      <c r="P86" s="3">
        <v>0</v>
      </c>
      <c r="Q86" s="3">
        <v>3.1447444433014755E-3</v>
      </c>
      <c r="R86" s="3">
        <v>0</v>
      </c>
      <c r="S86" s="3">
        <v>0.36312364799115338</v>
      </c>
      <c r="T86" s="3">
        <v>1.0727965356975919E-4</v>
      </c>
      <c r="U86" s="3">
        <v>5.5125342469355444E-4</v>
      </c>
      <c r="V86" s="3">
        <v>-3.4576247841480305E-5</v>
      </c>
      <c r="W86" s="3">
        <v>-0.29917069826567988</v>
      </c>
      <c r="X86" s="3">
        <v>0</v>
      </c>
      <c r="Y86" s="3">
        <v>7.0397796995845248E-7</v>
      </c>
      <c r="Z86" s="3">
        <v>1.6365202050991871E-7</v>
      </c>
      <c r="AA86" s="3">
        <v>0</v>
      </c>
      <c r="AB86" s="55">
        <v>0.54358856409846079</v>
      </c>
      <c r="AC86" s="3">
        <v>4.7293817237155757E-3</v>
      </c>
      <c r="AD86" s="3">
        <v>0</v>
      </c>
      <c r="AE86" s="3">
        <v>9.7639120953423795E-5</v>
      </c>
      <c r="AF86" s="3">
        <v>2.0807613551926746E-2</v>
      </c>
      <c r="AG86" s="56">
        <v>4.5193397191972181E-3</v>
      </c>
      <c r="AH86" s="3">
        <v>-3.1330437495182436E-5</v>
      </c>
      <c r="AI86" s="3">
        <v>-3.3841437313514092E-2</v>
      </c>
      <c r="AJ86" s="3">
        <v>0</v>
      </c>
      <c r="AK86" s="3">
        <v>7.9253929001803448E-6</v>
      </c>
      <c r="AL86" s="3">
        <v>-5.3133807002301214E-5</v>
      </c>
      <c r="AM86" s="3">
        <v>6.6626228677804976E-3</v>
      </c>
      <c r="AN86" s="3">
        <v>9.6272057533003619E-5</v>
      </c>
      <c r="AO86" s="3">
        <v>6.8463124103931199E-4</v>
      </c>
      <c r="AP86" s="3">
        <v>-4.3129947890262638E-4</v>
      </c>
      <c r="AQ86" s="3">
        <v>-7.6262260352596463E-7</v>
      </c>
      <c r="AR86" s="3">
        <v>2.4921782986795565E-2</v>
      </c>
      <c r="AS86" s="3">
        <v>-3.9497613791750129E-7</v>
      </c>
      <c r="AT86" s="3">
        <v>7.975187471022808E-5</v>
      </c>
      <c r="AU86" s="3">
        <v>-8.6973506128283249E-4</v>
      </c>
      <c r="AV86" s="3">
        <v>8.4245705936330774E-8</v>
      </c>
      <c r="AW86" s="3">
        <v>3.9185559976090576E-3</v>
      </c>
      <c r="AX86" s="3">
        <v>0</v>
      </c>
      <c r="AY86" s="3">
        <v>0</v>
      </c>
      <c r="AZ86" s="3">
        <v>0</v>
      </c>
      <c r="BA86" s="3">
        <v>1.6997426162593289E-2</v>
      </c>
      <c r="BB86" s="3">
        <v>0.23505509000693159</v>
      </c>
      <c r="BC86" s="55">
        <v>0.94536504910747721</v>
      </c>
      <c r="BD86" s="3">
        <v>0</v>
      </c>
      <c r="BE86" s="3">
        <v>0</v>
      </c>
      <c r="BF86" s="3">
        <v>0</v>
      </c>
      <c r="BG86" s="3">
        <v>0</v>
      </c>
      <c r="BH86" s="3">
        <v>4.7593696650321035E-6</v>
      </c>
      <c r="BI86" s="3">
        <v>5.8690063313314575E-4</v>
      </c>
      <c r="BJ86" s="3">
        <v>0</v>
      </c>
      <c r="BK86" s="3">
        <v>3.6215167761956513E-6</v>
      </c>
      <c r="BL86" s="3">
        <v>2.6711810854498284E-2</v>
      </c>
      <c r="BM86" s="3">
        <v>1.4183131108413371E-5</v>
      </c>
      <c r="BN86" s="3">
        <v>-2.0515077614253067E-8</v>
      </c>
      <c r="BO86" s="3">
        <v>7.8563519080835989E-3</v>
      </c>
      <c r="BP86" s="3">
        <v>-3.7952719287357994E-6</v>
      </c>
      <c r="BQ86" s="3">
        <v>-4.9505478814082095E-6</v>
      </c>
      <c r="BR86" s="3">
        <v>7.9992743453959784E-7</v>
      </c>
      <c r="BS86" s="3">
        <v>0</v>
      </c>
      <c r="BT86" s="3">
        <v>3.7169200639182255E-2</v>
      </c>
      <c r="BU86" s="3">
        <v>-6.2813445065580883E-2</v>
      </c>
      <c r="BV86" s="3">
        <v>0.23885906393061163</v>
      </c>
      <c r="BW86" s="3">
        <v>0</v>
      </c>
      <c r="BX86" s="55">
        <v>0.80477144904816145</v>
      </c>
      <c r="BY86" s="3">
        <v>0</v>
      </c>
      <c r="BZ86" s="3">
        <v>-2.0515226739202E-7</v>
      </c>
      <c r="CA86" s="3">
        <v>0</v>
      </c>
      <c r="CB86" s="3">
        <v>0</v>
      </c>
      <c r="CC86" s="3">
        <v>1.0085423363880305E-5</v>
      </c>
      <c r="CD86" s="3">
        <v>0.15115641353962445</v>
      </c>
      <c r="CE86" s="3">
        <v>0</v>
      </c>
      <c r="CF86" s="3">
        <v>0</v>
      </c>
      <c r="CG86" s="3">
        <v>-4.2764309807952496E-7</v>
      </c>
      <c r="CH86" s="3">
        <v>-5.2917384520359786E-7</v>
      </c>
      <c r="CI86" s="3">
        <v>0</v>
      </c>
      <c r="CJ86" s="3">
        <v>3.237397453606984E-5</v>
      </c>
      <c r="CK86" s="3">
        <v>-8.5524499130234431E-7</v>
      </c>
      <c r="CL86" s="3">
        <v>-3.4471714330679948E-3</v>
      </c>
      <c r="CM86" s="3">
        <v>-6.1945677240201973E-4</v>
      </c>
      <c r="CN86" s="3">
        <v>0</v>
      </c>
      <c r="CO86" s="3">
        <v>0</v>
      </c>
      <c r="CP86" s="3">
        <v>-1.2525494030528855E-3</v>
      </c>
      <c r="CQ86" s="3">
        <v>0</v>
      </c>
      <c r="CR86" s="3">
        <v>-2.0797020059853307E-4</v>
      </c>
      <c r="CS86" s="3">
        <v>0</v>
      </c>
      <c r="CT86" s="3">
        <v>0</v>
      </c>
      <c r="CU86" s="3">
        <v>0</v>
      </c>
      <c r="CV86" s="3">
        <v>-4.2761063348476952E-7</v>
      </c>
      <c r="CW86" s="3">
        <v>0</v>
      </c>
      <c r="CX86" s="3">
        <v>0</v>
      </c>
      <c r="CY86" s="3">
        <v>0</v>
      </c>
      <c r="CZ86" s="3">
        <v>0.15899211330022653</v>
      </c>
      <c r="DA86" s="3">
        <v>-2.0272334725459716E-8</v>
      </c>
      <c r="DB86" s="3">
        <v>-5.1254567385036821E-6</v>
      </c>
      <c r="DC86" s="3">
        <v>2.2182523907161703E-3</v>
      </c>
      <c r="DD86" s="3">
        <v>3.5358168565955755E-7</v>
      </c>
      <c r="DE86" s="3">
        <v>1.0508724783590658E-2</v>
      </c>
      <c r="DF86" s="3">
        <v>-3.3745924548402891E-8</v>
      </c>
      <c r="DG86" s="3">
        <v>-4.7365615766292676E-6</v>
      </c>
      <c r="DH86" s="3">
        <v>-5.8303615908241206E-3</v>
      </c>
      <c r="DI86" s="3">
        <v>-2.5106051542978641E-7</v>
      </c>
      <c r="DJ86" s="3">
        <v>3.4249562119526571E-3</v>
      </c>
      <c r="DK86" s="3">
        <v>1.9458879412275222E-4</v>
      </c>
      <c r="DL86" s="3">
        <v>1.3903536398769344E-3</v>
      </c>
      <c r="DM86" s="3">
        <v>2.8273934297287986E-3</v>
      </c>
      <c r="DN86" s="3">
        <v>-9.3367342006493214E-6</v>
      </c>
      <c r="DO86" s="3">
        <v>0</v>
      </c>
      <c r="DP86" s="3">
        <v>-2.2914499903683821E-5</v>
      </c>
      <c r="DQ86" s="3">
        <v>2.8796135326688717E-3</v>
      </c>
      <c r="DR86" s="3">
        <v>-2.6804497706107651E-6</v>
      </c>
      <c r="DS86" s="3">
        <v>-2.7508984277717146E-4</v>
      </c>
      <c r="DT86" s="3">
        <v>-4.9406970994378422E-5</v>
      </c>
      <c r="DU86" s="3">
        <v>2.839059468344163E-4</v>
      </c>
      <c r="DV86" s="3">
        <v>8.5808560402400799E-9</v>
      </c>
      <c r="DW86" s="3">
        <v>0</v>
      </c>
      <c r="DX86" s="3">
        <v>0</v>
      </c>
      <c r="DY86" s="3">
        <v>-1.4528721778152183E-6</v>
      </c>
      <c r="DZ86" s="3">
        <v>1.4347206057463909E-6</v>
      </c>
      <c r="EA86" s="3">
        <v>7.311155292000905E-4</v>
      </c>
      <c r="EB86" s="3">
        <v>8.9327748445783707E-4</v>
      </c>
      <c r="EC86" s="55">
        <v>0.87999202885971728</v>
      </c>
      <c r="ED86" s="3">
        <v>5.1503441826293667E-6</v>
      </c>
      <c r="EE86" s="3">
        <v>0</v>
      </c>
      <c r="EF86" s="3">
        <v>0</v>
      </c>
      <c r="EG86" s="3">
        <v>0</v>
      </c>
      <c r="EH86" s="3">
        <v>9.0536414693388786E-2</v>
      </c>
      <c r="EI86" s="3">
        <v>9.6069248203918198E-2</v>
      </c>
      <c r="EJ86" s="3">
        <v>0</v>
      </c>
      <c r="EK86" s="3">
        <v>1.613481519349913E-2</v>
      </c>
      <c r="EL86" s="3">
        <v>-4.1157662654709905E-6</v>
      </c>
      <c r="EM86" s="3">
        <v>0</v>
      </c>
      <c r="EN86" s="3">
        <v>0</v>
      </c>
      <c r="EO86" s="3">
        <v>0</v>
      </c>
      <c r="EP86" s="3">
        <v>1.3467470637143519E-4</v>
      </c>
      <c r="EQ86" s="3">
        <v>-4.2637851448993963E-4</v>
      </c>
      <c r="ER86" s="3">
        <v>9.4091892155872279E-4</v>
      </c>
      <c r="ES86" s="3">
        <v>-0.27775691706463584</v>
      </c>
      <c r="ET86" s="6">
        <v>3.9044153786739235</v>
      </c>
      <c r="EU86" s="3">
        <v>4.1363219206992045E-4</v>
      </c>
      <c r="EV86" s="3">
        <v>2.7635630228309668E-2</v>
      </c>
      <c r="EW86" s="3">
        <v>1.4922832279192953E-3</v>
      </c>
      <c r="EX86" s="3">
        <v>1.2553712810302908E-3</v>
      </c>
      <c r="EY86" s="3">
        <v>1.8584293080382553E-2</v>
      </c>
      <c r="EZ86" s="3">
        <v>-2.5966459445054846E-4</v>
      </c>
      <c r="FA86" s="3">
        <v>0</v>
      </c>
      <c r="FB86" s="3">
        <v>0</v>
      </c>
      <c r="FC86" s="3">
        <v>0</v>
      </c>
      <c r="FD86" s="3">
        <v>0</v>
      </c>
    </row>
    <row r="87" spans="1:160" x14ac:dyDescent="0.45">
      <c r="A87" t="s">
        <v>717</v>
      </c>
      <c r="B87" s="2">
        <v>42916</v>
      </c>
      <c r="C87" s="29">
        <v>7.8955699272697943</v>
      </c>
      <c r="D87" s="3">
        <v>2.0932703466912671E-4</v>
      </c>
      <c r="E87" s="3">
        <v>-1.5747971380556673E-5</v>
      </c>
      <c r="F87" s="3">
        <v>-1.8354649169189543E-6</v>
      </c>
      <c r="G87" s="3">
        <v>0</v>
      </c>
      <c r="H87" s="55">
        <v>0.14755164425397785</v>
      </c>
      <c r="I87" s="3">
        <v>-4.4177673209480403E-6</v>
      </c>
      <c r="J87" s="3">
        <v>0</v>
      </c>
      <c r="K87" s="3">
        <v>5.0810715137594172E-2</v>
      </c>
      <c r="L87" s="3">
        <v>3.1970140360136318E-2</v>
      </c>
      <c r="M87" s="3">
        <v>0</v>
      </c>
      <c r="N87" s="3">
        <v>1.0343038430280555E-5</v>
      </c>
      <c r="O87" s="3">
        <v>-4.060300884029626E-9</v>
      </c>
      <c r="P87" s="3">
        <v>0</v>
      </c>
      <c r="Q87" s="3">
        <v>-6.3031843465434596E-3</v>
      </c>
      <c r="R87" s="3">
        <v>0</v>
      </c>
      <c r="S87" s="3">
        <v>-0.15906287852969414</v>
      </c>
      <c r="T87" s="3">
        <v>-5.0367011609655261E-5</v>
      </c>
      <c r="U87" s="3">
        <v>-2.9485526311678E-3</v>
      </c>
      <c r="V87" s="3">
        <v>-3.5427502496742097E-5</v>
      </c>
      <c r="W87" s="3">
        <v>2.3122906378691029E-2</v>
      </c>
      <c r="X87" s="3">
        <v>0</v>
      </c>
      <c r="Y87" s="3">
        <v>-1.555781463714254E-6</v>
      </c>
      <c r="Z87" s="3">
        <v>-2.9074189940669448E-7</v>
      </c>
      <c r="AA87" s="3">
        <v>0</v>
      </c>
      <c r="AB87" s="55">
        <v>0.74334303239773081</v>
      </c>
      <c r="AC87" s="3">
        <v>-2.1858617960776728E-3</v>
      </c>
      <c r="AD87" s="3">
        <v>0</v>
      </c>
      <c r="AE87" s="3">
        <v>1.3110048228898269E-6</v>
      </c>
      <c r="AF87" s="3">
        <v>-2.3827469306190771E-2</v>
      </c>
      <c r="AG87" s="56">
        <v>-8.2996248802673562E-4</v>
      </c>
      <c r="AH87" s="3">
        <v>-5.274739758810182E-6</v>
      </c>
      <c r="AI87" s="3">
        <v>9.1188303643690627E-2</v>
      </c>
      <c r="AJ87" s="3">
        <v>0</v>
      </c>
      <c r="AK87" s="3">
        <v>3.5451269150030439E-6</v>
      </c>
      <c r="AL87" s="3">
        <v>-1.9625405573262406E-5</v>
      </c>
      <c r="AM87" s="3">
        <v>4.9735417020226882E-4</v>
      </c>
      <c r="AN87" s="3">
        <v>8.070481508395307E-7</v>
      </c>
      <c r="AO87" s="3">
        <v>-1.592927434069755E-4</v>
      </c>
      <c r="AP87" s="3">
        <v>1.1439930402632108E-3</v>
      </c>
      <c r="AQ87" s="3">
        <v>-4.8854741386454377E-7</v>
      </c>
      <c r="AR87" s="3">
        <v>1.4282314237956407E-2</v>
      </c>
      <c r="AS87" s="3">
        <v>9.8633094059982563E-8</v>
      </c>
      <c r="AT87" s="3">
        <v>3.2172853475051181E-5</v>
      </c>
      <c r="AU87" s="3">
        <v>4.3271402407646861E-3</v>
      </c>
      <c r="AV87" s="3">
        <v>-1.6674844704707472E-7</v>
      </c>
      <c r="AW87" s="3">
        <v>8.9680525359366574E-5</v>
      </c>
      <c r="AX87" s="3">
        <v>0</v>
      </c>
      <c r="AY87" s="3">
        <v>0</v>
      </c>
      <c r="AZ87" s="3">
        <v>0</v>
      </c>
      <c r="BA87" s="3">
        <v>1.9502982967650146E-2</v>
      </c>
      <c r="BB87" s="3">
        <v>-7.5541918235633623E-2</v>
      </c>
      <c r="BC87" s="55">
        <v>0.26316597775282524</v>
      </c>
      <c r="BD87" s="3">
        <v>0</v>
      </c>
      <c r="BE87" s="3">
        <v>0</v>
      </c>
      <c r="BF87" s="3">
        <v>0</v>
      </c>
      <c r="BG87" s="3">
        <v>0</v>
      </c>
      <c r="BH87" s="3">
        <v>1.1280766977481733E-6</v>
      </c>
      <c r="BI87" s="3">
        <v>9.733840814110389E-3</v>
      </c>
      <c r="BJ87" s="3">
        <v>0</v>
      </c>
      <c r="BK87" s="3">
        <v>6.243742640204258E-5</v>
      </c>
      <c r="BL87" s="3">
        <v>3.6897034370086221E-2</v>
      </c>
      <c r="BM87" s="3">
        <v>1.6099118904553777E-4</v>
      </c>
      <c r="BN87" s="3">
        <v>-8.6470571307195294E-7</v>
      </c>
      <c r="BO87" s="3">
        <v>1.9969581002067228E-2</v>
      </c>
      <c r="BP87" s="3">
        <v>-1.4018146838044584E-6</v>
      </c>
      <c r="BQ87" s="3">
        <v>6.4569378764108088E-5</v>
      </c>
      <c r="BR87" s="3">
        <v>-3.5699234263001478E-6</v>
      </c>
      <c r="BS87" s="3">
        <v>0</v>
      </c>
      <c r="BT87" s="3">
        <v>4.8552619882173985E-2</v>
      </c>
      <c r="BU87" s="3">
        <v>-5.5081730513540598E-3</v>
      </c>
      <c r="BV87" s="3">
        <v>0.19729195292581728</v>
      </c>
      <c r="BW87" s="3">
        <v>0</v>
      </c>
      <c r="BX87" s="55">
        <v>0.48645191855462666</v>
      </c>
      <c r="BY87" s="3">
        <v>0</v>
      </c>
      <c r="BZ87" s="3">
        <v>2.6950285669250561E-7</v>
      </c>
      <c r="CA87" s="3">
        <v>0</v>
      </c>
      <c r="CB87" s="3">
        <v>0</v>
      </c>
      <c r="CC87" s="3">
        <v>1.6170537346110546E-4</v>
      </c>
      <c r="CD87" s="3">
        <v>0.18547761920677347</v>
      </c>
      <c r="CE87" s="3">
        <v>0</v>
      </c>
      <c r="CF87" s="3">
        <v>0</v>
      </c>
      <c r="CG87" s="3">
        <v>-4.087101608056244E-6</v>
      </c>
      <c r="CH87" s="3">
        <v>7.4480356849264797E-8</v>
      </c>
      <c r="CI87" s="3">
        <v>0</v>
      </c>
      <c r="CJ87" s="3">
        <v>3.0583848316149399E-6</v>
      </c>
      <c r="CK87" s="3">
        <v>-8.1743320967845814E-6</v>
      </c>
      <c r="CL87" s="3">
        <v>2.1273597942149856E-2</v>
      </c>
      <c r="CM87" s="3">
        <v>-2.4859134484933864E-4</v>
      </c>
      <c r="CN87" s="3">
        <v>0</v>
      </c>
      <c r="CO87" s="3">
        <v>0</v>
      </c>
      <c r="CP87" s="3">
        <v>1.4180742545660549E-3</v>
      </c>
      <c r="CQ87" s="3">
        <v>0</v>
      </c>
      <c r="CR87" s="3">
        <v>2.3828462257260647E-3</v>
      </c>
      <c r="CS87" s="3">
        <v>0</v>
      </c>
      <c r="CT87" s="3">
        <v>0</v>
      </c>
      <c r="CU87" s="3">
        <v>0</v>
      </c>
      <c r="CV87" s="3">
        <v>-4.0871379644710743E-6</v>
      </c>
      <c r="CW87" s="3">
        <v>0</v>
      </c>
      <c r="CX87" s="3">
        <v>0</v>
      </c>
      <c r="CY87" s="3">
        <v>0</v>
      </c>
      <c r="CZ87" s="3">
        <v>-7.4228936699969508E-2</v>
      </c>
      <c r="DA87" s="3">
        <v>-2.0272334725459716E-8</v>
      </c>
      <c r="DB87" s="3">
        <v>-1.0843161424135758E-3</v>
      </c>
      <c r="DC87" s="3">
        <v>4.8335862202327873E-4</v>
      </c>
      <c r="DD87" s="3">
        <v>-7.7672095082564069E-7</v>
      </c>
      <c r="DE87" s="3">
        <v>1.7178962393838291E-2</v>
      </c>
      <c r="DF87" s="3">
        <v>2.7526683556547042E-8</v>
      </c>
      <c r="DG87" s="3">
        <v>3.1263466304423814E-5</v>
      </c>
      <c r="DH87" s="3">
        <v>-2.4084973240265906E-3</v>
      </c>
      <c r="DI87" s="3">
        <v>3.870520760543778E-7</v>
      </c>
      <c r="DJ87" s="3">
        <v>3.5608756939810066E-3</v>
      </c>
      <c r="DK87" s="3">
        <v>-3.9370149783164114E-3</v>
      </c>
      <c r="DL87" s="3">
        <v>2.7884996795108723E-3</v>
      </c>
      <c r="DM87" s="3">
        <v>1.6053494367892331E-3</v>
      </c>
      <c r="DN87" s="3">
        <v>-5.015109356375573E-5</v>
      </c>
      <c r="DO87" s="3">
        <v>0</v>
      </c>
      <c r="DP87" s="3">
        <v>1.2006374501550027E-4</v>
      </c>
      <c r="DQ87" s="3">
        <v>4.7808387864978681E-5</v>
      </c>
      <c r="DR87" s="3">
        <v>1.5776019987184955E-5</v>
      </c>
      <c r="DS87" s="3">
        <v>-9.1564180172809932E-5</v>
      </c>
      <c r="DT87" s="3">
        <v>3.2343216364649031E-4</v>
      </c>
      <c r="DU87" s="3">
        <v>4.8901130350693543E-4</v>
      </c>
      <c r="DV87" s="3">
        <v>-1.2961297334117448E-6</v>
      </c>
      <c r="DW87" s="3">
        <v>0</v>
      </c>
      <c r="DX87" s="3">
        <v>0</v>
      </c>
      <c r="DY87" s="3">
        <v>-4.9535125190851731E-7</v>
      </c>
      <c r="DZ87" s="3">
        <v>9.7283746338619607E-7</v>
      </c>
      <c r="EA87" s="3">
        <v>2.573394835209341E-3</v>
      </c>
      <c r="EB87" s="3">
        <v>9.9311619108053122E-4</v>
      </c>
      <c r="EC87" s="55">
        <v>0.59976475389533235</v>
      </c>
      <c r="ED87" s="3">
        <v>-3.1720278647363431E-5</v>
      </c>
      <c r="EE87" s="3">
        <v>0</v>
      </c>
      <c r="EF87" s="3">
        <v>0</v>
      </c>
      <c r="EG87" s="3">
        <v>0</v>
      </c>
      <c r="EH87" s="3">
        <v>-6.775233763274241E-2</v>
      </c>
      <c r="EI87" s="3">
        <v>1.9382436107792292E-2</v>
      </c>
      <c r="EJ87" s="3">
        <v>0</v>
      </c>
      <c r="EK87" s="3">
        <v>4.8116246765616049E-3</v>
      </c>
      <c r="EL87" s="3">
        <v>1.7483263421909548E-5</v>
      </c>
      <c r="EM87" s="3">
        <v>0</v>
      </c>
      <c r="EN87" s="3">
        <v>0</v>
      </c>
      <c r="EO87" s="3">
        <v>0</v>
      </c>
      <c r="EP87" s="3">
        <v>1.1497028724804232E-4</v>
      </c>
      <c r="EQ87" s="3">
        <v>2.7932718618145732E-3</v>
      </c>
      <c r="ER87" s="3">
        <v>3.0150629536359865E-4</v>
      </c>
      <c r="ES87" s="3">
        <v>0.16486937310311628</v>
      </c>
      <c r="ET87" s="6">
        <v>4.4868332397218627</v>
      </c>
      <c r="EU87" s="3">
        <v>5.3653045798286471E-5</v>
      </c>
      <c r="EV87" s="3">
        <v>-1.5543985747001202E-2</v>
      </c>
      <c r="EW87" s="3">
        <v>1.7288447659823296E-3</v>
      </c>
      <c r="EX87" s="3">
        <v>4.2867467981603659E-5</v>
      </c>
      <c r="EY87" s="3">
        <v>3.7613323133384997E-3</v>
      </c>
      <c r="EZ87" s="3">
        <v>-1.1426324736621633E-5</v>
      </c>
      <c r="FA87" s="3">
        <v>0</v>
      </c>
      <c r="FB87" s="3">
        <v>0</v>
      </c>
      <c r="FC87" s="3">
        <v>0</v>
      </c>
      <c r="FD87" s="3">
        <v>0</v>
      </c>
    </row>
    <row r="88" spans="1:160" x14ac:dyDescent="0.45">
      <c r="A88" t="s">
        <v>718</v>
      </c>
      <c r="B88" s="2">
        <v>43008</v>
      </c>
      <c r="C88" s="29">
        <v>9.2841628524102511</v>
      </c>
      <c r="H88" s="55">
        <v>3.7768209138656951E-2</v>
      </c>
      <c r="K88" s="3">
        <v>1.8911778741888816</v>
      </c>
      <c r="L88" s="3">
        <v>3.1962802618129969E-2</v>
      </c>
      <c r="S88" s="3">
        <v>0.18956538135479895</v>
      </c>
      <c r="T88" s="3">
        <v>5.0936876255027456E-5</v>
      </c>
      <c r="W88" s="3">
        <v>-1.5589201511301419E-3</v>
      </c>
      <c r="AB88" s="55">
        <v>1.1022099273936801</v>
      </c>
      <c r="AF88" s="3">
        <v>1.5008372620505287E-2</v>
      </c>
      <c r="AG88" s="56">
        <v>4.4910966946836439E-2</v>
      </c>
      <c r="AH88" s="3">
        <v>1.2637016468041702E-5</v>
      </c>
      <c r="AI88" s="3">
        <v>2.1146464329949918E-2</v>
      </c>
      <c r="AM88" s="3">
        <v>-1.2496201576379816E-3</v>
      </c>
      <c r="AR88" s="3">
        <v>-1.3872823434656376E-2</v>
      </c>
      <c r="AU88" s="3">
        <v>-2.2331054736409455E-3</v>
      </c>
      <c r="AW88" s="3">
        <v>3.3413347932696659E-4</v>
      </c>
      <c r="BA88" s="3">
        <v>-2.5024943313127691E-2</v>
      </c>
      <c r="BB88" s="3">
        <v>0.24836128166081983</v>
      </c>
      <c r="BC88" s="55">
        <v>0.49035782984140325</v>
      </c>
      <c r="BI88" s="3">
        <v>-5.1435836990609491E-3</v>
      </c>
      <c r="BL88" s="3">
        <v>1.7704844196357913E-2</v>
      </c>
      <c r="BO88" s="3">
        <v>1.2980047001845517E-2</v>
      </c>
      <c r="BQ88" s="3">
        <v>1.8803403957542969E-6</v>
      </c>
      <c r="BT88" s="3">
        <v>4.4037618085330181E-2</v>
      </c>
      <c r="BU88" s="3">
        <v>8.6961423375363694E-2</v>
      </c>
      <c r="BV88" s="3">
        <v>0.10912048094513756</v>
      </c>
      <c r="BX88" s="55">
        <v>0.49325045272205437</v>
      </c>
      <c r="CD88" s="3">
        <v>-0.30556844860237192</v>
      </c>
      <c r="CL88" s="3">
        <v>1.7836319107592737E-2</v>
      </c>
      <c r="CM88" s="3">
        <v>-5.1427232814504741E-3</v>
      </c>
      <c r="CZ88" s="3">
        <v>8.3847000316264589E-2</v>
      </c>
      <c r="DB88" s="3">
        <v>-6.2191686817497137E-3</v>
      </c>
      <c r="DC88" s="3">
        <v>3.5500459617243685E-4</v>
      </c>
      <c r="DE88" s="3">
        <v>1.9773786066020569E-2</v>
      </c>
      <c r="DH88" s="3">
        <v>3.4232609255296668E-3</v>
      </c>
      <c r="DJ88" s="3">
        <v>-1.1565859937320057E-3</v>
      </c>
      <c r="DK88" s="3">
        <v>1.360324586767659E-3</v>
      </c>
      <c r="DL88" s="3">
        <v>2.3077162434056663E-3</v>
      </c>
      <c r="DM88" s="3">
        <v>6.1980416352475933E-4</v>
      </c>
      <c r="DN88" s="3">
        <v>-9.9907664396389068E-6</v>
      </c>
      <c r="DQ88" s="3">
        <v>1.822585202960263E-3</v>
      </c>
      <c r="EA88" s="3">
        <v>3.9464954266431908E-3</v>
      </c>
      <c r="EB88" s="3">
        <v>-9.5028421451833704E-5</v>
      </c>
      <c r="EC88" s="55">
        <v>0.28071089769890023</v>
      </c>
      <c r="EH88" s="3">
        <v>-1.7954841935009257E-2</v>
      </c>
      <c r="EI88" s="3">
        <v>9.9983452737889972E-2</v>
      </c>
      <c r="EK88" s="3">
        <v>-3.8817413410960011E-2</v>
      </c>
      <c r="ES88" s="3">
        <v>0.11834162402145176</v>
      </c>
      <c r="ET88" s="6">
        <v>4.0450713187558325</v>
      </c>
      <c r="EV88" s="3">
        <v>2.1436634359543218E-3</v>
      </c>
      <c r="EW88" s="3">
        <v>2.4420913126058184E-3</v>
      </c>
    </row>
    <row r="89" spans="1:160" x14ac:dyDescent="0.45">
      <c r="A89" t="s">
        <v>719</v>
      </c>
      <c r="B89" s="2">
        <v>43100</v>
      </c>
      <c r="C89" s="29">
        <v>8.9436285278362462</v>
      </c>
      <c r="H89" s="55">
        <v>-9.9296314922611692E-2</v>
      </c>
      <c r="K89" s="3">
        <v>0.18168417256425248</v>
      </c>
      <c r="L89" s="3">
        <v>-6.9643657760920523E-6</v>
      </c>
      <c r="S89" s="3">
        <v>0.55592316984896895</v>
      </c>
      <c r="T89" s="3">
        <v>-5.5982488381072468E-5</v>
      </c>
      <c r="W89" s="3">
        <v>9.192735932570012E-2</v>
      </c>
      <c r="AB89" s="55">
        <v>1.5748869396426868</v>
      </c>
      <c r="AF89" s="3">
        <v>7.9630357052473226E-3</v>
      </c>
      <c r="AG89" s="56">
        <v>8.4245631867264484E-2</v>
      </c>
      <c r="AH89" s="3">
        <v>5.80447160045184E-5</v>
      </c>
      <c r="AI89" s="3">
        <v>-3.5715273221228999E-2</v>
      </c>
      <c r="AM89" s="3">
        <v>1.3966029180587664E-4</v>
      </c>
      <c r="AR89" s="3">
        <v>0.11923955184579239</v>
      </c>
      <c r="AU89" s="3">
        <v>-9.3696628942603524E-4</v>
      </c>
      <c r="AW89" s="3">
        <v>7.3436086529042821E-5</v>
      </c>
      <c r="BA89" s="3">
        <v>-1.0510515727503382E-2</v>
      </c>
      <c r="BB89" s="3">
        <v>0.25067957566263321</v>
      </c>
      <c r="BC89" s="55">
        <v>1.0463604299227305</v>
      </c>
      <c r="BI89" s="3">
        <v>-1.9437163586403555E-3</v>
      </c>
      <c r="BL89" s="3">
        <v>1.8175554863977119E-2</v>
      </c>
      <c r="BO89" s="3">
        <v>6.9460851961635605E-3</v>
      </c>
      <c r="BQ89" s="3">
        <v>4.0819089168618713E-5</v>
      </c>
      <c r="BT89" s="3">
        <v>-7.138447661151201E-2</v>
      </c>
      <c r="BU89" s="3">
        <v>-9.1081805950118788E-3</v>
      </c>
      <c r="BV89" s="3">
        <v>0.1525580026931988</v>
      </c>
      <c r="BX89" s="55">
        <v>0.65835727287998413</v>
      </c>
      <c r="CD89" s="3">
        <v>0.2158299173963325</v>
      </c>
      <c r="CL89" s="3">
        <v>-1.2100998240931629E-2</v>
      </c>
      <c r="CM89" s="3">
        <v>-6.3228333790794856E-3</v>
      </c>
      <c r="CZ89" s="3">
        <v>-6.917109735582727E-3</v>
      </c>
      <c r="DB89" s="3">
        <v>-4.1683473877683714E-3</v>
      </c>
      <c r="DC89" s="3">
        <v>2.8835231333562548E-4</v>
      </c>
      <c r="DE89" s="3">
        <v>-2.2632847998123307E-4</v>
      </c>
      <c r="DH89" s="3">
        <v>1.8207839069814605E-2</v>
      </c>
      <c r="DJ89" s="3">
        <v>2.8120757493173558E-3</v>
      </c>
      <c r="DK89" s="3">
        <v>4.3701140449525343E-3</v>
      </c>
      <c r="DL89" s="3">
        <v>1.6687404994475093E-3</v>
      </c>
      <c r="DM89" s="3">
        <v>7.8251830346675998E-3</v>
      </c>
      <c r="DN89" s="3">
        <v>7.4111005772335418E-5</v>
      </c>
      <c r="DQ89" s="3">
        <v>-5.4913739368342234E-4</v>
      </c>
      <c r="EA89" s="3">
        <v>2.1992935260252825E-3</v>
      </c>
      <c r="EB89" s="3">
        <v>-6.591456357736646E-4</v>
      </c>
      <c r="EC89" s="55">
        <v>0.78161284687978716</v>
      </c>
      <c r="EH89" s="3">
        <v>8.606651704605223E-3</v>
      </c>
      <c r="EI89" s="3">
        <v>0.15718397116473226</v>
      </c>
      <c r="EK89" s="3">
        <v>-1.8699323210252722E-2</v>
      </c>
      <c r="ES89" s="3">
        <v>0.27362048180970888</v>
      </c>
      <c r="ET89" s="6">
        <v>3.1877727853424167</v>
      </c>
      <c r="EV89" s="3">
        <v>-2.1040086790967984E-3</v>
      </c>
      <c r="EW89" s="3">
        <v>1.3553394991188117E-3</v>
      </c>
    </row>
    <row r="90" spans="1:160" x14ac:dyDescent="0.45">
      <c r="A90" t="s">
        <v>720</v>
      </c>
      <c r="B90" s="2">
        <v>43190</v>
      </c>
      <c r="C90" s="29">
        <v>7.913519887885391</v>
      </c>
      <c r="H90" s="55">
        <v>0.13515969570468586</v>
      </c>
      <c r="K90" s="3">
        <v>0.40259956235885785</v>
      </c>
      <c r="L90" s="3">
        <v>5.2269107369910476E-3</v>
      </c>
      <c r="S90" s="3">
        <v>-0.15992095684824484</v>
      </c>
      <c r="T90" s="3">
        <v>6.4716119871626807E-5</v>
      </c>
      <c r="W90" s="3">
        <v>-3.3727173638622612E-2</v>
      </c>
      <c r="AB90" s="55">
        <v>0.73287811582267393</v>
      </c>
      <c r="AF90" s="3">
        <v>4.1446160240388302E-3</v>
      </c>
      <c r="AG90" s="56">
        <v>9.2538121747302124E-2</v>
      </c>
      <c r="AH90" s="3">
        <v>8.7446404029947413E-5</v>
      </c>
      <c r="AI90" s="3">
        <v>5.4809201779715065E-2</v>
      </c>
      <c r="AM90" s="3">
        <v>1.3462866097602737E-3</v>
      </c>
      <c r="AR90" s="3">
        <v>1.5439991844505936E-2</v>
      </c>
      <c r="AU90" s="3">
        <v>2.1592817611676995E-3</v>
      </c>
      <c r="AW90" s="3">
        <v>-1.7849155597793266E-4</v>
      </c>
      <c r="BA90" s="3">
        <v>2.6513882178677971E-2</v>
      </c>
      <c r="BB90" s="3">
        <v>0.25630653359852273</v>
      </c>
      <c r="BC90" s="55">
        <v>0.32790387606350907</v>
      </c>
      <c r="BI90" s="3">
        <v>2.2412065908142742E-4</v>
      </c>
      <c r="BL90" s="3">
        <v>6.595438269183955E-2</v>
      </c>
      <c r="BO90" s="3">
        <v>1.4606793107278363E-2</v>
      </c>
      <c r="BQ90" s="3">
        <v>2.884440683220729E-5</v>
      </c>
      <c r="BT90" s="3">
        <v>5.0287816235512595E-2</v>
      </c>
      <c r="BU90" s="3">
        <v>-5.5084183235711244E-2</v>
      </c>
      <c r="BV90" s="3">
        <v>0.19965692117323686</v>
      </c>
      <c r="BX90" s="55">
        <v>0.48553839301581481</v>
      </c>
      <c r="CD90" s="3">
        <v>-7.2235400628861121E-2</v>
      </c>
      <c r="CL90" s="3">
        <v>5.4514892264283528E-2</v>
      </c>
      <c r="CM90" s="3">
        <v>2.360095110983822E-4</v>
      </c>
      <c r="CZ90" s="3">
        <v>0.54600928297021123</v>
      </c>
      <c r="DB90" s="3">
        <v>-2.5475699697203079E-3</v>
      </c>
      <c r="DC90" s="3">
        <v>-8.2524110829627017E-4</v>
      </c>
      <c r="DE90" s="3">
        <v>5.6964802971611597E-3</v>
      </c>
      <c r="DH90" s="3">
        <v>5.8289361183498214E-2</v>
      </c>
      <c r="DJ90" s="3">
        <v>3.4567132819474135E-3</v>
      </c>
      <c r="DK90" s="3">
        <v>-1.6306625119136091E-3</v>
      </c>
      <c r="DL90" s="3">
        <v>9.6226866327261344E-4</v>
      </c>
      <c r="DM90" s="3">
        <v>3.8362291676373282E-4</v>
      </c>
      <c r="DN90" s="3">
        <v>-1.0542306957981008E-5</v>
      </c>
      <c r="DQ90" s="3">
        <v>6.1887191662069073E-3</v>
      </c>
      <c r="EA90" s="3">
        <v>-2.0268339171294158E-3</v>
      </c>
      <c r="EB90" s="3">
        <v>-1.2292461729744171E-4</v>
      </c>
      <c r="EC90" s="55">
        <v>1.1497310278418387</v>
      </c>
      <c r="EH90" s="3">
        <v>9.76006558223734E-2</v>
      </c>
      <c r="EI90" s="3">
        <v>-5.0750738643123246E-2</v>
      </c>
      <c r="EK90" s="3">
        <v>-8.0282914803157506E-3</v>
      </c>
      <c r="ES90" s="3">
        <v>0.58345411211629938</v>
      </c>
      <c r="ET90" s="6">
        <v>2.6479667874325252</v>
      </c>
      <c r="EV90" s="3">
        <v>1.1504839642097271E-2</v>
      </c>
      <c r="EW90" s="3">
        <v>2.5677335184221789E-3</v>
      </c>
    </row>
    <row r="91" spans="1:160" x14ac:dyDescent="0.45">
      <c r="A91" t="s">
        <v>721</v>
      </c>
      <c r="B91" s="2">
        <v>43281</v>
      </c>
      <c r="C91" s="29">
        <v>10.562132238406319</v>
      </c>
      <c r="H91" s="55">
        <v>0.26044546285823628</v>
      </c>
      <c r="K91" s="3">
        <v>0.22515983934172487</v>
      </c>
      <c r="L91" s="3">
        <v>2.6098255897997198E-2</v>
      </c>
      <c r="S91" s="3">
        <v>9.6033653874968677E-2</v>
      </c>
      <c r="T91" s="3">
        <v>4.6723464643398714E-5</v>
      </c>
      <c r="W91" s="3">
        <v>6.8589345378511843E-2</v>
      </c>
      <c r="AB91" s="55">
        <v>1.8350502633500299</v>
      </c>
      <c r="AF91" s="3">
        <v>1.204767915562574E-2</v>
      </c>
      <c r="AG91" s="56">
        <v>9.7449595583977533E-2</v>
      </c>
      <c r="AH91" s="3">
        <v>-7.4301905980456267E-6</v>
      </c>
      <c r="AI91" s="3">
        <v>-7.5938623579281231E-2</v>
      </c>
      <c r="AM91" s="3">
        <v>-4.4958728937006978E-4</v>
      </c>
      <c r="AR91" s="3">
        <v>4.4221133292717651E-2</v>
      </c>
      <c r="AU91" s="3">
        <v>-2.2277357381431219E-3</v>
      </c>
      <c r="AW91" s="3">
        <v>-4.6888132805300803E-5</v>
      </c>
      <c r="BA91" s="3">
        <v>-1.562184583348278E-2</v>
      </c>
      <c r="BB91" s="3">
        <v>0.1185654913521576</v>
      </c>
      <c r="BC91" s="55">
        <v>1.364747793411714</v>
      </c>
      <c r="BI91" s="3">
        <v>-3.9429971583978364E-4</v>
      </c>
      <c r="BL91" s="3">
        <v>1.430230271808957E-2</v>
      </c>
      <c r="BO91" s="3">
        <v>4.0089815304288554E-3</v>
      </c>
      <c r="BQ91" s="3">
        <v>-7.5846365457526402E-5</v>
      </c>
      <c r="BT91" s="3">
        <v>2.9173320254767231E-2</v>
      </c>
      <c r="BU91" s="3">
        <v>-5.9233189547535179E-3</v>
      </c>
      <c r="BV91" s="3">
        <v>0.26610137266558254</v>
      </c>
      <c r="BX91" s="55">
        <v>0.8356758364354302</v>
      </c>
      <c r="CD91" s="3">
        <v>0.15028936609509874</v>
      </c>
      <c r="CL91" s="3">
        <v>7.3601078539491036E-2</v>
      </c>
      <c r="CM91" s="3">
        <v>4.9947504882164474E-3</v>
      </c>
      <c r="CZ91" s="3">
        <v>6.595548132880201E-2</v>
      </c>
      <c r="DB91" s="3">
        <v>-6.5093865374345802E-4</v>
      </c>
      <c r="DC91" s="3">
        <v>3.2493057701819014E-4</v>
      </c>
      <c r="DE91" s="3">
        <v>4.5511375929407148E-2</v>
      </c>
      <c r="DH91" s="3">
        <v>-8.2839683084703179E-3</v>
      </c>
      <c r="DJ91" s="3">
        <v>7.6309640555661867E-3</v>
      </c>
      <c r="DK91" s="3">
        <v>-2.9438499882376836E-3</v>
      </c>
      <c r="DL91" s="3">
        <v>1.738830528529759E-4</v>
      </c>
      <c r="DM91" s="3">
        <v>4.7651787531491074E-3</v>
      </c>
      <c r="DN91" s="3">
        <v>1.4455518756416397E-3</v>
      </c>
      <c r="DQ91" s="3">
        <v>1.698659478582587E-2</v>
      </c>
      <c r="EA91" s="3">
        <v>1.5666107523762813E-2</v>
      </c>
      <c r="EB91" s="3">
        <v>7.379120593678215E-4</v>
      </c>
      <c r="EC91" s="55">
        <v>1.3468662766624548</v>
      </c>
      <c r="EH91" s="3">
        <v>0.16130797106095629</v>
      </c>
      <c r="EI91" s="3">
        <v>0.35864748991491996</v>
      </c>
      <c r="EK91" s="3">
        <v>8.7875329450301833E-3</v>
      </c>
      <c r="ES91" s="3">
        <v>9.7224419417410016E-2</v>
      </c>
      <c r="ET91" s="6">
        <v>2.8203290226671043</v>
      </c>
      <c r="EV91" s="3">
        <v>1.3368309974234993E-2</v>
      </c>
      <c r="EW91" s="3">
        <v>2.1100378464318252E-3</v>
      </c>
    </row>
    <row r="92" spans="1:160" x14ac:dyDescent="0.45">
      <c r="A92" t="s">
        <v>722</v>
      </c>
      <c r="B92" s="2">
        <v>43373</v>
      </c>
      <c r="C92" s="29">
        <v>7.372866244211731</v>
      </c>
      <c r="H92" s="55">
        <v>0.18844237185768112</v>
      </c>
      <c r="K92" s="3">
        <v>4.5870647513477004E-2</v>
      </c>
      <c r="L92" s="3">
        <v>2.0985783748087187E-2</v>
      </c>
      <c r="S92" s="3">
        <v>0.14216974214290645</v>
      </c>
      <c r="T92" s="3">
        <v>6.9996313311573489E-5</v>
      </c>
      <c r="W92" s="3">
        <v>-5.1054423623308469E-2</v>
      </c>
      <c r="AB92" s="55">
        <v>1.3059973482514742</v>
      </c>
      <c r="AF92" s="3">
        <v>2.7288337344572006E-2</v>
      </c>
      <c r="AG92" s="56">
        <v>4.8176014231542413E-2</v>
      </c>
      <c r="AH92" s="3">
        <v>1.536862875082209E-5</v>
      </c>
      <c r="AI92" s="3">
        <v>3.6094527539088793E-3</v>
      </c>
      <c r="AM92" s="3">
        <v>-1.2698689966767333E-3</v>
      </c>
      <c r="AR92" s="3">
        <v>1.6581648462358285E-2</v>
      </c>
      <c r="AU92" s="3">
        <v>1.7739159272206234E-5</v>
      </c>
      <c r="AW92" s="3">
        <v>7.5601368078975957E-4</v>
      </c>
      <c r="BA92" s="3">
        <v>3.8604155957083941E-2</v>
      </c>
      <c r="BB92" s="3">
        <v>0.2123176255669921</v>
      </c>
      <c r="BC92" s="55">
        <v>0.85399917200183872</v>
      </c>
      <c r="BI92" s="3">
        <v>2.6902522312829003E-4</v>
      </c>
      <c r="BL92" s="3">
        <v>5.9042862661255312E-4</v>
      </c>
      <c r="BO92" s="3">
        <v>4.1968910653348152E-3</v>
      </c>
      <c r="BQ92" s="3">
        <v>-5.550698684716994E-5</v>
      </c>
      <c r="BT92" s="3">
        <v>5.3318386101261821E-2</v>
      </c>
      <c r="BU92" s="3">
        <v>5.4757289785070322E-2</v>
      </c>
      <c r="BV92" s="3">
        <v>8.0385309903624566E-2</v>
      </c>
      <c r="BX92" s="55">
        <v>0.41457105438910619</v>
      </c>
      <c r="CD92" s="3">
        <v>0.40047677306019713</v>
      </c>
      <c r="CL92" s="3">
        <v>9.246294060476476E-2</v>
      </c>
      <c r="CM92" s="3">
        <v>-1.7178179296036186E-3</v>
      </c>
      <c r="CZ92" s="3">
        <v>0.13939883206323553</v>
      </c>
      <c r="DB92" s="3">
        <v>8.3528299050283699E-4</v>
      </c>
      <c r="DC92" s="3">
        <v>2.4402304245985413E-4</v>
      </c>
      <c r="DE92" s="3">
        <v>-1.9756076885310593E-2</v>
      </c>
      <c r="DH92" s="3">
        <v>5.5543113905866977E-3</v>
      </c>
      <c r="DJ92" s="3">
        <v>1.9366491593442881E-2</v>
      </c>
      <c r="DK92" s="3">
        <v>1.5356637093104631E-3</v>
      </c>
      <c r="DL92" s="3">
        <v>1.273117320394103E-3</v>
      </c>
      <c r="DM92" s="3">
        <v>1.3478243174157832E-3</v>
      </c>
      <c r="DN92" s="3">
        <v>-1.0569788882490438E-5</v>
      </c>
      <c r="DQ92" s="3">
        <v>1.1915735978439189E-2</v>
      </c>
      <c r="EA92" s="3">
        <v>-7.0675972960264396E-3</v>
      </c>
      <c r="EB92" s="3">
        <v>1.3657429356396977E-4</v>
      </c>
      <c r="EC92" s="55">
        <v>0.65505920282307928</v>
      </c>
      <c r="EH92" s="3">
        <v>-7.2321342137058583E-2</v>
      </c>
      <c r="EI92" s="3">
        <v>0.14795048775865247</v>
      </c>
      <c r="EK92" s="3">
        <v>3.7846917860405614E-3</v>
      </c>
      <c r="ES92" s="3">
        <v>-2.8750878437061402E-2</v>
      </c>
      <c r="ET92" s="6">
        <v>2.3725726390515303</v>
      </c>
      <c r="EV92" s="3">
        <v>1.5972091264271428E-2</v>
      </c>
      <c r="EW92" s="3">
        <v>7.5965581559455546E-4</v>
      </c>
    </row>
    <row r="93" spans="1:160" x14ac:dyDescent="0.45">
      <c r="A93" t="s">
        <v>723</v>
      </c>
      <c r="B93" s="2">
        <v>43465</v>
      </c>
      <c r="C93" s="29">
        <v>9.0248343843424816</v>
      </c>
      <c r="H93" s="55">
        <v>0.52599274923370809</v>
      </c>
      <c r="K93" s="3">
        <v>2.5442812320630994E-3</v>
      </c>
      <c r="L93" s="3">
        <v>3.0436987066424087E-2</v>
      </c>
      <c r="S93" s="3">
        <v>-5.585575658834413E-2</v>
      </c>
      <c r="T93" s="3">
        <v>-3.9838172690575272E-4</v>
      </c>
      <c r="W93" s="3">
        <v>0.1743420423463389</v>
      </c>
      <c r="AB93" s="55">
        <v>0.63185968251560165</v>
      </c>
      <c r="AF93" s="3">
        <v>3.1096120928014444E-2</v>
      </c>
      <c r="AG93" s="56">
        <v>3.2927325022398819E-2</v>
      </c>
      <c r="AH93" s="3">
        <v>1.2782990888971027E-6</v>
      </c>
      <c r="AI93" s="3">
        <v>1.1854560780880033E-2</v>
      </c>
      <c r="AM93" s="3">
        <v>-7.355661132196421E-4</v>
      </c>
      <c r="AR93" s="3">
        <v>-1.8667765181606746E-2</v>
      </c>
      <c r="AU93" s="3">
        <v>5.8877710354298806E-4</v>
      </c>
      <c r="AW93" s="3">
        <v>7.4098068120801689E-4</v>
      </c>
      <c r="BA93" s="3">
        <v>2.2561963112435152E-2</v>
      </c>
      <c r="BB93" s="3">
        <v>8.8888169934412453E-2</v>
      </c>
      <c r="BC93" s="55">
        <v>0.60470215773014979</v>
      </c>
      <c r="BI93" s="3">
        <v>9.1833933752119307E-4</v>
      </c>
      <c r="BL93" s="3">
        <v>3.1927681971889485E-2</v>
      </c>
      <c r="BO93" s="3">
        <v>1.7026720124158632E-3</v>
      </c>
      <c r="BQ93" s="3">
        <v>1.0392494102419696E-4</v>
      </c>
      <c r="BT93" s="3">
        <v>7.6426791548068376E-2</v>
      </c>
      <c r="BU93" s="3">
        <v>-3.2816559436081002E-3</v>
      </c>
      <c r="BV93" s="3">
        <v>0.42093224532122286</v>
      </c>
      <c r="BX93" s="55">
        <v>0.53763704153967118</v>
      </c>
      <c r="CD93" s="3">
        <v>0.25514913276740925</v>
      </c>
      <c r="CL93" s="3">
        <v>8.4754485814018232E-2</v>
      </c>
      <c r="CM93" s="3">
        <v>-4.0368594146621443E-3</v>
      </c>
      <c r="CZ93" s="3">
        <v>0.10172515068063136</v>
      </c>
      <c r="DB93" s="3">
        <v>4.1432949108207253E-4</v>
      </c>
      <c r="DC93" s="3">
        <v>1.8936437025353738E-4</v>
      </c>
      <c r="DE93" s="3">
        <v>2.8534723516941318E-2</v>
      </c>
      <c r="DH93" s="3">
        <v>3.1037712998910307E-2</v>
      </c>
      <c r="DJ93" s="3">
        <v>4.6658721829919703E-3</v>
      </c>
      <c r="DK93" s="3">
        <v>3.095604294063678E-3</v>
      </c>
      <c r="DL93" s="3">
        <v>2.1565183107601395E-3</v>
      </c>
      <c r="DM93" s="3">
        <v>1.2735212871662269E-3</v>
      </c>
      <c r="DN93" s="3">
        <v>7.4096694812916461E-5</v>
      </c>
      <c r="DQ93" s="3">
        <v>2.6886028696988525E-2</v>
      </c>
      <c r="EA93" s="3">
        <v>2.5009267021965445E-2</v>
      </c>
      <c r="EB93" s="3">
        <v>-3.0010827139137302E-4</v>
      </c>
      <c r="EC93" s="55">
        <v>1.5378530548195497</v>
      </c>
      <c r="EH93" s="3">
        <v>4.7279016671894797E-2</v>
      </c>
      <c r="EI93" s="3">
        <v>0.14135780911495077</v>
      </c>
      <c r="EK93" s="3">
        <v>-6.2066494490212988E-2</v>
      </c>
      <c r="ES93" s="3">
        <v>-0.26162299466385852</v>
      </c>
      <c r="ET93" s="6">
        <v>3.8801209962723777</v>
      </c>
      <c r="EV93" s="3">
        <v>2.2625721098778567E-2</v>
      </c>
      <c r="EW93" s="3">
        <v>4.4114893548899735E-3</v>
      </c>
    </row>
    <row r="94" spans="1:160" x14ac:dyDescent="0.45">
      <c r="A94" t="s">
        <v>724</v>
      </c>
      <c r="B94" s="2">
        <v>43555</v>
      </c>
      <c r="C94" s="29">
        <v>7.9568468489843829</v>
      </c>
      <c r="H94" s="55">
        <v>0.22272865711000914</v>
      </c>
      <c r="K94" s="3">
        <v>0.23319288948900654</v>
      </c>
      <c r="L94" s="3">
        <v>3.8845261290996649E-2</v>
      </c>
      <c r="S94" s="3">
        <v>0.53339134583346159</v>
      </c>
      <c r="T94" s="3">
        <v>-7.1618767100622342E-4</v>
      </c>
      <c r="W94" s="3">
        <v>0.15589894818542502</v>
      </c>
      <c r="AB94" s="55">
        <v>0.7195759671826919</v>
      </c>
      <c r="AF94" s="3">
        <v>-3.0799430366628258E-2</v>
      </c>
      <c r="AG94" s="56">
        <v>1.5013000646650945E-2</v>
      </c>
      <c r="AH94" s="3">
        <v>-8.6417306495743319E-6</v>
      </c>
      <c r="AI94" s="3">
        <v>5.665525340831231E-2</v>
      </c>
      <c r="AM94" s="3">
        <v>-1.8761220558244102E-2</v>
      </c>
      <c r="AR94" s="3">
        <v>5.884758565771335E-2</v>
      </c>
      <c r="AU94" s="3">
        <v>3.2093859821634551E-3</v>
      </c>
      <c r="AW94" s="3">
        <v>1.1343749850109717E-3</v>
      </c>
      <c r="BA94" s="3">
        <v>3.6758798192933345E-2</v>
      </c>
      <c r="BB94" s="3">
        <v>0.25622003563011131</v>
      </c>
      <c r="BC94" s="55">
        <v>0.9461925369045231</v>
      </c>
      <c r="BI94" s="3">
        <v>-1.8166765460649723E-4</v>
      </c>
      <c r="BL94" s="3">
        <v>4.4745976786399383E-2</v>
      </c>
      <c r="BO94" s="3">
        <v>1.0909453180561871E-2</v>
      </c>
      <c r="BQ94" s="3">
        <v>1.1249328350308283E-4</v>
      </c>
      <c r="BT94" s="3">
        <v>9.4952087478530386E-2</v>
      </c>
      <c r="BU94" s="3">
        <v>-3.5088482079954381E-2</v>
      </c>
      <c r="BV94" s="3">
        <v>0.41402406891425603</v>
      </c>
      <c r="BX94" s="55">
        <v>0.1462247568341164</v>
      </c>
      <c r="CD94" s="3">
        <v>0.22255913046579506</v>
      </c>
      <c r="CL94" s="3">
        <v>-1.0888853815309343E-2</v>
      </c>
      <c r="CM94" s="3">
        <v>-1.3546379047296889E-3</v>
      </c>
      <c r="CZ94" s="3">
        <v>0.27748090830921396</v>
      </c>
      <c r="DB94" s="3">
        <v>3.079038629869343E-4</v>
      </c>
      <c r="DC94" s="3">
        <v>-5.7360476168265989E-4</v>
      </c>
      <c r="DE94" s="3">
        <v>1.2830104755552433E-2</v>
      </c>
      <c r="DH94" s="3">
        <v>3.7175838285501351E-4</v>
      </c>
      <c r="DJ94" s="3">
        <v>-3.0717073997641119E-3</v>
      </c>
      <c r="DK94" s="3">
        <v>-1.8871397078628433E-3</v>
      </c>
      <c r="DL94" s="3">
        <v>1.3185241475950544E-3</v>
      </c>
      <c r="DM94" s="3">
        <v>2.3591151826048377E-3</v>
      </c>
      <c r="DN94" s="3">
        <v>-9.5108127817897788E-6</v>
      </c>
      <c r="DQ94" s="3">
        <v>-4.9688113644208304E-2</v>
      </c>
      <c r="EA94" s="3">
        <v>5.0569377577036508E-3</v>
      </c>
      <c r="EB94" s="3">
        <v>-3.4731413757917151E-4</v>
      </c>
      <c r="EC94" s="55">
        <v>0.12170937378634676</v>
      </c>
      <c r="EH94" s="3">
        <v>-2.3726065854396041E-2</v>
      </c>
      <c r="EI94" s="3">
        <v>0.41732272604764947</v>
      </c>
      <c r="EK94" s="3">
        <v>1.5973040591924455E-2</v>
      </c>
      <c r="ES94" s="3">
        <v>0.74626861939176115</v>
      </c>
      <c r="ET94" s="6">
        <v>3.0007641285463809</v>
      </c>
      <c r="EV94" s="3">
        <v>1.7068420331092626E-2</v>
      </c>
      <c r="EW94" s="3">
        <v>1.183264524700524E-3</v>
      </c>
    </row>
    <row r="95" spans="1:160" x14ac:dyDescent="0.45">
      <c r="A95" t="s">
        <v>725</v>
      </c>
      <c r="B95" s="2">
        <v>43646</v>
      </c>
      <c r="C95" s="29">
        <v>7.3484397949017515</v>
      </c>
      <c r="H95" s="55">
        <v>-0.27185189415025207</v>
      </c>
      <c r="K95" s="3">
        <v>0.12911542586274577</v>
      </c>
      <c r="L95" s="3">
        <v>1.7264311343395657E-2</v>
      </c>
      <c r="S95" s="3">
        <v>0.12352946174077241</v>
      </c>
      <c r="T95" s="3">
        <v>8.2452622820369499E-6</v>
      </c>
      <c r="W95" s="3">
        <v>6.4714158133020408E-2</v>
      </c>
      <c r="AB95" s="55">
        <v>0.3643615065769224</v>
      </c>
      <c r="AF95" s="3">
        <v>1.9392076118709318E-2</v>
      </c>
      <c r="AG95" s="56">
        <v>2.9413051195904556E-2</v>
      </c>
      <c r="AH95" s="3">
        <v>-4.2727146861492141E-6</v>
      </c>
      <c r="AI95" s="3">
        <v>5.841052372668662E-2</v>
      </c>
      <c r="AM95" s="3">
        <v>2.8947499257077187E-3</v>
      </c>
      <c r="AR95" s="3">
        <v>3.0112979133449819E-2</v>
      </c>
      <c r="AU95" s="3">
        <v>1.4519939239178437E-3</v>
      </c>
      <c r="AW95" s="3">
        <v>1.636006563371556E-3</v>
      </c>
      <c r="BA95" s="3">
        <v>2.1014990291372205E-2</v>
      </c>
      <c r="BB95" s="3">
        <v>0.25714620294845592</v>
      </c>
      <c r="BC95" s="55">
        <v>0.61881476137812619</v>
      </c>
      <c r="BI95" s="3">
        <v>-6.964457258685034E-4</v>
      </c>
      <c r="BL95" s="3">
        <v>1.6396524363033127E-2</v>
      </c>
      <c r="BO95" s="3">
        <v>1.8072943089104482E-2</v>
      </c>
      <c r="BQ95" s="3">
        <v>-1.344636524298767E-4</v>
      </c>
      <c r="BT95" s="3">
        <v>5.4926941838466956E-2</v>
      </c>
      <c r="BU95" s="3">
        <v>-2.4286516192337845E-3</v>
      </c>
      <c r="BV95" s="3">
        <v>0.3395808423157311</v>
      </c>
      <c r="BX95" s="55">
        <v>0.52910435696790459</v>
      </c>
      <c r="CD95" s="3">
        <v>3.6720068283482829E-2</v>
      </c>
      <c r="CL95" s="3">
        <v>8.1319704962730856E-3</v>
      </c>
      <c r="CM95" s="3">
        <v>5.9623354247438608E-3</v>
      </c>
      <c r="CZ95" s="3">
        <v>0.2247530682759106</v>
      </c>
      <c r="DB95" s="3">
        <v>-6.3583521204710921E-4</v>
      </c>
      <c r="DC95" s="3">
        <v>1.6589353024775078E-4</v>
      </c>
      <c r="DE95" s="3">
        <v>2.2272372896573714E-3</v>
      </c>
      <c r="DH95" s="3">
        <v>1.5708399598059371E-2</v>
      </c>
      <c r="DJ95" s="3">
        <v>7.0078244642745226E-3</v>
      </c>
      <c r="DK95" s="3">
        <v>-1.8307099199255826E-3</v>
      </c>
      <c r="DL95" s="3">
        <v>1.1030207880403102E-3</v>
      </c>
      <c r="DM95" s="3">
        <v>2.2739910307737724E-3</v>
      </c>
      <c r="DN95" s="3">
        <v>-5.1016094776557385E-5</v>
      </c>
      <c r="DQ95" s="3">
        <v>1.0106660649386189E-2</v>
      </c>
      <c r="EA95" s="3">
        <v>3.5919572394020518E-3</v>
      </c>
      <c r="EB95" s="3">
        <v>2.5290467897647474E-4</v>
      </c>
      <c r="EC95" s="55">
        <v>0.96581038867091129</v>
      </c>
      <c r="EH95" s="3">
        <v>6.6559035436805913E-2</v>
      </c>
      <c r="EI95" s="3">
        <v>6.1426348650593966E-2</v>
      </c>
      <c r="EK95" s="3">
        <v>9.366690705176331E-3</v>
      </c>
      <c r="ES95" s="3">
        <v>0.17569231939808544</v>
      </c>
      <c r="ET95" s="6">
        <v>3.1513311442710163</v>
      </c>
      <c r="EV95" s="3">
        <v>7.6185977173624736E-3</v>
      </c>
      <c r="EW95" s="3">
        <v>-5.3186009243734401E-4</v>
      </c>
    </row>
    <row r="96" spans="1:160" x14ac:dyDescent="0.45">
      <c r="A96" t="s">
        <v>726</v>
      </c>
      <c r="B96" s="2">
        <v>43738</v>
      </c>
      <c r="C96" s="29">
        <v>11.929931218058517</v>
      </c>
      <c r="H96" s="55">
        <v>0.56056089574311785</v>
      </c>
      <c r="K96" s="3">
        <v>0.17379148707815512</v>
      </c>
      <c r="L96" s="3">
        <v>1.3450069522204552E-2</v>
      </c>
      <c r="S96" s="3">
        <v>8.9422355524817851E-2</v>
      </c>
      <c r="T96" s="3">
        <v>-4.7082703007772439E-5</v>
      </c>
      <c r="W96" s="3">
        <v>9.641271023761129E-2</v>
      </c>
      <c r="AB96" s="55">
        <v>0.513029374620113</v>
      </c>
      <c r="AF96" s="3">
        <v>4.6107301515053208E-3</v>
      </c>
      <c r="AG96" s="56">
        <v>0.10416544692829072</v>
      </c>
      <c r="AH96" s="3">
        <v>7.6662830752041759E-6</v>
      </c>
      <c r="AI96" s="3">
        <v>3.0781917114234773E-2</v>
      </c>
      <c r="AM96" s="3">
        <v>4.5438370055733192E-4</v>
      </c>
      <c r="AR96" s="3">
        <v>1.8547973888856848E-2</v>
      </c>
      <c r="AU96" s="3">
        <v>2.1231780836271806E-3</v>
      </c>
      <c r="AW96" s="3">
        <v>2.6466215383748619E-4</v>
      </c>
      <c r="BA96" s="3">
        <v>-5.4374775576908471E-3</v>
      </c>
      <c r="BB96" s="3">
        <v>0.18793243183081157</v>
      </c>
      <c r="BC96" s="55">
        <v>1.492746522129113</v>
      </c>
      <c r="BI96" s="3">
        <v>2.4936277530835998E-4</v>
      </c>
      <c r="BL96" s="3">
        <v>9.954220666994907E-3</v>
      </c>
      <c r="BO96" s="3">
        <v>8.5610678398997282E-3</v>
      </c>
      <c r="BQ96" s="3">
        <v>-1.9394615574045898E-4</v>
      </c>
      <c r="BT96" s="3">
        <v>6.5299332768047891E-2</v>
      </c>
      <c r="BU96" s="3">
        <v>2.3999239853562896E-2</v>
      </c>
      <c r="BV96" s="3">
        <v>0.41336420363048765</v>
      </c>
      <c r="BX96" s="55">
        <v>0.67012364852211437</v>
      </c>
      <c r="CD96" s="3">
        <v>-6.9368720605697543E-2</v>
      </c>
      <c r="CL96" s="3">
        <v>6.6116234048849212E-2</v>
      </c>
      <c r="CM96" s="3">
        <v>-2.9071842436963857E-3</v>
      </c>
      <c r="CZ96" s="3">
        <v>8.8816106754564111E-2</v>
      </c>
      <c r="DB96" s="3">
        <v>8.9645735973204702E-4</v>
      </c>
      <c r="DC96" s="3">
        <v>1.6478922559131864E-4</v>
      </c>
      <c r="DE96" s="3">
        <v>1.3873899434048402E-2</v>
      </c>
      <c r="DH96" s="3">
        <v>1.7714927291242195E-2</v>
      </c>
      <c r="DJ96" s="3">
        <v>2.1773067596602066E-3</v>
      </c>
      <c r="DK96" s="3">
        <v>1.2905596604969659E-3</v>
      </c>
      <c r="DL96" s="3">
        <v>4.9266989946183536E-4</v>
      </c>
      <c r="DM96" s="3">
        <v>1.145876222832636E-2</v>
      </c>
      <c r="DN96" s="3">
        <v>-8.9415124573288754E-6</v>
      </c>
      <c r="DQ96" s="3">
        <v>1.9671119330976928E-4</v>
      </c>
      <c r="EA96" s="3">
        <v>5.1371451296960144E-3</v>
      </c>
      <c r="EB96" s="3">
        <v>4.3819033479836978E-4</v>
      </c>
      <c r="EC96" s="55">
        <v>2.5820531710351573</v>
      </c>
      <c r="EH96" s="3">
        <v>4.2420513111932519E-2</v>
      </c>
      <c r="EI96" s="3">
        <v>0.22417243923492655</v>
      </c>
      <c r="EK96" s="3">
        <v>2.2864630086504547E-2</v>
      </c>
      <c r="ES96" s="3">
        <v>0.18722423148059983</v>
      </c>
      <c r="ET96" s="6">
        <v>3.5871988278029177</v>
      </c>
      <c r="EV96" s="3">
        <v>4.7637783672455636E-3</v>
      </c>
      <c r="EW96" s="3">
        <v>1.0482655965352806E-3</v>
      </c>
    </row>
    <row r="97" spans="1:153" x14ac:dyDescent="0.45">
      <c r="A97" t="s">
        <v>727</v>
      </c>
      <c r="B97" s="2">
        <v>43830</v>
      </c>
      <c r="C97" s="29">
        <v>8.2586014988188197</v>
      </c>
      <c r="H97" s="55">
        <v>0.16317996378153568</v>
      </c>
      <c r="K97" s="3">
        <v>0.14282290536339448</v>
      </c>
      <c r="L97" s="3">
        <v>1.356252098349158E-2</v>
      </c>
      <c r="S97" s="3">
        <v>0.49816763212592091</v>
      </c>
      <c r="T97" s="3">
        <v>-4.39324082350357E-5</v>
      </c>
      <c r="W97" s="3">
        <v>6.7099379382876204E-2</v>
      </c>
      <c r="AB97" s="55">
        <v>0.69641896128588732</v>
      </c>
      <c r="AF97" s="3">
        <v>1.0187685909690887E-2</v>
      </c>
      <c r="AG97" s="56">
        <v>-6.1434017025642079E-2</v>
      </c>
      <c r="AH97" s="3">
        <v>-1.8179122589600981E-6</v>
      </c>
      <c r="AI97" s="3">
        <v>7.3985658324477427E-2</v>
      </c>
      <c r="AM97" s="3">
        <v>6.9504492315190466E-4</v>
      </c>
      <c r="AR97" s="3">
        <v>0.13210635570950455</v>
      </c>
      <c r="AU97" s="3">
        <v>-4.6757526984011607E-3</v>
      </c>
      <c r="AW97" s="3">
        <v>2.5902170408086429E-5</v>
      </c>
      <c r="BA97" s="3">
        <v>1.2824399641363509E-2</v>
      </c>
      <c r="BB97" s="3">
        <v>0.35556164463032552</v>
      </c>
      <c r="BC97" s="55">
        <v>0.79160993194728635</v>
      </c>
      <c r="BI97" s="3">
        <v>2.7131417973939634E-3</v>
      </c>
      <c r="BL97" s="3">
        <v>-1.1602362490453651E-3</v>
      </c>
      <c r="BO97" s="3">
        <v>2.3891458499456219E-4</v>
      </c>
      <c r="BQ97" s="3">
        <v>1.6758272462327628E-4</v>
      </c>
      <c r="BT97" s="3">
        <v>2.8427874076902705E-2</v>
      </c>
      <c r="BU97" s="3">
        <v>3.369237084073288E-3</v>
      </c>
      <c r="BV97" s="3">
        <v>0.22075350737016278</v>
      </c>
      <c r="BX97" s="55">
        <v>0.35006495569598656</v>
      </c>
      <c r="CD97" s="3">
        <v>4.2433772333294257E-3</v>
      </c>
      <c r="CL97" s="3">
        <v>-8.1735701975759237E-4</v>
      </c>
      <c r="CM97" s="3">
        <v>0.11098283353802595</v>
      </c>
      <c r="CZ97" s="3">
        <v>0.30388670920409994</v>
      </c>
      <c r="DB97" s="3">
        <v>3.5245671827033466E-4</v>
      </c>
      <c r="DC97" s="3">
        <v>5.003632308264658E-5</v>
      </c>
      <c r="DE97" s="3">
        <v>-1.274836396949304E-2</v>
      </c>
      <c r="DH97" s="3">
        <v>1.9149563763601991E-3</v>
      </c>
      <c r="DJ97" s="3">
        <v>3.3000059608287329E-3</v>
      </c>
      <c r="DK97" s="3">
        <v>1.6982176108029728E-3</v>
      </c>
      <c r="DL97" s="3">
        <v>-6.8208898329048012E-5</v>
      </c>
      <c r="DM97" s="3">
        <v>1.8234207786334007E-2</v>
      </c>
      <c r="DN97" s="3">
        <v>6.2058583997842579E-5</v>
      </c>
      <c r="DQ97" s="3">
        <v>2.2327611514885604E-2</v>
      </c>
      <c r="EA97" s="3">
        <v>2.0685348516734179E-3</v>
      </c>
      <c r="EB97" s="3">
        <v>-5.0402473674924286E-5</v>
      </c>
      <c r="EC97" s="55">
        <v>0.91242304629764226</v>
      </c>
      <c r="EH97" s="3">
        <v>3.4778560462012546E-2</v>
      </c>
      <c r="EI97" s="3">
        <v>8.8624971229916055E-2</v>
      </c>
      <c r="EK97" s="3">
        <v>3.6664236281241283E-2</v>
      </c>
      <c r="ES97" s="3">
        <v>-0.24056125554641744</v>
      </c>
      <c r="ET97" s="6">
        <v>3.1725114825544534</v>
      </c>
      <c r="EV97" s="3">
        <v>1.7228759818055934E-3</v>
      </c>
      <c r="EW97" s="3">
        <v>-1.8337420947737038E-3</v>
      </c>
    </row>
    <row r="98" spans="1:153" x14ac:dyDescent="0.45">
      <c r="A98" t="s">
        <v>728</v>
      </c>
      <c r="B98" s="2">
        <v>43921</v>
      </c>
      <c r="C98" s="29">
        <v>8.2032493392934462</v>
      </c>
      <c r="H98" s="55">
        <v>-0.2920408800659981</v>
      </c>
      <c r="K98" s="3">
        <v>0.33604102012187115</v>
      </c>
      <c r="L98" s="3">
        <v>1.8171496617489079E-2</v>
      </c>
      <c r="S98" s="3">
        <v>0.14097146757464821</v>
      </c>
      <c r="T98" s="3">
        <v>7.7204116868769316E-5</v>
      </c>
      <c r="W98" s="3">
        <v>0.37389429658076723</v>
      </c>
      <c r="AB98" s="55">
        <v>0.73566425072562491</v>
      </c>
      <c r="AF98" s="3">
        <v>3.0679150789185289E-2</v>
      </c>
      <c r="AG98" s="56">
        <v>6.4169546864709173E-2</v>
      </c>
      <c r="AH98" s="3">
        <v>9.8190608797443935E-6</v>
      </c>
      <c r="AI98" s="3">
        <v>0.1163533172554603</v>
      </c>
      <c r="AM98" s="3">
        <v>9.5228804965799205E-4</v>
      </c>
      <c r="AR98" s="3">
        <v>6.1641387710756897E-2</v>
      </c>
      <c r="AU98" s="3">
        <v>-6.0608711099991216E-3</v>
      </c>
      <c r="AW98" s="3">
        <v>-8.4547145037897303E-5</v>
      </c>
      <c r="BA98" s="3">
        <v>-3.7331887743282256E-2</v>
      </c>
      <c r="BB98" s="3">
        <v>5.4143452946857878E-2</v>
      </c>
      <c r="BC98" s="55">
        <v>0.83415584996002989</v>
      </c>
      <c r="BI98" s="3">
        <v>5.5194523785516642E-4</v>
      </c>
      <c r="BL98" s="3">
        <v>-6.4379632905384766E-3</v>
      </c>
      <c r="BO98" s="3">
        <v>4.3698924622027667E-3</v>
      </c>
      <c r="BQ98" s="3">
        <v>2.845463372157667E-4</v>
      </c>
      <c r="BT98" s="3">
        <v>-3.2801690888869264E-2</v>
      </c>
      <c r="BU98" s="3">
        <v>-1.2699896858647045E-2</v>
      </c>
      <c r="BV98" s="3">
        <v>0.20466561981978615</v>
      </c>
      <c r="BX98" s="55">
        <v>0.44390726394879554</v>
      </c>
      <c r="CD98" s="3">
        <v>8.370767093272076E-2</v>
      </c>
      <c r="CL98" s="3">
        <v>-1.8076886472730758E-2</v>
      </c>
      <c r="CM98" s="3">
        <v>1.9294914011855364E-2</v>
      </c>
      <c r="CZ98" s="3">
        <v>0.27333116086357517</v>
      </c>
      <c r="DB98" s="3">
        <v>-4.9615178551739073E-4</v>
      </c>
      <c r="DC98" s="3">
        <v>1.0087796132081665E-3</v>
      </c>
      <c r="DE98" s="3">
        <v>4.2467057623293168E-3</v>
      </c>
      <c r="DH98" s="3">
        <v>2.0024408565706104E-2</v>
      </c>
      <c r="DJ98" s="3">
        <v>9.1175118956229404E-3</v>
      </c>
      <c r="DK98" s="3">
        <v>-1.3376069268430356E-3</v>
      </c>
      <c r="DL98" s="3">
        <v>1.9160943484106986E-4</v>
      </c>
      <c r="DM98" s="3">
        <v>8.5687741813574823E-3</v>
      </c>
      <c r="DN98" s="3">
        <v>-7.5548113314422247E-6</v>
      </c>
      <c r="DQ98" s="3">
        <v>5.3154335354961722E-3</v>
      </c>
      <c r="EA98" s="3">
        <v>1.7845728243454168E-2</v>
      </c>
      <c r="EB98" s="3">
        <v>-5.8616440436960108E-4</v>
      </c>
      <c r="EC98" s="55">
        <v>2.1356976726590187</v>
      </c>
      <c r="EH98" s="3">
        <v>8.4282704405899439E-2</v>
      </c>
      <c r="EI98" s="3">
        <v>0.38359127201396226</v>
      </c>
      <c r="EK98" s="3">
        <v>1.7346682496373583E-2</v>
      </c>
      <c r="ES98" s="3">
        <v>0.29506980357849422</v>
      </c>
      <c r="ET98" s="6">
        <v>2.7092843556885704</v>
      </c>
      <c r="EV98" s="3">
        <v>9.9059783497678212E-4</v>
      </c>
      <c r="EW98" s="3">
        <v>2.7189129792636506E-3</v>
      </c>
    </row>
    <row r="99" spans="1:153" x14ac:dyDescent="0.45">
      <c r="A99" t="s">
        <v>729</v>
      </c>
      <c r="B99" s="2">
        <v>44012</v>
      </c>
      <c r="C99" s="29">
        <v>8.2577101376230715</v>
      </c>
      <c r="H99" s="55">
        <v>0.11517272834931003</v>
      </c>
      <c r="K99" s="3">
        <v>7.4915670177927399E-2</v>
      </c>
      <c r="L99" s="3">
        <v>5.8888848183259127E-3</v>
      </c>
      <c r="S99" s="3">
        <v>7.0501881887723272E-2</v>
      </c>
      <c r="T99" s="3">
        <v>1.1283671108639306E-5</v>
      </c>
      <c r="W99" s="3">
        <v>9.7920746226226846E-2</v>
      </c>
      <c r="AB99" s="55">
        <v>2.2539220553330246</v>
      </c>
      <c r="AF99" s="3">
        <v>5.9583877668961331E-2</v>
      </c>
      <c r="AG99" s="56">
        <v>2.7145986911673373E-2</v>
      </c>
      <c r="AH99" s="3">
        <v>-9.5671880132492463E-6</v>
      </c>
      <c r="AI99" s="3">
        <v>-1.2855519036497235E-2</v>
      </c>
      <c r="AM99" s="3">
        <v>3.8099977867179259E-3</v>
      </c>
      <c r="AR99" s="3">
        <v>1.726631585656755E-2</v>
      </c>
      <c r="AU99" s="3">
        <v>-2.2490584062069721E-3</v>
      </c>
      <c r="AW99" s="3">
        <v>-7.5001433230330146E-5</v>
      </c>
      <c r="BA99" s="3">
        <v>4.2966572826296776E-2</v>
      </c>
      <c r="BB99" s="3">
        <v>0.23244805082254205</v>
      </c>
      <c r="BC99" s="55">
        <v>0.60793754236047182</v>
      </c>
      <c r="BI99" s="3">
        <v>-1.2332849053848017E-3</v>
      </c>
      <c r="BL99" s="3">
        <v>1.9927686035388956E-2</v>
      </c>
      <c r="BO99" s="3">
        <v>7.5698492753624082E-3</v>
      </c>
      <c r="BQ99" s="3">
        <v>-1.8793317682600562E-4</v>
      </c>
      <c r="BT99" s="3">
        <v>6.6238097818778555E-2</v>
      </c>
      <c r="BU99" s="3">
        <v>-5.5065163974134831E-4</v>
      </c>
      <c r="BV99" s="3">
        <v>0.15172673777675058</v>
      </c>
      <c r="BX99" s="55">
        <v>-1.9788016650909186E-2</v>
      </c>
      <c r="CD99" s="3">
        <v>0.19079712424506645</v>
      </c>
      <c r="CL99" s="3">
        <v>3.879945211922049E-3</v>
      </c>
      <c r="CM99" s="3">
        <v>3.443602691491901E-2</v>
      </c>
      <c r="CZ99" s="3">
        <v>0.1226830018565086</v>
      </c>
      <c r="DB99" s="3">
        <v>-5.931940702864106E-4</v>
      </c>
      <c r="DC99" s="3">
        <v>1.3106421563936165E-3</v>
      </c>
      <c r="DE99" s="3">
        <v>7.5975386603911819E-3</v>
      </c>
      <c r="DH99" s="3">
        <v>2.2050604831198917E-2</v>
      </c>
      <c r="DJ99" s="3">
        <v>2.4966926106254573E-3</v>
      </c>
      <c r="DK99" s="3">
        <v>-9.4880225434105126E-4</v>
      </c>
      <c r="DL99" s="3">
        <v>1.3273551060660031E-3</v>
      </c>
      <c r="DM99" s="3">
        <v>-1.4889729757506835E-3</v>
      </c>
      <c r="DN99" s="3">
        <v>-3.8679834691223786E-5</v>
      </c>
      <c r="DQ99" s="3">
        <v>1.0912981990628342E-3</v>
      </c>
      <c r="EA99" s="3">
        <v>9.2948230168350687E-3</v>
      </c>
      <c r="EB99" s="3">
        <v>-5.6037216121471688E-3</v>
      </c>
      <c r="EC99" s="55">
        <v>0.96361780868218516</v>
      </c>
      <c r="EH99" s="3">
        <v>3.7708064770079507E-2</v>
      </c>
      <c r="EI99" s="3">
        <v>8.7798617121761166E-2</v>
      </c>
      <c r="EK99" s="3">
        <v>3.6771423543384418E-2</v>
      </c>
      <c r="ES99" s="3">
        <v>6.9389840304260819E-2</v>
      </c>
      <c r="ET99" s="6">
        <v>2.7814980528604245</v>
      </c>
      <c r="EV99" s="3">
        <v>1.8876062331628828E-2</v>
      </c>
      <c r="EW99" s="3">
        <v>-5.5055711513527666E-4</v>
      </c>
    </row>
    <row r="100" spans="1:153" x14ac:dyDescent="0.45">
      <c r="A100" t="s">
        <v>730</v>
      </c>
      <c r="B100" s="2">
        <v>44104</v>
      </c>
      <c r="C100" s="29">
        <v>5.3295386125250195</v>
      </c>
      <c r="H100" s="55">
        <v>0.30598933791595906</v>
      </c>
      <c r="K100" s="3">
        <v>-0.10275797329512586</v>
      </c>
      <c r="L100" s="3">
        <v>-2.4372256736148403E-5</v>
      </c>
      <c r="S100" s="3">
        <v>0.18650614341476607</v>
      </c>
      <c r="T100" s="3">
        <v>-4.1950869588111029E-5</v>
      </c>
      <c r="W100" s="3">
        <v>0.11742982275147119</v>
      </c>
      <c r="AB100" s="55">
        <v>0.79473701088771165</v>
      </c>
      <c r="AF100" s="3">
        <v>1.3810603932212857E-2</v>
      </c>
      <c r="AG100" s="56">
        <v>3.5057523423946114E-2</v>
      </c>
      <c r="AH100" s="3">
        <v>-1.0699068348474336E-5</v>
      </c>
      <c r="AI100" s="3">
        <v>-1.3630977245685757E-3</v>
      </c>
      <c r="AM100" s="3">
        <v>1.9276948214568233E-3</v>
      </c>
      <c r="AR100" s="3">
        <v>2.9712551574866814E-2</v>
      </c>
      <c r="AU100" s="3">
        <v>1.0889913613728243E-4</v>
      </c>
      <c r="AW100" s="3">
        <v>1.7860467015027144E-4</v>
      </c>
      <c r="BA100" s="3">
        <v>-2.5324527358893213E-2</v>
      </c>
      <c r="BB100" s="3">
        <v>-7.2809256840508221E-2</v>
      </c>
      <c r="BC100" s="55">
        <v>-0.48957895804274698</v>
      </c>
      <c r="BI100" s="3">
        <v>-2.8937749386248737E-4</v>
      </c>
      <c r="BL100" s="3">
        <v>3.2494832426753543E-2</v>
      </c>
      <c r="BO100" s="3">
        <v>-8.5763224686563402E-3</v>
      </c>
      <c r="BQ100" s="3">
        <v>-3.9820167368541994E-4</v>
      </c>
      <c r="BT100" s="3">
        <v>-0.11831283654920673</v>
      </c>
      <c r="BU100" s="3">
        <v>2.8349814284239806E-3</v>
      </c>
      <c r="BV100" s="3">
        <v>0.15619437789706211</v>
      </c>
      <c r="BX100" s="55">
        <v>-8.5294987750533971E-2</v>
      </c>
      <c r="CD100" s="3">
        <v>0.2583759264723936</v>
      </c>
      <c r="CL100" s="3">
        <v>5.6730319447059897E-2</v>
      </c>
      <c r="CM100" s="3">
        <v>3.0975351367828328E-2</v>
      </c>
      <c r="CZ100" s="3">
        <v>0.24889405698390998</v>
      </c>
      <c r="DB100" s="3">
        <v>6.7484509290670325E-4</v>
      </c>
      <c r="DC100" s="3">
        <v>1.3996780158499259E-3</v>
      </c>
      <c r="DE100" s="3">
        <v>-7.2436008718142417E-3</v>
      </c>
      <c r="DH100" s="3">
        <v>2.3789552805942049E-3</v>
      </c>
      <c r="DJ100" s="3">
        <v>-8.3999655021121467E-4</v>
      </c>
      <c r="DK100" s="3">
        <v>1.6694922176712077E-3</v>
      </c>
      <c r="DL100" s="3">
        <v>1.7610321316609116E-3</v>
      </c>
      <c r="DM100" s="3">
        <v>-1.5053236587788059E-2</v>
      </c>
      <c r="DN100" s="3">
        <v>-5.3851112713034201E-6</v>
      </c>
      <c r="DQ100" s="3">
        <v>-4.5361864829187806E-4</v>
      </c>
      <c r="EA100" s="3">
        <v>1.0114072880493086E-4</v>
      </c>
      <c r="EB100" s="3">
        <v>-1.0861406211808465E-2</v>
      </c>
      <c r="EC100" s="55">
        <v>0.65934082665177751</v>
      </c>
      <c r="EH100" s="3">
        <v>3.999650965856362E-2</v>
      </c>
      <c r="EI100" s="3">
        <v>-2.4631434510509878E-2</v>
      </c>
      <c r="EK100" s="3">
        <v>9.1556768413862174E-3</v>
      </c>
      <c r="ES100" s="3">
        <v>0.17503232025475651</v>
      </c>
      <c r="ET100" s="6">
        <v>2.1744627132490102</v>
      </c>
      <c r="EV100" s="3">
        <v>1.3831868146024882E-2</v>
      </c>
      <c r="EW100" s="3">
        <v>-5.7034407482386669E-4</v>
      </c>
    </row>
    <row r="101" spans="1:153" x14ac:dyDescent="0.45">
      <c r="A101" t="s">
        <v>731</v>
      </c>
      <c r="B101" s="2">
        <v>44196</v>
      </c>
      <c r="C101" s="29">
        <v>7.3411275933383484</v>
      </c>
      <c r="H101" s="55">
        <v>0.64760575029798528</v>
      </c>
      <c r="K101" s="3">
        <v>7.179773830932118E-2</v>
      </c>
      <c r="L101" s="3">
        <v>7.1669692749458174E-3</v>
      </c>
      <c r="S101" s="3">
        <v>-0.16717484251641235</v>
      </c>
      <c r="T101" s="3">
        <v>6.8615664845499719E-5</v>
      </c>
      <c r="W101" s="3">
        <v>-3.8201856735316168E-2</v>
      </c>
      <c r="AB101" s="55">
        <v>0.26549939554163376</v>
      </c>
      <c r="AF101" s="3">
        <v>-8.8254021572955355E-3</v>
      </c>
      <c r="AG101" s="56">
        <v>4.0481121591860229E-2</v>
      </c>
      <c r="AH101" s="3">
        <v>9.8914370174722901E-5</v>
      </c>
      <c r="AI101" s="3">
        <v>2.9909304922581181E-3</v>
      </c>
      <c r="AM101" s="3">
        <v>2.394406257684127E-3</v>
      </c>
      <c r="AR101" s="3">
        <v>5.7220302159164725E-3</v>
      </c>
      <c r="AU101" s="3">
        <v>5.3126478764659783E-4</v>
      </c>
      <c r="AW101" s="3">
        <v>8.9730105872274299E-6</v>
      </c>
      <c r="BA101" s="3">
        <v>-2.1168933042340334E-2</v>
      </c>
      <c r="BB101" s="3">
        <v>0.21425966958696474</v>
      </c>
      <c r="BC101" s="55">
        <v>0.69050598940110985</v>
      </c>
      <c r="BI101" s="3">
        <v>2.4704915606341767E-3</v>
      </c>
      <c r="BL101" s="3">
        <v>4.0124385684758741E-2</v>
      </c>
      <c r="BO101" s="3">
        <v>5.6550690851455726E-2</v>
      </c>
      <c r="BQ101" s="3">
        <v>2.2102965008822132E-4</v>
      </c>
      <c r="BT101" s="3">
        <v>9.5016107121750071E-3</v>
      </c>
      <c r="BU101" s="3">
        <v>8.2127408078889012E-3</v>
      </c>
      <c r="BV101" s="3">
        <v>2.3693222029478669E-2</v>
      </c>
      <c r="BX101" s="55">
        <v>1.0067816615155252</v>
      </c>
      <c r="CD101" s="3">
        <v>4.0610949876534651E-2</v>
      </c>
      <c r="CL101" s="3">
        <v>2.6139796811900542E-3</v>
      </c>
      <c r="CM101" s="3">
        <v>3.397363732794375E-2</v>
      </c>
      <c r="CZ101" s="3">
        <v>-2.433356508483334E-2</v>
      </c>
      <c r="DB101" s="3">
        <v>3.8476650362041969E-3</v>
      </c>
      <c r="DC101" s="3">
        <v>7.7034848449082823E-4</v>
      </c>
      <c r="DE101" s="3">
        <v>-2.069341627683617E-3</v>
      </c>
      <c r="DH101" s="3">
        <v>7.2233522110479956E-4</v>
      </c>
      <c r="DJ101" s="3">
        <v>4.0817635760474102E-4</v>
      </c>
      <c r="DK101" s="3">
        <v>1.9244577096400956E-4</v>
      </c>
      <c r="DL101" s="3">
        <v>2.0101485604959233E-3</v>
      </c>
      <c r="DM101" s="3">
        <v>-1.9004947557379546E-3</v>
      </c>
      <c r="DN101" s="3">
        <v>4.0419570684743982E-5</v>
      </c>
      <c r="DQ101" s="3">
        <v>-3.8923555938456195E-3</v>
      </c>
      <c r="EA101" s="3">
        <v>5.5127883486812169E-3</v>
      </c>
      <c r="EB101" s="3">
        <v>-6.1618212959428566E-5</v>
      </c>
      <c r="EC101" s="55">
        <v>0.3156541931414138</v>
      </c>
      <c r="EH101" s="3">
        <v>9.2031069697443818E-2</v>
      </c>
      <c r="EI101" s="3">
        <v>0.22569218030080571</v>
      </c>
      <c r="EK101" s="3">
        <v>6.9173764841494482E-3</v>
      </c>
      <c r="ES101" s="3">
        <v>0.33037465668715932</v>
      </c>
      <c r="ET101" s="6">
        <v>2.5190992297329085</v>
      </c>
      <c r="EV101" s="3">
        <v>7.5041090408442621E-3</v>
      </c>
      <c r="EW101" s="3">
        <v>6.9684080988470206E-4</v>
      </c>
    </row>
    <row r="102" spans="1:153" x14ac:dyDescent="0.45">
      <c r="A102" t="s">
        <v>732</v>
      </c>
      <c r="B102" s="2">
        <v>44286</v>
      </c>
      <c r="C102" s="29">
        <v>6.4548235329559889</v>
      </c>
      <c r="H102" s="55">
        <v>1.5115600275873078E-3</v>
      </c>
      <c r="K102" s="3">
        <v>1.4265132680474579E-2</v>
      </c>
      <c r="L102" s="3">
        <v>1.9803942544005288E-3</v>
      </c>
      <c r="S102" s="3">
        <v>3.1116157890524188E-3</v>
      </c>
      <c r="T102" s="3">
        <v>1.4438613226909974E-4</v>
      </c>
      <c r="W102" s="3">
        <v>-2.2768396384579403E-2</v>
      </c>
      <c r="AB102" s="55">
        <v>0.88290189268870023</v>
      </c>
      <c r="AF102" s="3">
        <v>4.4377548942813719E-2</v>
      </c>
      <c r="AG102" s="56">
        <v>7.9553903065154669E-2</v>
      </c>
      <c r="AH102" s="3">
        <v>1.9004807090326702E-4</v>
      </c>
      <c r="AI102" s="3">
        <v>-1.7569684536302803E-2</v>
      </c>
      <c r="AM102" s="3">
        <v>2.3372863960674822E-3</v>
      </c>
      <c r="AR102" s="3">
        <v>-0.13572264965078934</v>
      </c>
      <c r="AU102" s="3">
        <v>7.545035005022087E-4</v>
      </c>
      <c r="AW102" s="3">
        <v>6.7446632464399677E-5</v>
      </c>
      <c r="BA102" s="3">
        <v>-9.4054495037119608E-3</v>
      </c>
      <c r="BB102" s="3">
        <v>0.15142878282998432</v>
      </c>
      <c r="BC102" s="55">
        <v>0.2998638245791091</v>
      </c>
      <c r="BI102" s="3">
        <v>-3.5194189707553228E-4</v>
      </c>
      <c r="BL102" s="3">
        <v>-0.10921666964634963</v>
      </c>
      <c r="BO102" s="3">
        <v>2.4375903414847636E-2</v>
      </c>
      <c r="BQ102" s="3">
        <v>4.8510319610785269E-4</v>
      </c>
      <c r="BT102" s="3">
        <v>6.2867771917211853E-3</v>
      </c>
      <c r="BU102" s="3">
        <v>1.2450013559782733E-2</v>
      </c>
      <c r="BV102" s="3">
        <v>0.10708163503765275</v>
      </c>
      <c r="BX102" s="55">
        <v>0.34672939014806375</v>
      </c>
      <c r="CD102" s="3">
        <v>9.2030491980301679E-2</v>
      </c>
      <c r="CL102" s="3">
        <v>0.94768433460964863</v>
      </c>
      <c r="CM102" s="3">
        <v>3.7013715843154986E-2</v>
      </c>
      <c r="CZ102" s="3">
        <v>-0.14650271422109865</v>
      </c>
      <c r="DB102" s="3">
        <v>6.5926796439675275E-3</v>
      </c>
      <c r="DC102" s="3">
        <v>-2.7779309225462378E-4</v>
      </c>
      <c r="DE102" s="3">
        <v>-4.3004937988644094E-3</v>
      </c>
      <c r="DH102" s="3">
        <v>8.7305307244330921E-4</v>
      </c>
      <c r="DJ102" s="3">
        <v>5.6855985489354752E-3</v>
      </c>
      <c r="DK102" s="3">
        <v>-1.670403495090461E-3</v>
      </c>
      <c r="DL102" s="3">
        <v>1.7932992535096366E-3</v>
      </c>
      <c r="DM102" s="3">
        <v>1.7212412535826338E-4</v>
      </c>
      <c r="DN102" s="3">
        <v>-3.8672982957208425E-6</v>
      </c>
      <c r="DQ102" s="3">
        <v>3.4745673686327012E-3</v>
      </c>
      <c r="EA102" s="3">
        <v>2.1689310434400682E-3</v>
      </c>
      <c r="EB102" s="3">
        <v>-7.9268610669691922E-4</v>
      </c>
      <c r="EC102" s="55">
        <v>2.0208404396596311</v>
      </c>
      <c r="EH102" s="3">
        <v>-2.0152442610741575E-2</v>
      </c>
      <c r="EI102" s="3">
        <v>-0.13439518763878444</v>
      </c>
      <c r="EK102" s="3">
        <v>1.3006234554950528E-2</v>
      </c>
      <c r="ES102" s="3">
        <v>2.0421934279545553E-2</v>
      </c>
      <c r="ET102" s="6">
        <v>1.8007865441027111</v>
      </c>
      <c r="EV102" s="3">
        <v>1.2636474995237493E-2</v>
      </c>
      <c r="EW102" s="3">
        <v>2.7507326674367595E-4</v>
      </c>
    </row>
    <row r="103" spans="1:153" x14ac:dyDescent="0.45">
      <c r="A103" t="s">
        <v>733</v>
      </c>
      <c r="B103" s="2">
        <v>44377</v>
      </c>
      <c r="C103" s="29">
        <v>6.9506606420548929</v>
      </c>
      <c r="H103" s="55">
        <v>-2.5014108558338934E-2</v>
      </c>
      <c r="K103" s="3">
        <v>6.2838010198403904E-2</v>
      </c>
      <c r="L103" s="3">
        <v>9.7995353668385229E-3</v>
      </c>
      <c r="S103" s="3">
        <v>0.1720950837976471</v>
      </c>
      <c r="T103" s="3">
        <v>2.2086893220583125E-5</v>
      </c>
      <c r="W103" s="3">
        <v>2.6344179710334842E-2</v>
      </c>
      <c r="AB103" s="55">
        <v>0.1041230147051346</v>
      </c>
      <c r="AF103" s="3">
        <v>-1.1356591886618247E-2</v>
      </c>
      <c r="AG103" s="56">
        <v>8.4873173232465782E-3</v>
      </c>
      <c r="AH103" s="3">
        <v>1.8016947575402392E-4</v>
      </c>
      <c r="AI103" s="3">
        <v>1.889528556202821E-2</v>
      </c>
      <c r="AM103" s="3">
        <v>9.7781727550077429E-4</v>
      </c>
      <c r="AR103" s="3">
        <v>4.0494992994279992E-2</v>
      </c>
      <c r="AU103" s="3">
        <v>2.2428807587555485E-3</v>
      </c>
      <c r="AW103" s="3">
        <v>4.1451603579967223E-5</v>
      </c>
      <c r="BA103" s="3">
        <v>-1.11843125442368E-2</v>
      </c>
      <c r="BB103" s="3">
        <v>2.4084707548879692E-2</v>
      </c>
      <c r="BC103" s="55">
        <v>0.59239072142055504</v>
      </c>
      <c r="BI103" s="3">
        <v>-1.562757301327913E-3</v>
      </c>
      <c r="BL103" s="3">
        <v>3.3996346595362395E-2</v>
      </c>
      <c r="BO103" s="3">
        <v>-1.4017328078099337E-2</v>
      </c>
      <c r="BQ103" s="3">
        <v>-2.0281259374795298E-4</v>
      </c>
      <c r="BT103" s="3">
        <v>0.14417273709624559</v>
      </c>
      <c r="BU103" s="3">
        <v>4.6098507410967443E-3</v>
      </c>
      <c r="BV103" s="3">
        <v>0.17478035128101302</v>
      </c>
      <c r="BX103" s="55">
        <v>0.1694933486399762</v>
      </c>
      <c r="CD103" s="3">
        <v>0.1564175934145268</v>
      </c>
      <c r="CL103" s="3">
        <v>-3.1003236138076131E-3</v>
      </c>
      <c r="CM103" s="3">
        <v>5.1829442360981991E-2</v>
      </c>
      <c r="CZ103" s="3">
        <v>8.5224216853991383E-2</v>
      </c>
      <c r="DB103" s="3">
        <v>1.0014047209414885E-2</v>
      </c>
      <c r="DC103" s="3">
        <v>7.598520194774333E-5</v>
      </c>
      <c r="DE103" s="3">
        <v>-4.902064060430718E-3</v>
      </c>
      <c r="DH103" s="3">
        <v>1.978251608279739E-3</v>
      </c>
      <c r="DJ103" s="3">
        <v>4.2525777348350171E-3</v>
      </c>
      <c r="DK103" s="3">
        <v>1.9804278252311973E-4</v>
      </c>
      <c r="DL103" s="3">
        <v>2.9997105046387467E-4</v>
      </c>
      <c r="DM103" s="3">
        <v>2.4897816213228256E-3</v>
      </c>
      <c r="DN103" s="3">
        <v>-2.3637244171676318E-5</v>
      </c>
      <c r="DQ103" s="3">
        <v>1.0615595644028098E-3</v>
      </c>
      <c r="EA103" s="3">
        <v>-2.9063142257738928E-3</v>
      </c>
      <c r="EB103" s="3">
        <v>5.0848638489586729E-4</v>
      </c>
      <c r="EC103" s="55">
        <v>0.9645779685575453</v>
      </c>
      <c r="EH103" s="3">
        <v>-8.6216445021537011E-2</v>
      </c>
      <c r="EI103" s="3">
        <v>0.15563907774273988</v>
      </c>
      <c r="EK103" s="3">
        <v>4.152295589330713E-2</v>
      </c>
      <c r="ES103" s="3">
        <v>0.35414732410892569</v>
      </c>
      <c r="ET103" s="6">
        <v>3.8675432373159588</v>
      </c>
      <c r="EV103" s="3">
        <v>7.0094246466650472E-3</v>
      </c>
      <c r="EW103" s="3">
        <v>2.432196776657394E-3</v>
      </c>
    </row>
    <row r="104" spans="1:153" x14ac:dyDescent="0.45">
      <c r="A104" t="s">
        <v>734</v>
      </c>
      <c r="B104" s="2">
        <v>44469</v>
      </c>
      <c r="C104" s="29">
        <v>10.825603434512185</v>
      </c>
      <c r="H104" s="55">
        <v>0.22109244831994207</v>
      </c>
      <c r="K104" s="3">
        <v>6.4633892951636643E-2</v>
      </c>
      <c r="L104" s="3">
        <v>7.1489782588686759E-3</v>
      </c>
      <c r="S104" s="3">
        <v>-4.451328729238075E-2</v>
      </c>
      <c r="T104" s="3">
        <v>-1.8339026482831548E-5</v>
      </c>
      <c r="W104" s="3">
        <v>0.21202272732620259</v>
      </c>
      <c r="AB104" s="55">
        <v>0.43219101767801066</v>
      </c>
      <c r="AF104" s="3">
        <v>2.448570524452183E-2</v>
      </c>
      <c r="AG104" s="56">
        <v>5.8093434457010373E-2</v>
      </c>
      <c r="AH104" s="3">
        <v>-3.480285903467414E-5</v>
      </c>
      <c r="AI104" s="3">
        <v>3.8747999222854559E-2</v>
      </c>
      <c r="AM104" s="3">
        <v>1.4419155641947005E-3</v>
      </c>
      <c r="AR104" s="3">
        <v>9.882268158725338E-2</v>
      </c>
      <c r="AU104" s="3">
        <v>2.7330179611447149E-3</v>
      </c>
      <c r="AW104" s="3">
        <v>1.8506153960306339E-4</v>
      </c>
      <c r="BA104" s="3">
        <v>2.0417786659935395E-2</v>
      </c>
      <c r="BB104" s="3">
        <v>0.24009113376009042</v>
      </c>
      <c r="BC104" s="55">
        <v>0.62839556926445184</v>
      </c>
      <c r="BI104" s="3">
        <v>-1.9940669141702005E-4</v>
      </c>
      <c r="BL104" s="3">
        <v>7.6541451556462081E-2</v>
      </c>
      <c r="BO104" s="3">
        <v>1.1346539882072376E-3</v>
      </c>
      <c r="BQ104" s="3">
        <v>-6.2458373507688007E-4</v>
      </c>
      <c r="BT104" s="3">
        <v>6.6055775512716575E-2</v>
      </c>
      <c r="BU104" s="3">
        <v>6.1933669914443941E-3</v>
      </c>
      <c r="BV104" s="3">
        <v>-0.13934974554797039</v>
      </c>
      <c r="BX104" s="55">
        <v>0.71646776298328463</v>
      </c>
      <c r="CD104" s="3">
        <v>0.20563429096934541</v>
      </c>
      <c r="CL104" s="3">
        <v>5.6649756387786403E-2</v>
      </c>
      <c r="CM104" s="3">
        <v>5.7876303748207729E-2</v>
      </c>
      <c r="CZ104" s="3">
        <v>0.18082223069162146</v>
      </c>
      <c r="DB104" s="3">
        <v>5.5231142815309175E-4</v>
      </c>
      <c r="DC104" s="3">
        <v>6.173000010862831E-5</v>
      </c>
      <c r="DE104" s="3">
        <v>-1.0083548226775065E-2</v>
      </c>
      <c r="DH104" s="3">
        <v>-2.4093591513952021E-2</v>
      </c>
      <c r="DJ104" s="3">
        <v>3.538702893513066E-3</v>
      </c>
      <c r="DK104" s="3">
        <v>2.3799423396427682E-3</v>
      </c>
      <c r="DL104" s="3">
        <v>9.3603402477874414E-4</v>
      </c>
      <c r="DM104" s="3">
        <v>7.0094531788611133E-4</v>
      </c>
      <c r="DN104" s="3">
        <v>-1.8139519326858134E-6</v>
      </c>
      <c r="DQ104" s="3">
        <v>1.3007346927719704E-4</v>
      </c>
      <c r="EA104" s="3">
        <v>2.0197322523477806E-2</v>
      </c>
      <c r="EB104" s="3">
        <v>9.771892519425205E-4</v>
      </c>
      <c r="EC104" s="55">
        <v>0.76946199707140095</v>
      </c>
      <c r="EH104" s="3">
        <v>1.4066017387256871E-3</v>
      </c>
      <c r="EI104" s="3">
        <v>0.28454677060246952</v>
      </c>
      <c r="EK104" s="3">
        <v>2.9041852230039078E-2</v>
      </c>
      <c r="ES104" s="3">
        <v>3.6415742069496902E-2</v>
      </c>
      <c r="ET104" s="6">
        <v>4.9173879694163372</v>
      </c>
      <c r="EV104" s="3">
        <v>3.7326640193837694E-3</v>
      </c>
      <c r="EW104" s="3">
        <v>1.3085320353363968E-3</v>
      </c>
    </row>
    <row r="105" spans="1:153" x14ac:dyDescent="0.45">
      <c r="A105" t="s">
        <v>735</v>
      </c>
      <c r="B105" s="2">
        <v>44561</v>
      </c>
      <c r="C105" s="29">
        <v>9.9919809078813788</v>
      </c>
      <c r="H105" s="55">
        <v>-0.56157970120652345</v>
      </c>
      <c r="K105" s="3">
        <v>0.12864573681003214</v>
      </c>
      <c r="L105" s="3">
        <v>3.8527395299652163E-2</v>
      </c>
      <c r="S105" s="3">
        <v>1.5433981879505829</v>
      </c>
      <c r="T105" s="3">
        <v>-4.145127659295984E-5</v>
      </c>
      <c r="W105" s="3">
        <v>0.24293508007202111</v>
      </c>
      <c r="AB105" s="55">
        <v>0.69373844398637519</v>
      </c>
      <c r="AF105" s="3">
        <v>2.4498887592490862E-2</v>
      </c>
      <c r="AG105" s="56">
        <v>7.5032894143449241E-2</v>
      </c>
      <c r="AH105" s="3">
        <v>5.9005357202071134E-7</v>
      </c>
      <c r="AI105" s="3">
        <v>3.4117671794697872E-2</v>
      </c>
      <c r="AM105" s="3">
        <v>3.4088157207426734E-3</v>
      </c>
      <c r="AR105" s="3">
        <v>2.8286887827536154E-2</v>
      </c>
      <c r="AU105" s="3">
        <v>4.6476351733861854E-3</v>
      </c>
      <c r="AW105" s="3">
        <v>3.8892354444102157E-4</v>
      </c>
      <c r="BA105" s="3">
        <v>-0.17596831875473565</v>
      </c>
      <c r="BB105" s="3">
        <v>0.20886060165647022</v>
      </c>
      <c r="BC105" s="55">
        <v>0.87586450979776964</v>
      </c>
      <c r="BI105" s="3">
        <v>3.366615675430948E-3</v>
      </c>
      <c r="BL105" s="3">
        <v>1.7748375003537171E-2</v>
      </c>
      <c r="BO105" s="3">
        <v>1.4238725892028815E-4</v>
      </c>
      <c r="BQ105" s="3">
        <v>1.0398410475131856E-3</v>
      </c>
      <c r="BT105" s="3">
        <v>2.9147433676147839E-2</v>
      </c>
      <c r="BU105" s="3">
        <v>1.5837071307506969E-2</v>
      </c>
      <c r="BV105" s="3">
        <v>5.7070392670167169E-2</v>
      </c>
      <c r="BX105" s="55">
        <v>0.25938757743330215</v>
      </c>
      <c r="CD105" s="3">
        <v>0.28488054539193997</v>
      </c>
      <c r="CL105" s="3">
        <v>-2.1262741337088986E-3</v>
      </c>
      <c r="CM105" s="3">
        <v>3.9825381966976173E-2</v>
      </c>
      <c r="CZ105" s="3">
        <v>1.6984402448996221E-2</v>
      </c>
      <c r="DB105" s="3">
        <v>4.274480032422593E-3</v>
      </c>
      <c r="DC105" s="3">
        <v>2.2751503492671838E-4</v>
      </c>
      <c r="DE105" s="3">
        <v>-8.3410777592152208E-4</v>
      </c>
      <c r="DH105" s="3">
        <v>3.3003816224735846E-2</v>
      </c>
      <c r="DJ105" s="3">
        <v>4.9065346989630105E-3</v>
      </c>
      <c r="DK105" s="3">
        <v>-7.3657510848840419E-4</v>
      </c>
      <c r="DL105" s="3">
        <v>2.5197269381610795E-3</v>
      </c>
      <c r="DM105" s="3">
        <v>-7.2238333157536696E-3</v>
      </c>
      <c r="DN105" s="3">
        <v>1.883473014897318E-5</v>
      </c>
      <c r="DQ105" s="3">
        <v>-2.7355603145800497E-3</v>
      </c>
      <c r="EA105" s="3">
        <v>8.6197236916923034E-3</v>
      </c>
      <c r="EB105" s="3">
        <v>3.7597626276485152E-5</v>
      </c>
      <c r="EC105" s="55">
        <v>1.0786313994382835</v>
      </c>
      <c r="EH105" s="3">
        <v>7.6494696986538729E-4</v>
      </c>
      <c r="EI105" s="3">
        <v>6.0425268862406463E-2</v>
      </c>
      <c r="EK105" s="3">
        <v>0.1929035646563334</v>
      </c>
      <c r="ES105" s="3">
        <v>0.73086600483768716</v>
      </c>
      <c r="ET105" s="6">
        <v>3.5043962240131861</v>
      </c>
      <c r="EV105" s="3">
        <v>1.1596533069287231E-2</v>
      </c>
      <c r="EW105" s="3">
        <v>-1.1536625453977308E-3</v>
      </c>
    </row>
    <row r="106" spans="1:153" x14ac:dyDescent="0.45">
      <c r="A106" t="s">
        <v>736</v>
      </c>
      <c r="B106" s="2">
        <v>44651</v>
      </c>
      <c r="C106" s="29">
        <v>11.590671898761622</v>
      </c>
      <c r="H106" s="55">
        <v>0.33838856790550659</v>
      </c>
      <c r="K106" s="3">
        <v>0.113814233478447</v>
      </c>
      <c r="L106" s="3">
        <v>-1.5613912979440783E-3</v>
      </c>
      <c r="S106" s="3">
        <v>9.5398333542385708E-2</v>
      </c>
      <c r="T106" s="3">
        <v>1.8889687989378319E-5</v>
      </c>
      <c r="W106" s="3">
        <v>0.25591991296850386</v>
      </c>
      <c r="AB106" s="55">
        <v>0.86694554951312286</v>
      </c>
      <c r="AF106" s="3">
        <v>-3.6385185991865125E-2</v>
      </c>
      <c r="AG106" s="56">
        <v>5.3081584263522059E-2</v>
      </c>
      <c r="AH106" s="3">
        <v>7.6791841988093089E-5</v>
      </c>
      <c r="AI106" s="3">
        <v>1.9436639321938766E-2</v>
      </c>
      <c r="AM106" s="3">
        <v>4.6771389064041149E-3</v>
      </c>
      <c r="AR106" s="3">
        <v>4.9244130575905147E-2</v>
      </c>
      <c r="AU106" s="3">
        <v>5.2206793762689645E-3</v>
      </c>
      <c r="AW106" s="3">
        <v>9.7204160830125638E-5</v>
      </c>
      <c r="BA106" s="3">
        <v>-6.310353167616036E-3</v>
      </c>
      <c r="BB106" s="3">
        <v>0.55307742543330873</v>
      </c>
      <c r="BC106" s="55">
        <v>7.4091415488900858E-2</v>
      </c>
      <c r="BI106" s="3">
        <v>6.4635314994981709E-3</v>
      </c>
      <c r="BL106" s="3">
        <v>3.3495477670880527E-2</v>
      </c>
      <c r="BO106" s="3">
        <v>1.0462235063474585E-3</v>
      </c>
      <c r="BQ106" s="3">
        <v>7.2150004290979534E-3</v>
      </c>
      <c r="BT106" s="3">
        <v>8.7119450572132592E-2</v>
      </c>
      <c r="BU106" s="3">
        <v>5.2237875670329539E-4</v>
      </c>
      <c r="BV106" s="3">
        <v>4.0133119364908251E-2</v>
      </c>
      <c r="BX106" s="55">
        <v>0.34383438876242617</v>
      </c>
      <c r="CD106" s="3">
        <v>3.7044556876605031E-2</v>
      </c>
      <c r="CL106" s="3">
        <v>-3.1977986860034675E-2</v>
      </c>
      <c r="CM106" s="3">
        <v>4.41146222221439E-2</v>
      </c>
      <c r="CZ106" s="3">
        <v>-8.2116998544082123E-2</v>
      </c>
      <c r="DB106" s="3">
        <v>4.5257545205489207E-3</v>
      </c>
      <c r="DC106" s="3">
        <v>-6.5515294349858532E-5</v>
      </c>
      <c r="DE106" s="3">
        <v>-2.6888038585382167E-3</v>
      </c>
      <c r="DH106" s="3">
        <v>-6.0677033490392867E-4</v>
      </c>
      <c r="DJ106" s="3">
        <v>4.0491005814342483E-4</v>
      </c>
      <c r="DK106" s="3">
        <v>-2.2155706536744102E-3</v>
      </c>
      <c r="DL106" s="3">
        <v>-3.995343899475758E-4</v>
      </c>
      <c r="DM106" s="3">
        <v>-6.4699288275726582E-4</v>
      </c>
      <c r="DN106" s="3">
        <v>-2.9101161926578132E-7</v>
      </c>
      <c r="DQ106" s="3">
        <v>3.3637334134878731E-3</v>
      </c>
      <c r="EA106" s="3">
        <v>2.0637033820677286E-3</v>
      </c>
      <c r="EB106" s="3">
        <v>-9.6278648102454559E-4</v>
      </c>
      <c r="EC106" s="55">
        <v>-0.47418487971894957</v>
      </c>
      <c r="EH106" s="3">
        <v>4.8046860535616645E-2</v>
      </c>
      <c r="EI106" s="3">
        <v>-0.1057625658316665</v>
      </c>
      <c r="EK106" s="3">
        <v>4.7810494844550404E-2</v>
      </c>
      <c r="ES106" s="3">
        <v>-5.7212838276307763E-2</v>
      </c>
      <c r="ET106" s="6">
        <v>10.121871252108637</v>
      </c>
      <c r="EV106" s="3">
        <v>6.8980621110106884E-3</v>
      </c>
      <c r="EW106" s="3">
        <v>3.7033970433925756E-4</v>
      </c>
    </row>
    <row r="107" spans="1:153" x14ac:dyDescent="0.45">
      <c r="A107" t="s">
        <v>737</v>
      </c>
      <c r="B107" s="2">
        <v>44742</v>
      </c>
      <c r="C107" s="29">
        <v>9.4828770184279083</v>
      </c>
      <c r="H107" s="55">
        <v>0.86008979382033224</v>
      </c>
      <c r="K107" s="3">
        <v>8.8588132184922105E-2</v>
      </c>
      <c r="L107" s="3">
        <v>4.4457549678602183E-4</v>
      </c>
      <c r="S107" s="3">
        <v>0.15324391181794314</v>
      </c>
      <c r="T107" s="3">
        <v>3.8155189248686752E-5</v>
      </c>
      <c r="W107" s="3">
        <v>0.15590996822185743</v>
      </c>
      <c r="AB107" s="55">
        <v>0.7388338233446502</v>
      </c>
      <c r="AF107" s="3">
        <v>7.3068229973314469E-2</v>
      </c>
      <c r="AG107" s="56">
        <v>0.26951513827395246</v>
      </c>
      <c r="AH107" s="3">
        <v>-3.6666248192176403E-5</v>
      </c>
      <c r="AI107" s="3">
        <v>0.10836657626264606</v>
      </c>
      <c r="AM107" s="3">
        <v>1.6533392321022048E-3</v>
      </c>
      <c r="AR107" s="3">
        <v>5.7506760777716204E-3</v>
      </c>
      <c r="AU107" s="3">
        <v>4.1617200358738783E-3</v>
      </c>
      <c r="AW107" s="3">
        <v>6.5915611264751674E-5</v>
      </c>
      <c r="BA107" s="3">
        <v>-1.176546308401843E-2</v>
      </c>
      <c r="BB107" s="3">
        <v>0.15253191265237775</v>
      </c>
      <c r="BC107" s="55">
        <v>0.2663607356200503</v>
      </c>
      <c r="BI107" s="3">
        <v>3.9387976939705423E-2</v>
      </c>
      <c r="BL107" s="3">
        <v>1.4950112980377949E-2</v>
      </c>
      <c r="BO107" s="3">
        <v>9.4079389397309227E-4</v>
      </c>
      <c r="BQ107" s="3">
        <v>1.2069760161745364E-2</v>
      </c>
      <c r="BT107" s="3">
        <v>3.7986969280783274E-2</v>
      </c>
      <c r="BU107" s="3">
        <v>1.4292944446354778E-2</v>
      </c>
      <c r="BV107" s="3">
        <v>-1.371581286782568E-2</v>
      </c>
      <c r="BX107" s="55">
        <v>0.58238914909324602</v>
      </c>
      <c r="CD107" s="3">
        <v>0.49401667797749865</v>
      </c>
      <c r="CL107" s="3">
        <v>-6.6764372174446778E-4</v>
      </c>
      <c r="CM107" s="3">
        <v>5.4287868551264676E-3</v>
      </c>
      <c r="CZ107" s="3">
        <v>0.12602566222760725</v>
      </c>
      <c r="DB107" s="3">
        <v>5.1989774583208878E-3</v>
      </c>
      <c r="DC107" s="3">
        <v>9.7403736067110843E-5</v>
      </c>
      <c r="DE107" s="3">
        <v>-4.0707035049520381E-4</v>
      </c>
      <c r="DH107" s="3">
        <v>-6.0424099931037064E-3</v>
      </c>
      <c r="DJ107" s="3">
        <v>2.2255366759771304E-3</v>
      </c>
      <c r="DK107" s="3">
        <v>1.3937764902962125E-3</v>
      </c>
      <c r="DL107" s="3">
        <v>3.3157169139003684E-3</v>
      </c>
      <c r="DM107" s="3">
        <v>1.5463823752014717E-3</v>
      </c>
      <c r="DN107" s="3">
        <v>-1.073309278590535E-5</v>
      </c>
      <c r="DQ107" s="3">
        <v>1.5357861101228231E-3</v>
      </c>
      <c r="EA107" s="3">
        <v>1.0830896291436264E-2</v>
      </c>
      <c r="EB107" s="3">
        <v>5.054154878093354E-5</v>
      </c>
      <c r="EC107" s="55">
        <v>1.235931110927168</v>
      </c>
      <c r="EH107" s="3">
        <v>9.0467348627524896E-2</v>
      </c>
      <c r="EI107" s="3">
        <v>5.202824803760029E-2</v>
      </c>
      <c r="EK107" s="3">
        <v>4.1414636534365779E-2</v>
      </c>
      <c r="ES107" s="3">
        <v>0.41988278643863269</v>
      </c>
      <c r="ET107" s="6">
        <v>3.6066231794150592</v>
      </c>
      <c r="EV107" s="3">
        <v>6.3397351260091796E-3</v>
      </c>
      <c r="EW107" s="3">
        <v>2.0637263886204081E-3</v>
      </c>
    </row>
    <row r="108" spans="1:153" x14ac:dyDescent="0.45">
      <c r="A108" t="s">
        <v>738</v>
      </c>
      <c r="B108" s="2">
        <v>44834</v>
      </c>
      <c r="C108" s="29">
        <v>8.1455456216808688</v>
      </c>
      <c r="H108" s="55">
        <v>0.22355586564678875</v>
      </c>
      <c r="K108" s="3">
        <v>0.11179203352080283</v>
      </c>
      <c r="L108" s="3">
        <v>3.4812247583038088E-3</v>
      </c>
      <c r="S108" s="3">
        <v>-0.11400270701372102</v>
      </c>
      <c r="T108" s="3">
        <v>9.7484860610366083E-5</v>
      </c>
      <c r="W108" s="3">
        <v>3.492973712843666E-2</v>
      </c>
      <c r="AB108" s="55">
        <v>0.47455356289657724</v>
      </c>
      <c r="AF108" s="3">
        <v>1.1931216170436372E-3</v>
      </c>
      <c r="AG108" s="56">
        <v>0.17052962294585844</v>
      </c>
      <c r="AH108" s="3">
        <v>2.4510763620859123E-4</v>
      </c>
      <c r="AI108" s="3">
        <v>2.360761539329392E-2</v>
      </c>
      <c r="AM108" s="3">
        <v>1.7809333126056024E-3</v>
      </c>
      <c r="AR108" s="3">
        <v>-1.0830699803569513E-3</v>
      </c>
      <c r="AU108" s="3">
        <v>2.661222194666496E-3</v>
      </c>
      <c r="AW108" s="3">
        <v>1.2051809852184773E-4</v>
      </c>
      <c r="BA108" s="3">
        <v>1.1683769295191028E-3</v>
      </c>
      <c r="BB108" s="3">
        <v>9.3933071154192957E-2</v>
      </c>
      <c r="BC108" s="55">
        <v>0.23716078766872389</v>
      </c>
      <c r="BI108" s="3">
        <v>-1.0265781695200172E-3</v>
      </c>
      <c r="BL108" s="3">
        <v>2.7447478049814521E-2</v>
      </c>
      <c r="BO108" s="3">
        <v>-3.3350968832668777E-3</v>
      </c>
      <c r="BQ108" s="3">
        <v>1.7187890736421498E-2</v>
      </c>
      <c r="BT108" s="3">
        <v>7.2976122199407537E-2</v>
      </c>
      <c r="BU108" s="3">
        <v>1.0221595551630937E-2</v>
      </c>
      <c r="BV108" s="3">
        <v>1.2451800768041029E-2</v>
      </c>
      <c r="BX108" s="55">
        <v>0.57742982340584148</v>
      </c>
      <c r="CD108" s="3">
        <v>0.10769437602883022</v>
      </c>
      <c r="CL108" s="3">
        <v>5.6890410743739142E-2</v>
      </c>
      <c r="CM108" s="3">
        <v>1.1864805251561258E-3</v>
      </c>
      <c r="CZ108" s="3">
        <v>-3.9715977432696545E-3</v>
      </c>
      <c r="DB108" s="3">
        <v>5.4520677371095363E-3</v>
      </c>
      <c r="DC108" s="3">
        <v>-3.9657573513556706E-3</v>
      </c>
      <c r="DE108" s="3">
        <v>-6.0882048914100454E-4</v>
      </c>
      <c r="DH108" s="3">
        <v>1.1764430603981073E-2</v>
      </c>
      <c r="DJ108" s="3">
        <v>1.5470118363129698E-2</v>
      </c>
      <c r="DK108" s="3">
        <v>3.3584723540277532E-3</v>
      </c>
      <c r="DL108" s="3">
        <v>5.8643375081906699E-4</v>
      </c>
      <c r="DM108" s="3">
        <v>1.9232799921623863E-3</v>
      </c>
      <c r="DN108" s="3">
        <v>-4.9866779062424786E-7</v>
      </c>
      <c r="DQ108" s="3">
        <v>7.7126124780783011E-4</v>
      </c>
      <c r="EA108" s="3">
        <v>5.522130755674216E-3</v>
      </c>
      <c r="EB108" s="3">
        <v>8.7240495676966883E-4</v>
      </c>
      <c r="EC108" s="55">
        <v>0.79914458489907292</v>
      </c>
      <c r="EH108" s="3">
        <v>5.6324155665923088E-2</v>
      </c>
      <c r="EI108" s="3">
        <v>-2.5270716973461872E-2</v>
      </c>
      <c r="EK108" s="3">
        <v>7.6108321858482292E-2</v>
      </c>
      <c r="ES108" s="3">
        <v>0.48381014943875106</v>
      </c>
      <c r="ET108" s="6">
        <v>3.4472550374917903</v>
      </c>
      <c r="EV108" s="3">
        <v>6.27760423705216E-3</v>
      </c>
      <c r="EW108" s="3">
        <v>2.2382924583635917E-3</v>
      </c>
    </row>
    <row r="109" spans="1:153" x14ac:dyDescent="0.45">
      <c r="A109" t="s">
        <v>739</v>
      </c>
      <c r="B109" s="2">
        <v>44926</v>
      </c>
      <c r="C109" s="29">
        <v>7.5793984343888914</v>
      </c>
      <c r="H109" s="55">
        <v>1.0021496154206104</v>
      </c>
      <c r="K109" s="3">
        <v>1.7299717582954267E-2</v>
      </c>
      <c r="L109" s="3">
        <v>-5.1584482275471759E-3</v>
      </c>
      <c r="S109" s="3">
        <v>-0.11144109651850474</v>
      </c>
      <c r="T109" s="3">
        <v>5.5274441943725878E-4</v>
      </c>
      <c r="W109" s="3">
        <v>-6.0478194466843264E-2</v>
      </c>
      <c r="AB109" s="55">
        <v>1.1050969808462954</v>
      </c>
      <c r="AF109" s="3">
        <v>0.18640176801576611</v>
      </c>
      <c r="AG109" s="56">
        <v>7.3159079015947204E-2</v>
      </c>
      <c r="AH109" s="3">
        <v>4.0366591274944682E-4</v>
      </c>
      <c r="AI109" s="3">
        <v>3.6006267875723107E-2</v>
      </c>
      <c r="AM109" s="3">
        <v>1.4624381935098504E-3</v>
      </c>
      <c r="AR109" s="3">
        <v>-0.18248721859912925</v>
      </c>
      <c r="AU109" s="3">
        <v>5.7511239579211837E-3</v>
      </c>
      <c r="AW109" s="3">
        <v>2.0148570973441165E-4</v>
      </c>
      <c r="BA109" s="3">
        <v>9.3514135391485412E-3</v>
      </c>
      <c r="BB109" s="3">
        <v>1.3087804720782316E-2</v>
      </c>
      <c r="BC109" s="55">
        <v>-0.55427569693120315</v>
      </c>
      <c r="BI109" s="3">
        <v>4.090089129532553E-3</v>
      </c>
      <c r="BL109" s="3">
        <v>3.1975656768231782E-2</v>
      </c>
      <c r="BO109" s="3">
        <v>-7.0202125539092037E-3</v>
      </c>
      <c r="BQ109" s="3">
        <v>1.0450409532258623E-2</v>
      </c>
      <c r="BT109" s="3">
        <v>0.11571471361230642</v>
      </c>
      <c r="BU109" s="3">
        <v>-1.5090348534510363E-2</v>
      </c>
      <c r="BV109" s="3">
        <v>3.6550351340542249E-2</v>
      </c>
      <c r="BX109" s="55">
        <v>0.84117194233879589</v>
      </c>
      <c r="CD109" s="3">
        <v>5.3687210884075666E-2</v>
      </c>
      <c r="CL109" s="3">
        <v>-8.7469676100705685E-4</v>
      </c>
      <c r="CM109" s="3">
        <v>6.0896618084557773E-4</v>
      </c>
      <c r="CZ109" s="3">
        <v>-0.15980222789354573</v>
      </c>
      <c r="DB109" s="3">
        <v>2.585046322874616E-4</v>
      </c>
      <c r="DC109" s="3">
        <v>1.2676798836926763E-4</v>
      </c>
      <c r="DE109" s="3">
        <v>1.383615179267912E-2</v>
      </c>
      <c r="DH109" s="3">
        <v>-1.1855699023930912E-2</v>
      </c>
      <c r="DJ109" s="3">
        <v>4.7004807626919391E-3</v>
      </c>
      <c r="DK109" s="3">
        <v>-1.5773797187051211E-3</v>
      </c>
      <c r="DL109" s="3">
        <v>1.4048494842990062E-5</v>
      </c>
      <c r="DM109" s="3">
        <v>2.0418520222995729E-4</v>
      </c>
      <c r="DN109" s="3">
        <v>6.0892750238221302E-6</v>
      </c>
      <c r="DQ109" s="3">
        <v>-1.246132621472757E-3</v>
      </c>
      <c r="EA109" s="3">
        <v>-5.1226306359516468E-3</v>
      </c>
      <c r="EB109" s="3">
        <v>2.979312670548262E-4</v>
      </c>
      <c r="EC109" s="55">
        <v>0.58532958860459638</v>
      </c>
      <c r="EH109" s="3">
        <v>-4.2222737160597219E-2</v>
      </c>
      <c r="EI109" s="3">
        <v>0.1793357870574388</v>
      </c>
      <c r="EK109" s="3">
        <v>2.1841163877429287E-3</v>
      </c>
      <c r="ES109" s="3">
        <v>0.31632976206545799</v>
      </c>
      <c r="ET109" s="6">
        <v>3.3111515133041767</v>
      </c>
      <c r="EV109" s="3">
        <v>9.0022103544820896E-3</v>
      </c>
      <c r="EW109" s="3">
        <v>4.5709368769413367E-3</v>
      </c>
    </row>
    <row r="110" spans="1:153" x14ac:dyDescent="0.45">
      <c r="A110" t="s">
        <v>740</v>
      </c>
      <c r="B110" s="2">
        <v>45016</v>
      </c>
      <c r="C110" s="29">
        <v>11.543222084294023</v>
      </c>
      <c r="H110" s="55">
        <v>1.3248693104239486</v>
      </c>
      <c r="K110" s="3">
        <v>-6.7713575873395201E-2</v>
      </c>
      <c r="L110" s="3">
        <v>-5.4125987696503593E-3</v>
      </c>
      <c r="S110" s="3">
        <v>0.12395468126002876</v>
      </c>
      <c r="T110" s="3">
        <v>9.4545033000383252E-5</v>
      </c>
      <c r="W110" s="3">
        <v>0.12856387939523434</v>
      </c>
      <c r="AB110" s="55">
        <v>-9.4104748249627737E-2</v>
      </c>
      <c r="AF110" s="3">
        <v>0.19567082328844596</v>
      </c>
      <c r="AG110" s="56">
        <v>5.5920993383578504E-2</v>
      </c>
      <c r="AH110" s="3">
        <v>6.032925574021899E-4</v>
      </c>
      <c r="AI110" s="3">
        <v>1.7081773346262742E-2</v>
      </c>
      <c r="AM110" s="3">
        <v>2.1030513160906696E-3</v>
      </c>
      <c r="AR110" s="3">
        <v>0.11051998824405398</v>
      </c>
      <c r="AU110" s="3">
        <v>2.9124906045206169E-3</v>
      </c>
      <c r="AW110" s="3">
        <v>3.1381819225806575E-4</v>
      </c>
      <c r="BA110" s="3">
        <v>1.8845241370607662E-3</v>
      </c>
      <c r="BB110" s="3">
        <v>-1.9821494083423007E-2</v>
      </c>
      <c r="BC110" s="55">
        <v>1.7803078761105762</v>
      </c>
      <c r="BI110" s="3">
        <v>-5.6612227002121764E-5</v>
      </c>
      <c r="BL110" s="3">
        <v>0.23222176588341478</v>
      </c>
      <c r="BO110" s="3">
        <v>-4.1613808882471487E-2</v>
      </c>
      <c r="BQ110" s="3">
        <v>8.1294507591182774E-4</v>
      </c>
      <c r="BT110" s="3">
        <v>6.7830269817335198E-2</v>
      </c>
      <c r="BU110" s="3">
        <v>-1.3268674525683444E-2</v>
      </c>
      <c r="BV110" s="3">
        <v>0.12326551401032622</v>
      </c>
      <c r="BX110" s="55">
        <v>0.23507944142908258</v>
      </c>
      <c r="CD110" s="3">
        <v>6.7474900351718074E-3</v>
      </c>
      <c r="CL110" s="3">
        <v>-3.9146952942439202E-2</v>
      </c>
      <c r="CM110" s="3">
        <v>-4.8633757805814238E-3</v>
      </c>
      <c r="CZ110" s="3">
        <v>0.6545070161460157</v>
      </c>
      <c r="DB110" s="3">
        <v>1.9174164779996173E-5</v>
      </c>
      <c r="DC110" s="3">
        <v>-2.6124327330528973E-4</v>
      </c>
      <c r="DE110" s="3">
        <v>1.6622368505623663E-2</v>
      </c>
      <c r="DH110" s="3">
        <v>-4.1781167003774634E-3</v>
      </c>
      <c r="DJ110" s="3">
        <v>6.5487938183032418E-3</v>
      </c>
      <c r="DK110" s="3">
        <v>-3.4303880495091454E-3</v>
      </c>
      <c r="DL110" s="3">
        <v>1.3914898866270655E-3</v>
      </c>
      <c r="DM110" s="3">
        <v>-1.63207911195029E-3</v>
      </c>
      <c r="DN110" s="3">
        <v>1.5039382841740344E-6</v>
      </c>
      <c r="DQ110" s="3">
        <v>3.2746792021739689E-3</v>
      </c>
      <c r="EA110" s="3">
        <v>-1.6251587076828622E-3</v>
      </c>
      <c r="EB110" s="3">
        <v>-7.8965608365679635E-4</v>
      </c>
      <c r="EC110" s="55">
        <v>2.2700231252526941</v>
      </c>
      <c r="EH110" s="3">
        <v>2.4659867604928422E-2</v>
      </c>
      <c r="EI110" s="3">
        <v>0.25947135915398262</v>
      </c>
      <c r="EK110" s="3">
        <v>5.7586395006026719E-2</v>
      </c>
      <c r="ES110" s="3">
        <v>0.6230211713405841</v>
      </c>
      <c r="ET110" s="6">
        <v>4.6730554711754237</v>
      </c>
      <c r="EV110" s="3">
        <v>4.4264419749231974E-2</v>
      </c>
      <c r="EW110" s="3">
        <v>3.9254404886559834E-3</v>
      </c>
    </row>
    <row r="111" spans="1:153" x14ac:dyDescent="0.45">
      <c r="A111" t="s">
        <v>741</v>
      </c>
      <c r="B111" s="2">
        <v>45107</v>
      </c>
      <c r="C111" s="29">
        <v>10.044461192873056</v>
      </c>
      <c r="H111" s="55">
        <v>0.51403087524150881</v>
      </c>
      <c r="K111" s="3">
        <v>3.6593052297822032E-2</v>
      </c>
      <c r="L111" s="3">
        <v>3.2692351280791086E-3</v>
      </c>
      <c r="S111" s="3">
        <v>0.10981774895982532</v>
      </c>
      <c r="T111" s="3">
        <v>5.6845471050591154E-5</v>
      </c>
      <c r="W111" s="3">
        <v>9.5117737051679113E-2</v>
      </c>
      <c r="AB111" s="55">
        <v>0.97715583323266164</v>
      </c>
      <c r="AF111" s="3">
        <v>-1.7034202286836813E-3</v>
      </c>
      <c r="AG111" s="56">
        <v>3.2131374291065377E-2</v>
      </c>
      <c r="AH111" s="3">
        <v>6.5158969300586943E-4</v>
      </c>
      <c r="AI111" s="3">
        <v>5.5931263038533435E-2</v>
      </c>
      <c r="AM111" s="3">
        <v>2.6389753468542706E-3</v>
      </c>
      <c r="AR111" s="3">
        <v>1.6921501735114652E-2</v>
      </c>
      <c r="AU111" s="3">
        <v>6.2366963223210396E-3</v>
      </c>
      <c r="AW111" s="3">
        <v>4.4327237511451663E-4</v>
      </c>
      <c r="BA111" s="3">
        <v>-2.2860928145270264E-2</v>
      </c>
      <c r="BB111" s="3">
        <v>0.35475231051780259</v>
      </c>
      <c r="BC111" s="55">
        <v>0.25245231744774993</v>
      </c>
      <c r="BI111" s="3">
        <v>-1.6734816577641243E-3</v>
      </c>
      <c r="BL111" s="3">
        <v>3.9598005735367467E-2</v>
      </c>
      <c r="BO111" s="3">
        <v>-1.4296171831008762E-2</v>
      </c>
      <c r="BQ111" s="3">
        <v>-1.8234203429227927E-4</v>
      </c>
      <c r="BT111" s="3">
        <v>1.951344538866058E-2</v>
      </c>
      <c r="BU111" s="3">
        <v>-6.7926048877136125E-3</v>
      </c>
      <c r="BV111" s="3">
        <v>-0.39432177818536068</v>
      </c>
      <c r="BX111" s="55">
        <v>2.0353267924222922</v>
      </c>
      <c r="CD111" s="3">
        <v>2.4171187386778051E-2</v>
      </c>
      <c r="CL111" s="3">
        <v>-1.2618228532833212E-2</v>
      </c>
      <c r="CM111" s="3">
        <v>1.4705335596797027E-2</v>
      </c>
      <c r="CZ111" s="3">
        <v>6.9597042006469398E-3</v>
      </c>
      <c r="DB111" s="3">
        <v>-1.0478330901049982E-4</v>
      </c>
      <c r="DC111" s="3">
        <v>1.0340563642148859E-4</v>
      </c>
      <c r="DE111" s="3">
        <v>2.6127326138819233E-2</v>
      </c>
      <c r="DH111" s="3">
        <v>1.1504258745188216E-3</v>
      </c>
      <c r="DJ111" s="3">
        <v>4.0793234073130905E-3</v>
      </c>
      <c r="DK111" s="3">
        <v>1.8086099857210216E-3</v>
      </c>
      <c r="DL111" s="3">
        <v>3.8022677716017693E-4</v>
      </c>
      <c r="DM111" s="3">
        <v>1.9009937631392676E-3</v>
      </c>
      <c r="DN111" s="3">
        <v>-4.679997922488738E-6</v>
      </c>
      <c r="DQ111" s="3">
        <v>1.8044276628136752E-3</v>
      </c>
      <c r="EA111" s="3">
        <v>-9.017831453656778E-4</v>
      </c>
      <c r="EB111" s="3">
        <v>1.7828880493288865E-4</v>
      </c>
      <c r="EC111" s="55">
        <v>0.14957453537240595</v>
      </c>
      <c r="EH111" s="3">
        <v>3.7900102245829459E-2</v>
      </c>
      <c r="EI111" s="3">
        <v>5.9805484323499247E-2</v>
      </c>
      <c r="EK111" s="3">
        <v>4.9828007245935101E-3</v>
      </c>
      <c r="ES111" s="3">
        <v>-2.5534010954804315E-2</v>
      </c>
      <c r="ET111" s="6">
        <v>3.8614795264125723</v>
      </c>
      <c r="EV111" s="3">
        <v>-3.7070062195819278E-3</v>
      </c>
      <c r="EW111" s="3">
        <v>2.7745550558598048E-3</v>
      </c>
    </row>
    <row r="112" spans="1:153" x14ac:dyDescent="0.45">
      <c r="A112" t="s">
        <v>742</v>
      </c>
      <c r="B112" s="2">
        <v>45199</v>
      </c>
      <c r="C112" s="29">
        <v>7.8583820843402297</v>
      </c>
      <c r="H112" s="55">
        <v>0.13070624431427677</v>
      </c>
      <c r="K112" s="3">
        <v>8.3456021449645396E-2</v>
      </c>
      <c r="L112" s="3">
        <v>2.1305002561594851E-3</v>
      </c>
      <c r="S112" s="3">
        <v>0.5994961373808797</v>
      </c>
      <c r="T112" s="3">
        <v>3.3760044133565574E-6</v>
      </c>
      <c r="W112" s="3">
        <v>-1.4671721119910991E-2</v>
      </c>
      <c r="AB112" s="55">
        <v>1.251808978604783</v>
      </c>
      <c r="AF112" s="3">
        <v>2.7839656673315113E-2</v>
      </c>
      <c r="AG112" s="56">
        <v>-1.2552731358506378E-2</v>
      </c>
      <c r="AH112" s="3">
        <v>2.0346818214241518E-3</v>
      </c>
      <c r="AI112" s="3">
        <v>3.7366535082953727E-2</v>
      </c>
      <c r="AM112" s="3">
        <v>1.3086402486895364E-3</v>
      </c>
      <c r="AR112" s="3">
        <v>-4.9192299065618519E-2</v>
      </c>
      <c r="AU112" s="3">
        <v>-3.6481271634298479E-3</v>
      </c>
      <c r="AW112" s="3">
        <v>5.7715435921894991E-4</v>
      </c>
      <c r="BA112" s="3">
        <v>1.3066476798929963E-2</v>
      </c>
      <c r="BB112" s="3">
        <v>0.33787334555718962</v>
      </c>
      <c r="BC112" s="55">
        <v>0.43599763460652435</v>
      </c>
      <c r="BI112" s="3">
        <v>3.8187067279963844E-3</v>
      </c>
      <c r="BL112" s="3">
        <v>-2.1099142147744068E-2</v>
      </c>
      <c r="BO112" s="3">
        <v>-4.2289380686333757E-3</v>
      </c>
      <c r="BQ112" s="3">
        <v>-9.2966371739233581E-4</v>
      </c>
      <c r="BT112" s="3">
        <v>7.8655760587658219E-2</v>
      </c>
      <c r="BU112" s="3">
        <v>4.3968910243700225E-3</v>
      </c>
      <c r="BV112" s="3">
        <v>0.11594874537246372</v>
      </c>
      <c r="BX112" s="55">
        <v>0.38348829593787537</v>
      </c>
      <c r="CD112" s="3">
        <v>0.19753990789780393</v>
      </c>
      <c r="CL112" s="3">
        <v>7.026299086633904E-2</v>
      </c>
      <c r="CM112" s="3">
        <v>-4.2425469542940629E-3</v>
      </c>
      <c r="CZ112" s="3">
        <v>-0.11259187714425829</v>
      </c>
      <c r="DB112" s="3">
        <v>9.9564540103624141E-4</v>
      </c>
      <c r="DC112" s="3">
        <v>1.0398224778037685E-3</v>
      </c>
      <c r="DE112" s="3">
        <v>3.2458735676563322E-2</v>
      </c>
      <c r="DH112" s="3">
        <v>1.5039223838079263E-2</v>
      </c>
      <c r="DJ112" s="3">
        <v>1.2901519385195702E-3</v>
      </c>
      <c r="DK112" s="3">
        <v>3.8967931269281776E-3</v>
      </c>
      <c r="DL112" s="3">
        <v>7.6960705285878924E-4</v>
      </c>
      <c r="DM112" s="3">
        <v>1.127174650699908E-4</v>
      </c>
      <c r="DN112" s="3">
        <v>-6.8410710317598928E-7</v>
      </c>
      <c r="DQ112" s="3">
        <v>1.9040290615703903E-3</v>
      </c>
      <c r="EA112" s="3">
        <v>-8.7942573128548078E-3</v>
      </c>
      <c r="EB112" s="3">
        <v>8.9837952701230005E-4</v>
      </c>
      <c r="EC112" s="55">
        <v>0.71789232381055168</v>
      </c>
      <c r="EH112" s="3">
        <v>2.6685091431954799E-2</v>
      </c>
      <c r="EI112" s="3">
        <v>4.4338576576889568E-2</v>
      </c>
      <c r="EK112" s="3">
        <v>4.8988054620419559E-3</v>
      </c>
      <c r="ES112" s="3">
        <v>0.18954949038765923</v>
      </c>
      <c r="ET112" s="6">
        <v>2.4021945141101066</v>
      </c>
      <c r="EV112" s="3">
        <v>1.1172501149176969E-2</v>
      </c>
      <c r="EW112" s="3">
        <v>2.0950697741989642E-3</v>
      </c>
    </row>
    <row r="113" spans="1:160" x14ac:dyDescent="0.45">
      <c r="A113" t="s">
        <v>743</v>
      </c>
      <c r="B113" s="2">
        <v>45291</v>
      </c>
      <c r="C113" s="29">
        <v>7.0814528203604015</v>
      </c>
      <c r="H113" s="55">
        <v>0.34211820073215077</v>
      </c>
      <c r="K113" s="3">
        <v>2.3241323353907807E-2</v>
      </c>
      <c r="L113" s="3">
        <v>4.6914884294135921E-3</v>
      </c>
      <c r="S113" s="3">
        <v>-7.6586527933067181E-2</v>
      </c>
      <c r="T113" s="3">
        <v>-5.4821687442757269E-5</v>
      </c>
      <c r="W113" s="3">
        <v>0.28869717613431112</v>
      </c>
      <c r="AB113" s="55">
        <v>1.3611019598294578</v>
      </c>
      <c r="AF113" s="3">
        <v>-2.3808584619320755E-2</v>
      </c>
      <c r="AG113" s="56">
        <v>8.1783860337441783E-2</v>
      </c>
      <c r="AH113" s="3">
        <v>4.8217572361956557E-6</v>
      </c>
      <c r="AI113" s="3">
        <v>-6.7638943658310857E-2</v>
      </c>
      <c r="AM113" s="3">
        <v>3.8618040311527669E-4</v>
      </c>
      <c r="AR113" s="3">
        <v>2.2967683950473071E-2</v>
      </c>
      <c r="AU113" s="3">
        <v>-2.5143707991170413E-3</v>
      </c>
      <c r="AW113" s="3">
        <v>7.5224281849430568E-6</v>
      </c>
      <c r="BA113" s="3">
        <v>3.5364883742954677E-2</v>
      </c>
      <c r="BB113" s="3">
        <v>-0.15495580457762179</v>
      </c>
      <c r="BC113" s="55">
        <v>-2.0376091176457351E-2</v>
      </c>
      <c r="BI113" s="3">
        <v>4.8895898794377142E-3</v>
      </c>
      <c r="BL113" s="3">
        <v>4.1203717928466617E-2</v>
      </c>
      <c r="BO113" s="3">
        <v>-1.8342906862424222E-3</v>
      </c>
      <c r="BQ113" s="3">
        <v>2.5351176106390145E-4</v>
      </c>
      <c r="BT113" s="3">
        <v>5.1188616677078566E-2</v>
      </c>
      <c r="BU113" s="3">
        <v>8.1577645360335852E-3</v>
      </c>
      <c r="BV113" s="3">
        <v>4.7029638739242367E-2</v>
      </c>
      <c r="BX113" s="55">
        <v>0.273076667291553</v>
      </c>
      <c r="CD113" s="3">
        <v>0.27810551612541806</v>
      </c>
      <c r="CL113" s="3">
        <v>4.0894018762852756E-3</v>
      </c>
      <c r="CM113" s="3">
        <v>-3.4769098342284891E-3</v>
      </c>
      <c r="CZ113" s="3">
        <v>0.33061638110584129</v>
      </c>
      <c r="DB113" s="3">
        <v>1.0615431821607612E-3</v>
      </c>
      <c r="DC113" s="3">
        <v>3.12844596892377E-4</v>
      </c>
      <c r="DE113" s="3">
        <v>3.6186946854618693E-2</v>
      </c>
      <c r="DH113" s="3">
        <v>1.722175453958219E-2</v>
      </c>
      <c r="DJ113" s="3">
        <v>8.9394247838838002E-4</v>
      </c>
      <c r="DK113" s="3">
        <v>-1.6738034084614634E-3</v>
      </c>
      <c r="DL113" s="3">
        <v>5.1838826849989967E-4</v>
      </c>
      <c r="DM113" s="3">
        <v>-1.3878346388464392E-3</v>
      </c>
      <c r="DN113" s="3">
        <v>2.8760514912820863E-6</v>
      </c>
      <c r="DQ113" s="3">
        <v>3.8672246266888586E-3</v>
      </c>
      <c r="EA113" s="3">
        <v>1.3997690098119853E-2</v>
      </c>
      <c r="EB113" s="3">
        <v>1.9036302865296849E-4</v>
      </c>
      <c r="EC113" s="55">
        <v>0.61024842558736914</v>
      </c>
      <c r="EH113" s="3">
        <v>8.1706553863213155E-2</v>
      </c>
      <c r="EI113" s="3">
        <v>2.4462093201773213E-2</v>
      </c>
      <c r="EK113" s="3">
        <v>7.2819486414252487E-3</v>
      </c>
      <c r="ES113" s="3">
        <v>1.8285050791455804E-2</v>
      </c>
      <c r="ET113" s="6">
        <v>2.9524879855884913</v>
      </c>
      <c r="EV113" s="3">
        <v>7.0034901329666787E-3</v>
      </c>
      <c r="EW113" s="3">
        <v>1.4838431622291768E-3</v>
      </c>
    </row>
    <row r="114" spans="1:160" x14ac:dyDescent="0.45">
      <c r="A114" t="s">
        <v>744</v>
      </c>
      <c r="B114" s="2">
        <v>45382</v>
      </c>
      <c r="C114" s="29">
        <v>13.676107904514287</v>
      </c>
      <c r="H114" s="55">
        <v>0.96668979633064556</v>
      </c>
      <c r="K114" s="3">
        <v>4.8854732771240805E-2</v>
      </c>
      <c r="L114" s="3">
        <v>8.4602573584893898E-3</v>
      </c>
      <c r="S114" s="3">
        <v>0.13023942459559654</v>
      </c>
      <c r="T114" s="3">
        <v>9.0886206176272368E-5</v>
      </c>
      <c r="W114" s="3">
        <v>1.5745091179753586E-2</v>
      </c>
      <c r="AB114" s="55">
        <v>1.5230846265072921</v>
      </c>
      <c r="AF114" s="3">
        <v>4.4000371829674124E-2</v>
      </c>
      <c r="AG114" s="56">
        <v>5.5687834831784556E-2</v>
      </c>
      <c r="AH114" s="3">
        <v>1.1456045224599297E-4</v>
      </c>
      <c r="AI114" s="3">
        <v>3.116309283839408E-2</v>
      </c>
      <c r="AM114" s="3">
        <v>5.5239682022494496E-4</v>
      </c>
      <c r="AR114" s="3">
        <v>8.3182544781764983E-2</v>
      </c>
      <c r="AU114" s="3">
        <v>-1.3263704142018687E-3</v>
      </c>
      <c r="AW114" s="3">
        <v>2.6264700508722407E-5</v>
      </c>
      <c r="BA114" s="3">
        <v>1.3379336980027679E-2</v>
      </c>
      <c r="BB114" s="3">
        <v>-0.98520578631711209</v>
      </c>
      <c r="BC114" s="55">
        <v>1.7934317325362135</v>
      </c>
      <c r="BL114" s="3">
        <v>5.2467626679222265E-2</v>
      </c>
      <c r="BO114" s="3">
        <v>5.4740522381772011E-3</v>
      </c>
      <c r="BQ114" s="3">
        <v>8.8993450821328048E-4</v>
      </c>
      <c r="BT114" s="3">
        <v>0.10835060379952492</v>
      </c>
      <c r="BU114" s="3">
        <v>2.3665816051930032E-2</v>
      </c>
      <c r="BV114" s="3">
        <v>-5.2211728447938185E-2</v>
      </c>
      <c r="BX114" s="55">
        <v>1.7696870918471306</v>
      </c>
      <c r="CD114" s="3">
        <v>0.60394516727528846</v>
      </c>
      <c r="CL114" s="3">
        <v>-1.9480371657642034E-2</v>
      </c>
      <c r="CM114" s="3">
        <v>-5.1621120429588248E-3</v>
      </c>
      <c r="CZ114" s="3">
        <v>0.33716853241265166</v>
      </c>
      <c r="DB114" s="3">
        <v>2.5645231043704174E-4</v>
      </c>
      <c r="DC114" s="3">
        <v>-2.6017584732301906E-4</v>
      </c>
      <c r="DE114" s="3">
        <v>4.2571717064355342E-2</v>
      </c>
      <c r="DH114" s="3">
        <v>1.5443829568255893E-2</v>
      </c>
      <c r="DJ114" s="3">
        <v>-7.5672378180436824E-3</v>
      </c>
      <c r="DK114" s="3">
        <v>0.15767301842599427</v>
      </c>
      <c r="DL114" s="3">
        <v>-5.1866164260918452E-4</v>
      </c>
      <c r="DM114" s="3">
        <v>-2.6013406714681976E-3</v>
      </c>
      <c r="DN114" s="3">
        <v>1.2273901538243912E-6</v>
      </c>
      <c r="DQ114" s="3">
        <v>3.4041000411665296E-3</v>
      </c>
      <c r="EA114" s="3">
        <v>1.3825984459395722E-2</v>
      </c>
      <c r="EB114" s="3">
        <v>2.3682595909660997E-2</v>
      </c>
      <c r="EC114" s="55">
        <v>-2.7618820496976211</v>
      </c>
      <c r="EH114" s="3">
        <v>-1.8506424876812876E-2</v>
      </c>
      <c r="EI114" s="3">
        <v>0.58587177505978771</v>
      </c>
      <c r="EK114" s="3">
        <v>1.7281575148890003E-3</v>
      </c>
      <c r="ES114" s="3">
        <v>-5.9349544847786151E-2</v>
      </c>
      <c r="ET114" s="6">
        <v>8.3885711857894094</v>
      </c>
      <c r="EV114" s="3">
        <v>-2.0719871259637555E-2</v>
      </c>
      <c r="EW114" s="3">
        <v>4.8450900923340274E-3</v>
      </c>
    </row>
    <row r="115" spans="1:160" x14ac:dyDescent="0.45">
      <c r="A115" t="s">
        <v>745</v>
      </c>
      <c r="B115" s="2">
        <v>45473</v>
      </c>
      <c r="C115" s="29">
        <v>6.6370062139063766</v>
      </c>
      <c r="H115" s="55">
        <v>-0.76455550716976184</v>
      </c>
      <c r="K115" s="3">
        <v>0.18855412474622021</v>
      </c>
      <c r="L115" s="3">
        <v>5.5022463061915059E-3</v>
      </c>
      <c r="S115" s="3">
        <v>1.590114666249224</v>
      </c>
      <c r="T115" s="3">
        <v>6.2834415700501665E-5</v>
      </c>
      <c r="W115" s="3">
        <v>4.9340315157199298E-2</v>
      </c>
      <c r="AB115" s="55">
        <v>0.19831751544208537</v>
      </c>
      <c r="AF115" s="3">
        <v>7.6999595417866926E-2</v>
      </c>
      <c r="AG115" s="56">
        <v>0.15311324037095847</v>
      </c>
      <c r="AH115" s="3">
        <v>-5.3630570040992477E-5</v>
      </c>
      <c r="AI115" s="3">
        <v>5.3573114109417806E-2</v>
      </c>
      <c r="AM115" s="3">
        <v>3.4013760940408404E-3</v>
      </c>
      <c r="AR115" s="3">
        <v>-1.4997385826193938E-2</v>
      </c>
      <c r="AW115" s="3">
        <v>-6.7201888759886543E-6</v>
      </c>
      <c r="BA115" s="3">
        <v>1.2528298031112684E-2</v>
      </c>
      <c r="BB115" s="3">
        <v>-5.4635105257018479E-2</v>
      </c>
      <c r="BC115" s="55">
        <v>1.8415844307253399</v>
      </c>
      <c r="BL115" s="3">
        <v>0.11988517473446061</v>
      </c>
      <c r="BO115" s="3">
        <v>2.4879505685580623E-2</v>
      </c>
      <c r="BQ115" s="3">
        <v>9.0658956154103245E-6</v>
      </c>
      <c r="BT115" s="3">
        <v>7.1139419202317922E-2</v>
      </c>
      <c r="BU115" s="3">
        <v>8.0110089277078741E-3</v>
      </c>
      <c r="BV115" s="3">
        <v>3.3167979450049526E-2</v>
      </c>
      <c r="BX115" s="55">
        <v>1.1521128890348387</v>
      </c>
      <c r="CD115" s="3">
        <v>3.9589276878223674E-2</v>
      </c>
      <c r="CL115" s="3">
        <v>-5.7037518172973097E-3</v>
      </c>
      <c r="CM115" s="3">
        <v>3.5547242295972592E-3</v>
      </c>
      <c r="CZ115" s="3">
        <v>5.7064669993667917E-2</v>
      </c>
      <c r="DB115" s="3">
        <v>-5.5171132203466052E-4</v>
      </c>
      <c r="DC115" s="3">
        <v>1.1153560838157355E-4</v>
      </c>
      <c r="DE115" s="3">
        <v>2.2019081509736475E-2</v>
      </c>
      <c r="DH115" s="3">
        <v>2.6894309407711832E-3</v>
      </c>
      <c r="DJ115" s="3">
        <v>3.5964666859575286E-3</v>
      </c>
      <c r="DK115" s="3">
        <v>2.0251140114177744E-3</v>
      </c>
      <c r="DL115" s="3">
        <v>1.265896517568355E-3</v>
      </c>
      <c r="DM115" s="3">
        <v>-1.7997662301829875E-2</v>
      </c>
      <c r="DN115" s="3">
        <v>-2.1805642455502086E-6</v>
      </c>
      <c r="DQ115" s="3">
        <v>1.4689651070760127E-2</v>
      </c>
      <c r="EA115" s="3">
        <v>1.9831787140449138E-3</v>
      </c>
      <c r="EC115" s="55">
        <v>1.2219909016423693</v>
      </c>
      <c r="EH115" s="3">
        <v>-4.9034053809838017E-2</v>
      </c>
      <c r="EI115" s="3">
        <v>-0.24622823763374829</v>
      </c>
      <c r="EK115" s="3">
        <v>4.0254725483804037E-2</v>
      </c>
      <c r="ES115" s="3">
        <v>0.16008145765611079</v>
      </c>
      <c r="ET115" s="6">
        <v>0.79195122825767827</v>
      </c>
      <c r="EV115" s="3">
        <v>5.5600566586884739E-2</v>
      </c>
      <c r="EW115" s="3">
        <v>1.048733756696467E-3</v>
      </c>
    </row>
    <row r="118" spans="1:160" x14ac:dyDescent="0.45">
      <c r="B118" t="s">
        <v>1151</v>
      </c>
      <c r="C118" s="57">
        <f>SUM(C106:C115)</f>
        <v>93.639125273547663</v>
      </c>
      <c r="D118" s="36">
        <f t="shared" ref="D118:BO118" si="0">SUM(D106:D115)</f>
        <v>0</v>
      </c>
      <c r="E118" s="36">
        <f t="shared" si="0"/>
        <v>0</v>
      </c>
      <c r="F118" s="36">
        <f t="shared" si="0"/>
        <v>0</v>
      </c>
      <c r="G118" s="36">
        <f t="shared" si="0"/>
        <v>0</v>
      </c>
      <c r="H118" s="58">
        <f t="shared" si="0"/>
        <v>4.9380427626660062</v>
      </c>
      <c r="I118" s="36">
        <f t="shared" si="0"/>
        <v>0</v>
      </c>
      <c r="J118" s="36">
        <f t="shared" si="0"/>
        <v>0</v>
      </c>
      <c r="K118" s="36">
        <f t="shared" si="0"/>
        <v>0.64447979551256718</v>
      </c>
      <c r="L118" s="36">
        <f t="shared" si="0"/>
        <v>1.5847089438281298E-2</v>
      </c>
      <c r="M118" s="36">
        <f t="shared" si="0"/>
        <v>0</v>
      </c>
      <c r="N118" s="36">
        <f t="shared" si="0"/>
        <v>0</v>
      </c>
      <c r="O118" s="36">
        <f t="shared" si="0"/>
        <v>0</v>
      </c>
      <c r="P118" s="36">
        <f t="shared" si="0"/>
        <v>0</v>
      </c>
      <c r="Q118" s="36">
        <f t="shared" si="0"/>
        <v>0</v>
      </c>
      <c r="R118" s="36">
        <f t="shared" si="0"/>
        <v>0</v>
      </c>
      <c r="S118" s="36">
        <f t="shared" si="0"/>
        <v>2.5002345723405903</v>
      </c>
      <c r="T118" s="36">
        <f t="shared" si="0"/>
        <v>9.6093960018403762E-4</v>
      </c>
      <c r="U118" s="36">
        <f t="shared" si="0"/>
        <v>0</v>
      </c>
      <c r="V118" s="36">
        <f t="shared" si="0"/>
        <v>0</v>
      </c>
      <c r="W118" s="36">
        <f t="shared" si="0"/>
        <v>0.9490739016502211</v>
      </c>
      <c r="X118" s="36">
        <f t="shared" si="0"/>
        <v>0</v>
      </c>
      <c r="Y118" s="36">
        <f t="shared" si="0"/>
        <v>0</v>
      </c>
      <c r="Z118" s="36">
        <f t="shared" si="0"/>
        <v>0</v>
      </c>
      <c r="AA118" s="36">
        <f t="shared" si="0"/>
        <v>0</v>
      </c>
      <c r="AB118" s="58">
        <f t="shared" si="0"/>
        <v>8.402794081967297</v>
      </c>
      <c r="AC118" s="36">
        <f t="shared" si="0"/>
        <v>0</v>
      </c>
      <c r="AD118" s="36">
        <f t="shared" si="0"/>
        <v>0</v>
      </c>
      <c r="AE118" s="36">
        <f t="shared" si="0"/>
        <v>0</v>
      </c>
      <c r="AF118" s="36">
        <f t="shared" si="0"/>
        <v>0.54327637597555678</v>
      </c>
      <c r="AG118" s="50">
        <f t="shared" si="0"/>
        <v>0.93236999635560225</v>
      </c>
      <c r="AH118" s="36">
        <f t="shared" si="0"/>
        <v>4.0442148540273627E-3</v>
      </c>
      <c r="AI118" s="36">
        <f t="shared" si="0"/>
        <v>0.31489393361085277</v>
      </c>
      <c r="AJ118" s="36">
        <f t="shared" si="0"/>
        <v>0</v>
      </c>
      <c r="AK118" s="36">
        <f t="shared" si="0"/>
        <v>0</v>
      </c>
      <c r="AL118" s="36">
        <f t="shared" si="0"/>
        <v>0</v>
      </c>
      <c r="AM118" s="36">
        <f t="shared" si="0"/>
        <v>1.9964469873637307E-2</v>
      </c>
      <c r="AN118" s="36">
        <f t="shared" si="0"/>
        <v>0</v>
      </c>
      <c r="AO118" s="36">
        <f t="shared" si="0"/>
        <v>0</v>
      </c>
      <c r="AP118" s="36">
        <f t="shared" si="0"/>
        <v>0</v>
      </c>
      <c r="AQ118" s="36">
        <f t="shared" si="0"/>
        <v>0</v>
      </c>
      <c r="AR118" s="36">
        <f t="shared" si="0"/>
        <v>4.0826551893784785E-2</v>
      </c>
      <c r="AS118" s="36">
        <f t="shared" si="0"/>
        <v>0</v>
      </c>
      <c r="AT118" s="36">
        <f t="shared" si="0"/>
        <v>0</v>
      </c>
      <c r="AU118" s="36">
        <f t="shared" si="0"/>
        <v>1.9455064114823426E-2</v>
      </c>
      <c r="AV118" s="36">
        <f t="shared" si="0"/>
        <v>0</v>
      </c>
      <c r="AW118" s="36">
        <f t="shared" si="0"/>
        <v>1.8464354467603457E-3</v>
      </c>
      <c r="AX118" s="36">
        <f t="shared" si="0"/>
        <v>0</v>
      </c>
      <c r="AY118" s="36">
        <f t="shared" si="0"/>
        <v>0</v>
      </c>
      <c r="AZ118" s="36">
        <f t="shared" si="0"/>
        <v>0</v>
      </c>
      <c r="BA118" s="36">
        <f t="shared" si="0"/>
        <v>4.5806565761848682E-2</v>
      </c>
      <c r="BB118" s="36">
        <f t="shared" si="0"/>
        <v>0.29063767980047844</v>
      </c>
      <c r="BC118" s="58">
        <f t="shared" si="0"/>
        <v>6.1067351420964178</v>
      </c>
      <c r="BD118" s="36">
        <f t="shared" si="0"/>
        <v>0</v>
      </c>
      <c r="BE118" s="36">
        <f t="shared" si="0"/>
        <v>0</v>
      </c>
      <c r="BF118" s="36">
        <f t="shared" si="0"/>
        <v>0</v>
      </c>
      <c r="BG118" s="36">
        <f t="shared" si="0"/>
        <v>0</v>
      </c>
      <c r="BH118" s="36">
        <f t="shared" si="0"/>
        <v>0</v>
      </c>
      <c r="BI118" s="36">
        <f t="shared" si="0"/>
        <v>5.5893222121883988E-2</v>
      </c>
      <c r="BJ118" s="36">
        <f t="shared" si="0"/>
        <v>0</v>
      </c>
      <c r="BK118" s="36">
        <f t="shared" si="0"/>
        <v>0</v>
      </c>
      <c r="BL118" s="36">
        <f t="shared" si="0"/>
        <v>0.57214587428249253</v>
      </c>
      <c r="BM118" s="36">
        <f t="shared" si="0"/>
        <v>0</v>
      </c>
      <c r="BN118" s="36">
        <f t="shared" si="0"/>
        <v>0</v>
      </c>
      <c r="BO118" s="36">
        <f t="shared" si="0"/>
        <v>-3.9987943581453751E-2</v>
      </c>
      <c r="BP118" s="36">
        <f t="shared" ref="BP118:EA118" si="1">SUM(BP106:BP115)</f>
        <v>0</v>
      </c>
      <c r="BQ118" s="36">
        <f t="shared" si="1"/>
        <v>4.7776512348643246E-2</v>
      </c>
      <c r="BR118" s="36">
        <f t="shared" si="1"/>
        <v>0</v>
      </c>
      <c r="BS118" s="36">
        <f t="shared" si="1"/>
        <v>0</v>
      </c>
      <c r="BT118" s="36">
        <f t="shared" si="1"/>
        <v>0.71047537113720516</v>
      </c>
      <c r="BU118" s="36">
        <f t="shared" si="1"/>
        <v>3.4116771346823102E-2</v>
      </c>
      <c r="BV118" s="36">
        <f t="shared" si="1"/>
        <v>-5.1702170455551213E-2</v>
      </c>
      <c r="BW118" s="36">
        <f t="shared" si="1"/>
        <v>0</v>
      </c>
      <c r="BX118" s="58">
        <f t="shared" si="1"/>
        <v>8.1935964815630822</v>
      </c>
      <c r="BY118" s="36">
        <f t="shared" si="1"/>
        <v>0</v>
      </c>
      <c r="BZ118" s="36">
        <f t="shared" si="1"/>
        <v>0</v>
      </c>
      <c r="CA118" s="36">
        <f t="shared" si="1"/>
        <v>0</v>
      </c>
      <c r="CB118" s="36">
        <f t="shared" si="1"/>
        <v>0</v>
      </c>
      <c r="CC118" s="36">
        <f t="shared" si="1"/>
        <v>0</v>
      </c>
      <c r="CD118" s="36">
        <f t="shared" si="1"/>
        <v>1.8425413673656938</v>
      </c>
      <c r="CE118" s="36">
        <f t="shared" si="1"/>
        <v>0</v>
      </c>
      <c r="CF118" s="36">
        <f t="shared" si="1"/>
        <v>0</v>
      </c>
      <c r="CG118" s="36">
        <f t="shared" si="1"/>
        <v>0</v>
      </c>
      <c r="CH118" s="36">
        <f t="shared" si="1"/>
        <v>0</v>
      </c>
      <c r="CI118" s="36">
        <f t="shared" si="1"/>
        <v>0</v>
      </c>
      <c r="CJ118" s="36">
        <f t="shared" si="1"/>
        <v>0</v>
      </c>
      <c r="CK118" s="36">
        <f t="shared" si="1"/>
        <v>0</v>
      </c>
      <c r="CL118" s="36">
        <f t="shared" si="1"/>
        <v>2.0773171193365501E-2</v>
      </c>
      <c r="CM118" s="36">
        <f t="shared" si="1"/>
        <v>5.1853970997603555E-2</v>
      </c>
      <c r="CN118" s="36">
        <f t="shared" si="1"/>
        <v>0</v>
      </c>
      <c r="CO118" s="36">
        <f t="shared" si="1"/>
        <v>0</v>
      </c>
      <c r="CP118" s="36">
        <f t="shared" si="1"/>
        <v>0</v>
      </c>
      <c r="CQ118" s="36">
        <f t="shared" si="1"/>
        <v>0</v>
      </c>
      <c r="CR118" s="36">
        <f t="shared" si="1"/>
        <v>0</v>
      </c>
      <c r="CS118" s="36">
        <f t="shared" si="1"/>
        <v>0</v>
      </c>
      <c r="CT118" s="36">
        <f t="shared" si="1"/>
        <v>0</v>
      </c>
      <c r="CU118" s="36">
        <f t="shared" si="1"/>
        <v>0</v>
      </c>
      <c r="CV118" s="36">
        <f t="shared" si="1"/>
        <v>0</v>
      </c>
      <c r="CW118" s="36">
        <f t="shared" si="1"/>
        <v>0</v>
      </c>
      <c r="CX118" s="36">
        <f t="shared" si="1"/>
        <v>0</v>
      </c>
      <c r="CY118" s="36">
        <f t="shared" si="1"/>
        <v>0</v>
      </c>
      <c r="CZ118" s="36">
        <f t="shared" si="1"/>
        <v>1.1538592647612751</v>
      </c>
      <c r="DA118" s="36">
        <f t="shared" si="1"/>
        <v>0</v>
      </c>
      <c r="DB118" s="36">
        <f t="shared" si="1"/>
        <v>1.7111624775635687E-2</v>
      </c>
      <c r="DC118" s="36">
        <f t="shared" si="1"/>
        <v>-2.7609117223982519E-3</v>
      </c>
      <c r="DD118" s="36">
        <f t="shared" si="1"/>
        <v>0</v>
      </c>
      <c r="DE118" s="36">
        <f t="shared" si="1"/>
        <v>0.18611763284422142</v>
      </c>
      <c r="DF118" s="36">
        <f t="shared" si="1"/>
        <v>0</v>
      </c>
      <c r="DG118" s="36">
        <f t="shared" si="1"/>
        <v>0</v>
      </c>
      <c r="DH118" s="36">
        <f t="shared" si="1"/>
        <v>4.0626099312872414E-2</v>
      </c>
      <c r="DI118" s="36">
        <f t="shared" si="1"/>
        <v>0</v>
      </c>
      <c r="DJ118" s="36">
        <f t="shared" si="1"/>
        <v>3.1642486370380321E-2</v>
      </c>
      <c r="DK118" s="36">
        <f t="shared" si="1"/>
        <v>0.16125864256403508</v>
      </c>
      <c r="DL118" s="36">
        <f t="shared" si="1"/>
        <v>7.3236116297199505E-3</v>
      </c>
      <c r="DM118" s="36">
        <f t="shared" si="1"/>
        <v>-1.8578350809048995E-2</v>
      </c>
      <c r="DN118" s="36">
        <f t="shared" si="1"/>
        <v>-7.3707865139076724E-6</v>
      </c>
      <c r="DO118" s="36">
        <f t="shared" si="1"/>
        <v>0</v>
      </c>
      <c r="DP118" s="36">
        <f t="shared" si="1"/>
        <v>0</v>
      </c>
      <c r="DQ118" s="36">
        <f t="shared" si="1"/>
        <v>3.3368759815119317E-2</v>
      </c>
      <c r="DR118" s="36">
        <f t="shared" si="1"/>
        <v>0</v>
      </c>
      <c r="DS118" s="36">
        <f t="shared" si="1"/>
        <v>0</v>
      </c>
      <c r="DT118" s="36">
        <f t="shared" si="1"/>
        <v>0</v>
      </c>
      <c r="DU118" s="36">
        <f t="shared" si="1"/>
        <v>0</v>
      </c>
      <c r="DV118" s="36">
        <f t="shared" si="1"/>
        <v>0</v>
      </c>
      <c r="DW118" s="36">
        <f t="shared" si="1"/>
        <v>0</v>
      </c>
      <c r="DX118" s="36">
        <f t="shared" si="1"/>
        <v>0</v>
      </c>
      <c r="DY118" s="36">
        <f t="shared" si="1"/>
        <v>0</v>
      </c>
      <c r="DZ118" s="36">
        <f t="shared" si="1"/>
        <v>0</v>
      </c>
      <c r="EA118" s="36">
        <f t="shared" si="1"/>
        <v>3.1779753898883704E-2</v>
      </c>
      <c r="EB118" s="36">
        <f t="shared" ref="EB118:FD118" si="2">SUM(EB106:EB115)</f>
        <v>2.441806247818324E-2</v>
      </c>
      <c r="EC118" s="58">
        <f t="shared" si="2"/>
        <v>4.3540676666796578</v>
      </c>
      <c r="ED118" s="36">
        <f t="shared" si="2"/>
        <v>0</v>
      </c>
      <c r="EE118" s="36">
        <f t="shared" si="2"/>
        <v>0</v>
      </c>
      <c r="EF118" s="36">
        <f t="shared" si="2"/>
        <v>0</v>
      </c>
      <c r="EG118" s="36">
        <f t="shared" si="2"/>
        <v>0</v>
      </c>
      <c r="EH118" s="36">
        <f t="shared" si="2"/>
        <v>0.25602676412774239</v>
      </c>
      <c r="EI118" s="36">
        <f t="shared" si="2"/>
        <v>0.82805180297209469</v>
      </c>
      <c r="EJ118" s="36">
        <f t="shared" si="2"/>
        <v>0</v>
      </c>
      <c r="EK118" s="36">
        <f t="shared" si="2"/>
        <v>0.28425040245792188</v>
      </c>
      <c r="EL118" s="36">
        <f t="shared" si="2"/>
        <v>0</v>
      </c>
      <c r="EM118" s="36">
        <f t="shared" si="2"/>
        <v>0</v>
      </c>
      <c r="EN118" s="36">
        <f t="shared" si="2"/>
        <v>0</v>
      </c>
      <c r="EO118" s="36">
        <f t="shared" si="2"/>
        <v>0</v>
      </c>
      <c r="EP118" s="36">
        <f t="shared" si="2"/>
        <v>0</v>
      </c>
      <c r="EQ118" s="36">
        <f t="shared" si="2"/>
        <v>0</v>
      </c>
      <c r="ER118" s="36">
        <f t="shared" si="2"/>
        <v>0</v>
      </c>
      <c r="ES118" s="36">
        <f t="shared" si="2"/>
        <v>2.0688634740397536</v>
      </c>
      <c r="ET118" s="7">
        <f t="shared" si="2"/>
        <v>43.556640893653345</v>
      </c>
      <c r="EU118" s="36">
        <f t="shared" si="2"/>
        <v>0</v>
      </c>
      <c r="EV118" s="36">
        <f t="shared" si="2"/>
        <v>0.12213171196759499</v>
      </c>
      <c r="EW118" s="36">
        <f t="shared" si="2"/>
        <v>2.5416027758239014E-2</v>
      </c>
      <c r="EX118" s="36">
        <f t="shared" si="2"/>
        <v>0</v>
      </c>
      <c r="EY118" s="36">
        <f t="shared" si="2"/>
        <v>0</v>
      </c>
      <c r="EZ118" s="36">
        <f t="shared" si="2"/>
        <v>0</v>
      </c>
      <c r="FA118" s="36">
        <f t="shared" si="2"/>
        <v>0</v>
      </c>
      <c r="FB118" s="36">
        <f t="shared" si="2"/>
        <v>0</v>
      </c>
      <c r="FC118" s="36">
        <f t="shared" si="2"/>
        <v>0</v>
      </c>
      <c r="FD118" s="36">
        <f t="shared" si="2"/>
        <v>0</v>
      </c>
    </row>
    <row r="119" spans="1:160" x14ac:dyDescent="0.45">
      <c r="B119" t="s">
        <v>1152</v>
      </c>
      <c r="C119" s="57"/>
      <c r="D119" s="36">
        <f>100*D118/$C118</f>
        <v>0</v>
      </c>
      <c r="E119" s="36">
        <f t="shared" ref="E119:BP119" si="3">100*E118/$C118</f>
        <v>0</v>
      </c>
      <c r="F119" s="36">
        <f t="shared" si="3"/>
        <v>0</v>
      </c>
      <c r="G119" s="36">
        <f t="shared" si="3"/>
        <v>0</v>
      </c>
      <c r="H119" s="58">
        <f t="shared" si="3"/>
        <v>5.2734823699394013</v>
      </c>
      <c r="I119" s="36">
        <f t="shared" si="3"/>
        <v>0</v>
      </c>
      <c r="J119" s="36">
        <f t="shared" si="3"/>
        <v>0</v>
      </c>
      <c r="K119" s="36">
        <f t="shared" si="3"/>
        <v>0.68825909429402565</v>
      </c>
      <c r="L119" s="36">
        <f t="shared" si="3"/>
        <v>1.6923576968481124E-2</v>
      </c>
      <c r="M119" s="36">
        <f t="shared" si="3"/>
        <v>0</v>
      </c>
      <c r="N119" s="36">
        <f t="shared" si="3"/>
        <v>0</v>
      </c>
      <c r="O119" s="36">
        <f t="shared" si="3"/>
        <v>0</v>
      </c>
      <c r="P119" s="36">
        <f t="shared" si="3"/>
        <v>0</v>
      </c>
      <c r="Q119" s="36">
        <f t="shared" si="3"/>
        <v>0</v>
      </c>
      <c r="R119" s="36">
        <f t="shared" si="3"/>
        <v>0</v>
      </c>
      <c r="S119" s="36">
        <f t="shared" si="3"/>
        <v>2.6700746776912574</v>
      </c>
      <c r="T119" s="36">
        <f t="shared" si="3"/>
        <v>1.0262159085498161E-3</v>
      </c>
      <c r="U119" s="36">
        <f t="shared" si="3"/>
        <v>0</v>
      </c>
      <c r="V119" s="36">
        <f t="shared" si="3"/>
        <v>0</v>
      </c>
      <c r="W119" s="36">
        <f t="shared" si="3"/>
        <v>1.0135441770495983</v>
      </c>
      <c r="X119" s="36">
        <f t="shared" si="3"/>
        <v>0</v>
      </c>
      <c r="Y119" s="36">
        <f t="shared" si="3"/>
        <v>0</v>
      </c>
      <c r="Z119" s="36">
        <f t="shared" si="3"/>
        <v>0</v>
      </c>
      <c r="AA119" s="36">
        <f t="shared" si="3"/>
        <v>0</v>
      </c>
      <c r="AB119" s="58">
        <f t="shared" si="3"/>
        <v>8.9735930973513938</v>
      </c>
      <c r="AC119" s="36">
        <f t="shared" si="3"/>
        <v>0</v>
      </c>
      <c r="AD119" s="36">
        <f t="shared" si="3"/>
        <v>0</v>
      </c>
      <c r="AE119" s="36">
        <f t="shared" si="3"/>
        <v>0</v>
      </c>
      <c r="AF119" s="36">
        <f t="shared" si="3"/>
        <v>0.58018096002977959</v>
      </c>
      <c r="AG119" s="50">
        <f t="shared" si="3"/>
        <v>0.99570558100780293</v>
      </c>
      <c r="AH119" s="36">
        <f t="shared" si="3"/>
        <v>4.3189370278855247E-3</v>
      </c>
      <c r="AI119" s="36">
        <f t="shared" si="3"/>
        <v>0.33628457409331214</v>
      </c>
      <c r="AJ119" s="36">
        <f t="shared" si="3"/>
        <v>0</v>
      </c>
      <c r="AK119" s="36">
        <f t="shared" si="3"/>
        <v>0</v>
      </c>
      <c r="AL119" s="36">
        <f t="shared" si="3"/>
        <v>0</v>
      </c>
      <c r="AM119" s="36">
        <f t="shared" si="3"/>
        <v>2.1320649691371176E-2</v>
      </c>
      <c r="AN119" s="36">
        <f t="shared" si="3"/>
        <v>0</v>
      </c>
      <c r="AO119" s="36">
        <f t="shared" si="3"/>
        <v>0</v>
      </c>
      <c r="AP119" s="36">
        <f t="shared" si="3"/>
        <v>0</v>
      </c>
      <c r="AQ119" s="36">
        <f t="shared" si="3"/>
        <v>0</v>
      </c>
      <c r="AR119" s="36">
        <f t="shared" si="3"/>
        <v>4.3599886024691399E-2</v>
      </c>
      <c r="AS119" s="36">
        <f t="shared" si="3"/>
        <v>0</v>
      </c>
      <c r="AT119" s="36">
        <f t="shared" si="3"/>
        <v>0</v>
      </c>
      <c r="AU119" s="36">
        <f t="shared" si="3"/>
        <v>2.0776640168294409E-2</v>
      </c>
      <c r="AV119" s="36">
        <f t="shared" si="3"/>
        <v>0</v>
      </c>
      <c r="AW119" s="36">
        <f t="shared" si="3"/>
        <v>1.97186319432861E-3</v>
      </c>
      <c r="AX119" s="36">
        <f t="shared" si="3"/>
        <v>0</v>
      </c>
      <c r="AY119" s="36">
        <f t="shared" si="3"/>
        <v>0</v>
      </c>
      <c r="AZ119" s="36">
        <f t="shared" si="3"/>
        <v>0</v>
      </c>
      <c r="BA119" s="36">
        <f t="shared" si="3"/>
        <v>4.8918190583299569E-2</v>
      </c>
      <c r="BB119" s="36">
        <f t="shared" si="3"/>
        <v>0.31038060100565823</v>
      </c>
      <c r="BC119" s="58">
        <f t="shared" si="3"/>
        <v>6.5215636351331057</v>
      </c>
      <c r="BD119" s="36">
        <f t="shared" si="3"/>
        <v>0</v>
      </c>
      <c r="BE119" s="36">
        <f t="shared" si="3"/>
        <v>0</v>
      </c>
      <c r="BF119" s="36">
        <f t="shared" si="3"/>
        <v>0</v>
      </c>
      <c r="BG119" s="36">
        <f t="shared" si="3"/>
        <v>0</v>
      </c>
      <c r="BH119" s="36">
        <f t="shared" si="3"/>
        <v>0</v>
      </c>
      <c r="BI119" s="36">
        <f t="shared" si="3"/>
        <v>5.9690030164851818E-2</v>
      </c>
      <c r="BJ119" s="36">
        <f t="shared" si="3"/>
        <v>0</v>
      </c>
      <c r="BK119" s="36">
        <f t="shared" si="3"/>
        <v>0</v>
      </c>
      <c r="BL119" s="36">
        <f t="shared" si="3"/>
        <v>0.61101155378276406</v>
      </c>
      <c r="BM119" s="36">
        <f t="shared" si="3"/>
        <v>0</v>
      </c>
      <c r="BN119" s="36">
        <f t="shared" si="3"/>
        <v>0</v>
      </c>
      <c r="BO119" s="36">
        <f t="shared" si="3"/>
        <v>-4.2704311327809941E-2</v>
      </c>
      <c r="BP119" s="36">
        <f t="shared" si="3"/>
        <v>0</v>
      </c>
      <c r="BQ119" s="36">
        <f t="shared" ref="BQ119:EB119" si="4">100*BQ118/$C118</f>
        <v>5.1021954988445146E-2</v>
      </c>
      <c r="BR119" s="36">
        <f t="shared" si="4"/>
        <v>0</v>
      </c>
      <c r="BS119" s="36">
        <f t="shared" si="4"/>
        <v>0</v>
      </c>
      <c r="BT119" s="36">
        <f t="shared" si="4"/>
        <v>0.75873772748484769</v>
      </c>
      <c r="BU119" s="36">
        <f t="shared" si="4"/>
        <v>3.6434312310327434E-2</v>
      </c>
      <c r="BV119" s="36">
        <f t="shared" si="4"/>
        <v>-5.521428174869622E-2</v>
      </c>
      <c r="BW119" s="36">
        <f t="shared" si="4"/>
        <v>0</v>
      </c>
      <c r="BX119" s="58">
        <f t="shared" si="4"/>
        <v>8.7501847733275557</v>
      </c>
      <c r="BY119" s="36">
        <f t="shared" si="4"/>
        <v>0</v>
      </c>
      <c r="BZ119" s="36">
        <f t="shared" si="4"/>
        <v>0</v>
      </c>
      <c r="CA119" s="36">
        <f t="shared" si="4"/>
        <v>0</v>
      </c>
      <c r="CB119" s="36">
        <f t="shared" si="4"/>
        <v>0</v>
      </c>
      <c r="CC119" s="36">
        <f t="shared" si="4"/>
        <v>0</v>
      </c>
      <c r="CD119" s="36">
        <f t="shared" si="4"/>
        <v>1.9677045914120663</v>
      </c>
      <c r="CE119" s="36">
        <f t="shared" si="4"/>
        <v>0</v>
      </c>
      <c r="CF119" s="36">
        <f t="shared" si="4"/>
        <v>0</v>
      </c>
      <c r="CG119" s="36">
        <f t="shared" si="4"/>
        <v>0</v>
      </c>
      <c r="CH119" s="36">
        <f t="shared" si="4"/>
        <v>0</v>
      </c>
      <c r="CI119" s="36">
        <f t="shared" si="4"/>
        <v>0</v>
      </c>
      <c r="CJ119" s="36">
        <f t="shared" si="4"/>
        <v>0</v>
      </c>
      <c r="CK119" s="36">
        <f t="shared" si="4"/>
        <v>0</v>
      </c>
      <c r="CL119" s="36">
        <f t="shared" si="4"/>
        <v>2.2184285823560298E-2</v>
      </c>
      <c r="CM119" s="36">
        <f t="shared" si="4"/>
        <v>5.5376394051228822E-2</v>
      </c>
      <c r="CN119" s="36">
        <f t="shared" si="4"/>
        <v>0</v>
      </c>
      <c r="CO119" s="36">
        <f t="shared" si="4"/>
        <v>0</v>
      </c>
      <c r="CP119" s="36">
        <f t="shared" si="4"/>
        <v>0</v>
      </c>
      <c r="CQ119" s="36">
        <f t="shared" si="4"/>
        <v>0</v>
      </c>
      <c r="CR119" s="36">
        <f t="shared" si="4"/>
        <v>0</v>
      </c>
      <c r="CS119" s="36">
        <f t="shared" si="4"/>
        <v>0</v>
      </c>
      <c r="CT119" s="36">
        <f t="shared" si="4"/>
        <v>0</v>
      </c>
      <c r="CU119" s="36">
        <f t="shared" si="4"/>
        <v>0</v>
      </c>
      <c r="CV119" s="36">
        <f t="shared" si="4"/>
        <v>0</v>
      </c>
      <c r="CW119" s="36">
        <f t="shared" si="4"/>
        <v>0</v>
      </c>
      <c r="CX119" s="36">
        <f t="shared" si="4"/>
        <v>0</v>
      </c>
      <c r="CY119" s="36">
        <f t="shared" si="4"/>
        <v>0</v>
      </c>
      <c r="CZ119" s="36">
        <f t="shared" si="4"/>
        <v>1.2322405419641735</v>
      </c>
      <c r="DA119" s="36">
        <f t="shared" si="4"/>
        <v>0</v>
      </c>
      <c r="DB119" s="36">
        <f t="shared" si="4"/>
        <v>1.8274011771946347E-2</v>
      </c>
      <c r="DC119" s="36">
        <f t="shared" si="4"/>
        <v>-2.9484595401044274E-3</v>
      </c>
      <c r="DD119" s="36">
        <f t="shared" si="4"/>
        <v>0</v>
      </c>
      <c r="DE119" s="36">
        <f t="shared" si="4"/>
        <v>0.1987605419214635</v>
      </c>
      <c r="DF119" s="36">
        <f t="shared" si="4"/>
        <v>0</v>
      </c>
      <c r="DG119" s="36">
        <f t="shared" si="4"/>
        <v>0</v>
      </c>
      <c r="DH119" s="36">
        <f t="shared" si="4"/>
        <v>4.3385816766433397E-2</v>
      </c>
      <c r="DI119" s="36">
        <f t="shared" si="4"/>
        <v>0</v>
      </c>
      <c r="DJ119" s="36">
        <f t="shared" si="4"/>
        <v>3.3791949975977703E-2</v>
      </c>
      <c r="DK119" s="36">
        <f t="shared" si="4"/>
        <v>0.17221288867548765</v>
      </c>
      <c r="DL119" s="36">
        <f t="shared" si="4"/>
        <v>7.8211021390102789E-3</v>
      </c>
      <c r="DM119" s="36">
        <f t="shared" si="4"/>
        <v>-1.9840372018401626E-2</v>
      </c>
      <c r="DN119" s="36">
        <f t="shared" si="4"/>
        <v>-7.8714815974363482E-6</v>
      </c>
      <c r="DO119" s="36">
        <f t="shared" si="4"/>
        <v>0</v>
      </c>
      <c r="DP119" s="36">
        <f t="shared" si="4"/>
        <v>0</v>
      </c>
      <c r="DQ119" s="36">
        <f t="shared" si="4"/>
        <v>3.5635488603336769E-2</v>
      </c>
      <c r="DR119" s="36">
        <f t="shared" si="4"/>
        <v>0</v>
      </c>
      <c r="DS119" s="36">
        <f t="shared" si="4"/>
        <v>0</v>
      </c>
      <c r="DT119" s="36">
        <f t="shared" si="4"/>
        <v>0</v>
      </c>
      <c r="DU119" s="36">
        <f t="shared" si="4"/>
        <v>0</v>
      </c>
      <c r="DV119" s="36">
        <f t="shared" si="4"/>
        <v>0</v>
      </c>
      <c r="DW119" s="36">
        <f t="shared" si="4"/>
        <v>0</v>
      </c>
      <c r="DX119" s="36">
        <f t="shared" si="4"/>
        <v>0</v>
      </c>
      <c r="DY119" s="36">
        <f t="shared" si="4"/>
        <v>0</v>
      </c>
      <c r="DZ119" s="36">
        <f t="shared" si="4"/>
        <v>0</v>
      </c>
      <c r="EA119" s="36">
        <f t="shared" si="4"/>
        <v>3.3938542042170533E-2</v>
      </c>
      <c r="EB119" s="36">
        <f t="shared" si="4"/>
        <v>2.6076773364606769E-2</v>
      </c>
      <c r="EC119" s="58">
        <f t="shared" ref="EC119:FD119" si="5">100*EC118/$C118</f>
        <v>4.6498380393453429</v>
      </c>
      <c r="ED119" s="36">
        <f t="shared" si="5"/>
        <v>0</v>
      </c>
      <c r="EE119" s="36">
        <f t="shared" si="5"/>
        <v>0</v>
      </c>
      <c r="EF119" s="36">
        <f t="shared" si="5"/>
        <v>0</v>
      </c>
      <c r="EG119" s="36">
        <f t="shared" si="5"/>
        <v>0</v>
      </c>
      <c r="EH119" s="36">
        <f t="shared" si="5"/>
        <v>0.2734185773092308</v>
      </c>
      <c r="EI119" s="36">
        <f t="shared" si="5"/>
        <v>0.88430108734261426</v>
      </c>
      <c r="EJ119" s="36">
        <f t="shared" si="5"/>
        <v>0</v>
      </c>
      <c r="EK119" s="36">
        <f t="shared" si="5"/>
        <v>0.30355943803142343</v>
      </c>
      <c r="EL119" s="36">
        <f t="shared" si="5"/>
        <v>0</v>
      </c>
      <c r="EM119" s="36">
        <f t="shared" si="5"/>
        <v>0</v>
      </c>
      <c r="EN119" s="36">
        <f t="shared" si="5"/>
        <v>0</v>
      </c>
      <c r="EO119" s="36">
        <f t="shared" si="5"/>
        <v>0</v>
      </c>
      <c r="EP119" s="36">
        <f t="shared" si="5"/>
        <v>0</v>
      </c>
      <c r="EQ119" s="36">
        <f t="shared" si="5"/>
        <v>0</v>
      </c>
      <c r="ER119" s="36">
        <f t="shared" si="5"/>
        <v>0</v>
      </c>
      <c r="ES119" s="36">
        <f t="shared" si="5"/>
        <v>2.2094006837376892</v>
      </c>
      <c r="ET119" s="7">
        <f t="shared" si="5"/>
        <v>46.515429064946389</v>
      </c>
      <c r="EU119" s="36">
        <f t="shared" si="5"/>
        <v>0</v>
      </c>
      <c r="EV119" s="36">
        <f t="shared" si="5"/>
        <v>0.13042807865922715</v>
      </c>
      <c r="EW119" s="36">
        <f t="shared" si="5"/>
        <v>2.7142530095183245E-2</v>
      </c>
      <c r="EX119" s="36">
        <f t="shared" si="5"/>
        <v>0</v>
      </c>
      <c r="EY119" s="36">
        <f t="shared" si="5"/>
        <v>0</v>
      </c>
      <c r="EZ119" s="36">
        <f t="shared" si="5"/>
        <v>0</v>
      </c>
      <c r="FA119" s="36">
        <f t="shared" si="5"/>
        <v>0</v>
      </c>
      <c r="FB119" s="36">
        <f t="shared" si="5"/>
        <v>0</v>
      </c>
      <c r="FC119" s="36">
        <f t="shared" si="5"/>
        <v>0</v>
      </c>
      <c r="FD119" s="36">
        <f t="shared" si="5"/>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D6D1D-1E86-414F-89F3-50CF44C4C4BE}">
  <dimension ref="A1:AI119"/>
  <sheetViews>
    <sheetView workbookViewId="0">
      <pane xSplit="2" ySplit="13" topLeftCell="P14" activePane="bottomRight" state="frozen"/>
      <selection pane="topRight" activeCell="G13" sqref="G13:G131"/>
      <selection pane="bottomLeft" activeCell="G13" sqref="G13:G131"/>
      <selection pane="bottomRight" activeCell="G13" sqref="G13:G131"/>
    </sheetView>
  </sheetViews>
  <sheetFormatPr defaultRowHeight="14.25" x14ac:dyDescent="0.45"/>
  <cols>
    <col min="5" max="6" width="9.1328125" style="4"/>
    <col min="9" max="9" width="9.1328125" style="4"/>
    <col min="12" max="12" width="9.1328125" style="4"/>
    <col min="14" max="15" width="9.1328125" style="4"/>
    <col min="18" max="18" width="9.1328125" style="4"/>
    <col min="22" max="22" width="9.1328125" style="4"/>
    <col min="25" max="25" width="9.1328125" style="4"/>
    <col min="29" max="29" width="9.1328125" style="4"/>
  </cols>
  <sheetData>
    <row r="1" spans="1:35" x14ac:dyDescent="0.45">
      <c r="A1" s="1" t="s">
        <v>1051</v>
      </c>
      <c r="B1" s="1" t="s">
        <v>1</v>
      </c>
      <c r="C1" s="1" t="s">
        <v>773</v>
      </c>
      <c r="D1" t="s">
        <v>1513</v>
      </c>
      <c r="E1" s="4" t="s">
        <v>1514</v>
      </c>
      <c r="F1" s="4" t="s">
        <v>1515</v>
      </c>
      <c r="G1" t="s">
        <v>1516</v>
      </c>
      <c r="H1" t="s">
        <v>1517</v>
      </c>
      <c r="I1" s="4" t="s">
        <v>1518</v>
      </c>
      <c r="J1" t="s">
        <v>1519</v>
      </c>
      <c r="K1" t="s">
        <v>1520</v>
      </c>
      <c r="L1" s="4" t="s">
        <v>1521</v>
      </c>
      <c r="M1" t="s">
        <v>1522</v>
      </c>
      <c r="N1" s="4" t="s">
        <v>1523</v>
      </c>
      <c r="O1" s="4" t="s">
        <v>1524</v>
      </c>
      <c r="P1" t="s">
        <v>1525</v>
      </c>
      <c r="Q1" t="s">
        <v>1526</v>
      </c>
      <c r="R1" s="4" t="s">
        <v>1527</v>
      </c>
      <c r="S1" t="s">
        <v>1528</v>
      </c>
      <c r="T1" t="s">
        <v>1529</v>
      </c>
      <c r="U1" t="s">
        <v>1530</v>
      </c>
      <c r="V1" s="4" t="s">
        <v>1531</v>
      </c>
      <c r="W1" t="s">
        <v>1532</v>
      </c>
      <c r="X1" t="s">
        <v>1533</v>
      </c>
      <c r="Y1" s="4" t="s">
        <v>1534</v>
      </c>
      <c r="Z1" t="s">
        <v>1535</v>
      </c>
      <c r="AA1" t="s">
        <v>1536</v>
      </c>
      <c r="AB1" t="s">
        <v>1537</v>
      </c>
      <c r="AC1" s="4" t="s">
        <v>1538</v>
      </c>
      <c r="AD1" t="s">
        <v>1539</v>
      </c>
      <c r="AE1" t="s">
        <v>1540</v>
      </c>
      <c r="AF1" t="s">
        <v>1541</v>
      </c>
      <c r="AG1" t="s">
        <v>1542</v>
      </c>
      <c r="AH1" t="s">
        <v>1543</v>
      </c>
      <c r="AI1" t="s">
        <v>1544</v>
      </c>
    </row>
    <row r="2" spans="1:35" x14ac:dyDescent="0.45">
      <c r="A2" t="s">
        <v>4</v>
      </c>
      <c r="C2" t="s">
        <v>1094</v>
      </c>
      <c r="D2" t="s">
        <v>1545</v>
      </c>
      <c r="E2" s="4" t="s">
        <v>1546</v>
      </c>
      <c r="F2" s="4" t="s">
        <v>1547</v>
      </c>
      <c r="G2" t="s">
        <v>1548</v>
      </c>
      <c r="H2" t="s">
        <v>1549</v>
      </c>
      <c r="I2" s="4" t="s">
        <v>1550</v>
      </c>
      <c r="J2" t="s">
        <v>1551</v>
      </c>
      <c r="K2" t="s">
        <v>1552</v>
      </c>
      <c r="L2" s="4" t="s">
        <v>1553</v>
      </c>
      <c r="M2" t="s">
        <v>1554</v>
      </c>
      <c r="N2" s="4" t="s">
        <v>1555</v>
      </c>
      <c r="O2" s="4" t="s">
        <v>1556</v>
      </c>
      <c r="P2" t="s">
        <v>1557</v>
      </c>
      <c r="Q2" t="s">
        <v>1558</v>
      </c>
      <c r="R2" s="4" t="s">
        <v>1559</v>
      </c>
      <c r="S2" t="s">
        <v>1560</v>
      </c>
      <c r="T2" t="s">
        <v>1561</v>
      </c>
      <c r="U2" t="s">
        <v>1562</v>
      </c>
      <c r="V2" s="4" t="s">
        <v>1563</v>
      </c>
      <c r="W2" t="s">
        <v>1564</v>
      </c>
      <c r="X2" t="s">
        <v>1565</v>
      </c>
      <c r="Y2" s="4" t="s">
        <v>1566</v>
      </c>
      <c r="Z2" t="s">
        <v>1567</v>
      </c>
      <c r="AA2" t="s">
        <v>1568</v>
      </c>
      <c r="AB2" t="s">
        <v>1569</v>
      </c>
      <c r="AC2" s="4" t="s">
        <v>1570</v>
      </c>
      <c r="AD2" t="s">
        <v>1571</v>
      </c>
      <c r="AE2" t="s">
        <v>1572</v>
      </c>
      <c r="AF2" t="s">
        <v>1573</v>
      </c>
      <c r="AG2" t="s">
        <v>1574</v>
      </c>
      <c r="AH2" t="s">
        <v>1575</v>
      </c>
      <c r="AI2" t="s">
        <v>1576</v>
      </c>
    </row>
    <row r="3" spans="1:35" x14ac:dyDescent="0.45">
      <c r="A3" t="s">
        <v>7</v>
      </c>
      <c r="C3" t="s">
        <v>781</v>
      </c>
      <c r="D3" t="s">
        <v>1137</v>
      </c>
      <c r="E3" s="4" t="s">
        <v>1137</v>
      </c>
      <c r="F3" s="4" t="s">
        <v>1137</v>
      </c>
      <c r="G3" t="s">
        <v>1137</v>
      </c>
      <c r="H3" t="s">
        <v>1137</v>
      </c>
      <c r="I3" s="4" t="s">
        <v>1137</v>
      </c>
      <c r="J3" t="s">
        <v>1137</v>
      </c>
      <c r="K3" t="s">
        <v>1137</v>
      </c>
      <c r="L3" s="4" t="s">
        <v>1137</v>
      </c>
      <c r="M3" t="s">
        <v>1137</v>
      </c>
      <c r="N3" s="4" t="s">
        <v>1137</v>
      </c>
      <c r="O3" s="4" t="s">
        <v>1137</v>
      </c>
      <c r="P3" t="s">
        <v>1137</v>
      </c>
      <c r="Q3" t="s">
        <v>1137</v>
      </c>
      <c r="R3" s="4" t="s">
        <v>1137</v>
      </c>
      <c r="S3" t="s">
        <v>1137</v>
      </c>
      <c r="T3" t="s">
        <v>1137</v>
      </c>
      <c r="U3" t="s">
        <v>1137</v>
      </c>
      <c r="V3" s="4" t="s">
        <v>1137</v>
      </c>
      <c r="W3" t="s">
        <v>1137</v>
      </c>
      <c r="X3" t="s">
        <v>1137</v>
      </c>
      <c r="Y3" s="4" t="s">
        <v>1137</v>
      </c>
      <c r="Z3" t="s">
        <v>1137</v>
      </c>
      <c r="AA3" t="s">
        <v>1137</v>
      </c>
      <c r="AB3" t="s">
        <v>1137</v>
      </c>
      <c r="AC3" s="4" t="s">
        <v>1137</v>
      </c>
      <c r="AD3" t="s">
        <v>1137</v>
      </c>
      <c r="AE3" t="s">
        <v>1137</v>
      </c>
      <c r="AF3" t="s">
        <v>1137</v>
      </c>
      <c r="AG3" t="s">
        <v>1137</v>
      </c>
      <c r="AH3" t="s">
        <v>1137</v>
      </c>
      <c r="AI3" t="s">
        <v>1137</v>
      </c>
    </row>
    <row r="4" spans="1:35" x14ac:dyDescent="0.45">
      <c r="A4" t="s">
        <v>9</v>
      </c>
      <c r="C4" t="s">
        <v>585</v>
      </c>
      <c r="D4" t="s">
        <v>585</v>
      </c>
      <c r="E4" s="4" t="s">
        <v>585</v>
      </c>
      <c r="F4" s="4" t="s">
        <v>585</v>
      </c>
      <c r="G4" t="s">
        <v>585</v>
      </c>
      <c r="H4" t="s">
        <v>585</v>
      </c>
      <c r="I4" s="4" t="s">
        <v>585</v>
      </c>
      <c r="J4" t="s">
        <v>585</v>
      </c>
      <c r="K4" t="s">
        <v>585</v>
      </c>
      <c r="L4" s="4" t="s">
        <v>585</v>
      </c>
      <c r="M4" t="s">
        <v>585</v>
      </c>
      <c r="N4" s="4" t="s">
        <v>585</v>
      </c>
      <c r="O4" s="4" t="s">
        <v>585</v>
      </c>
      <c r="P4" t="s">
        <v>585</v>
      </c>
      <c r="Q4" t="s">
        <v>585</v>
      </c>
      <c r="R4" s="4" t="s">
        <v>585</v>
      </c>
      <c r="S4" t="s">
        <v>585</v>
      </c>
      <c r="T4" t="s">
        <v>585</v>
      </c>
      <c r="U4" t="s">
        <v>585</v>
      </c>
      <c r="V4" s="4" t="s">
        <v>585</v>
      </c>
      <c r="W4" t="s">
        <v>585</v>
      </c>
      <c r="X4" t="s">
        <v>585</v>
      </c>
      <c r="Y4" s="4" t="s">
        <v>585</v>
      </c>
      <c r="Z4" t="s">
        <v>585</v>
      </c>
      <c r="AA4" t="s">
        <v>585</v>
      </c>
      <c r="AB4" t="s">
        <v>585</v>
      </c>
      <c r="AC4" s="4" t="s">
        <v>585</v>
      </c>
      <c r="AD4" t="s">
        <v>585</v>
      </c>
      <c r="AE4" t="s">
        <v>585</v>
      </c>
      <c r="AF4" t="s">
        <v>585</v>
      </c>
      <c r="AG4" t="s">
        <v>585</v>
      </c>
      <c r="AH4" t="s">
        <v>585</v>
      </c>
      <c r="AI4" t="s">
        <v>585</v>
      </c>
    </row>
    <row r="5" spans="1:35" x14ac:dyDescent="0.45">
      <c r="A5" t="s">
        <v>11</v>
      </c>
      <c r="C5" t="s">
        <v>756</v>
      </c>
      <c r="D5" t="s">
        <v>1144</v>
      </c>
      <c r="E5" s="4" t="s">
        <v>1144</v>
      </c>
      <c r="F5" s="4" t="s">
        <v>1144</v>
      </c>
      <c r="G5" t="s">
        <v>1144</v>
      </c>
      <c r="H5" t="s">
        <v>1144</v>
      </c>
      <c r="I5" s="4" t="s">
        <v>1144</v>
      </c>
      <c r="J5" t="s">
        <v>1144</v>
      </c>
      <c r="K5" t="s">
        <v>1144</v>
      </c>
      <c r="L5" s="4" t="s">
        <v>1144</v>
      </c>
      <c r="M5" t="s">
        <v>1144</v>
      </c>
      <c r="N5" s="4" t="s">
        <v>1144</v>
      </c>
      <c r="O5" s="4" t="s">
        <v>1144</v>
      </c>
      <c r="P5" t="s">
        <v>1144</v>
      </c>
      <c r="Q5" t="s">
        <v>1144</v>
      </c>
      <c r="R5" s="4" t="s">
        <v>1144</v>
      </c>
      <c r="S5" t="s">
        <v>1144</v>
      </c>
      <c r="T5" t="s">
        <v>1144</v>
      </c>
      <c r="U5" t="s">
        <v>1144</v>
      </c>
      <c r="V5" s="4" t="s">
        <v>1144</v>
      </c>
      <c r="W5" t="s">
        <v>1144</v>
      </c>
      <c r="X5" t="s">
        <v>1144</v>
      </c>
      <c r="Y5" s="4" t="s">
        <v>1144</v>
      </c>
      <c r="Z5" t="s">
        <v>1144</v>
      </c>
      <c r="AA5" t="s">
        <v>1144</v>
      </c>
      <c r="AB5" t="s">
        <v>1144</v>
      </c>
      <c r="AC5" s="4" t="s">
        <v>1144</v>
      </c>
      <c r="AD5" t="s">
        <v>1144</v>
      </c>
      <c r="AE5" t="s">
        <v>1144</v>
      </c>
      <c r="AF5" t="s">
        <v>1144</v>
      </c>
      <c r="AG5" t="s">
        <v>1144</v>
      </c>
      <c r="AH5" t="s">
        <v>1144</v>
      </c>
      <c r="AI5" t="s">
        <v>1144</v>
      </c>
    </row>
    <row r="6" spans="1:35" x14ac:dyDescent="0.45">
      <c r="A6" t="s">
        <v>13</v>
      </c>
      <c r="C6" t="s">
        <v>757</v>
      </c>
      <c r="D6" t="s">
        <v>757</v>
      </c>
      <c r="E6" s="4" t="s">
        <v>757</v>
      </c>
      <c r="F6" s="4" t="s">
        <v>757</v>
      </c>
      <c r="G6" t="s">
        <v>757</v>
      </c>
      <c r="H6" t="s">
        <v>757</v>
      </c>
      <c r="I6" s="4" t="s">
        <v>757</v>
      </c>
      <c r="J6" t="s">
        <v>757</v>
      </c>
      <c r="K6" t="s">
        <v>757</v>
      </c>
      <c r="L6" s="4" t="s">
        <v>757</v>
      </c>
      <c r="M6" t="s">
        <v>757</v>
      </c>
      <c r="N6" s="4" t="s">
        <v>757</v>
      </c>
      <c r="O6" s="4" t="s">
        <v>757</v>
      </c>
      <c r="P6" t="s">
        <v>757</v>
      </c>
      <c r="Q6" t="s">
        <v>757</v>
      </c>
      <c r="R6" s="4" t="s">
        <v>757</v>
      </c>
      <c r="S6" t="s">
        <v>757</v>
      </c>
      <c r="T6" t="s">
        <v>757</v>
      </c>
      <c r="U6" t="s">
        <v>757</v>
      </c>
      <c r="V6" s="4" t="s">
        <v>757</v>
      </c>
      <c r="W6" t="s">
        <v>757</v>
      </c>
      <c r="X6" t="s">
        <v>757</v>
      </c>
      <c r="Y6" s="4" t="s">
        <v>757</v>
      </c>
      <c r="Z6" t="s">
        <v>757</v>
      </c>
      <c r="AA6" t="s">
        <v>757</v>
      </c>
      <c r="AB6" t="s">
        <v>757</v>
      </c>
      <c r="AC6" s="4" t="s">
        <v>757</v>
      </c>
      <c r="AD6" t="s">
        <v>757</v>
      </c>
      <c r="AE6" t="s">
        <v>757</v>
      </c>
      <c r="AF6" t="s">
        <v>757</v>
      </c>
      <c r="AG6" t="s">
        <v>757</v>
      </c>
      <c r="AH6" t="s">
        <v>757</v>
      </c>
      <c r="AI6" t="s">
        <v>757</v>
      </c>
    </row>
    <row r="7" spans="1:35" x14ac:dyDescent="0.45">
      <c r="A7" t="s">
        <v>15</v>
      </c>
      <c r="C7" t="s">
        <v>782</v>
      </c>
      <c r="D7" t="s">
        <v>783</v>
      </c>
      <c r="E7" s="4" t="s">
        <v>783</v>
      </c>
      <c r="F7" s="4" t="s">
        <v>783</v>
      </c>
      <c r="G7" t="s">
        <v>783</v>
      </c>
      <c r="H7" t="s">
        <v>783</v>
      </c>
      <c r="I7" s="4" t="s">
        <v>783</v>
      </c>
      <c r="J7" t="s">
        <v>783</v>
      </c>
      <c r="K7" t="s">
        <v>783</v>
      </c>
      <c r="L7" s="4" t="s">
        <v>783</v>
      </c>
      <c r="M7" t="s">
        <v>783</v>
      </c>
      <c r="N7" s="4" t="s">
        <v>783</v>
      </c>
      <c r="O7" s="4" t="s">
        <v>783</v>
      </c>
      <c r="P7" t="s">
        <v>783</v>
      </c>
      <c r="Q7" t="s">
        <v>783</v>
      </c>
      <c r="R7" s="4" t="s">
        <v>783</v>
      </c>
      <c r="S7" t="s">
        <v>783</v>
      </c>
      <c r="T7" t="s">
        <v>783</v>
      </c>
      <c r="U7" t="s">
        <v>783</v>
      </c>
      <c r="V7" s="4" t="s">
        <v>783</v>
      </c>
      <c r="W7" t="s">
        <v>783</v>
      </c>
      <c r="X7" t="s">
        <v>783</v>
      </c>
      <c r="Y7" s="4" t="s">
        <v>783</v>
      </c>
      <c r="Z7" t="s">
        <v>783</v>
      </c>
      <c r="AA7" t="s">
        <v>783</v>
      </c>
      <c r="AB7" t="s">
        <v>783</v>
      </c>
      <c r="AC7" s="4" t="s">
        <v>783</v>
      </c>
      <c r="AD7" t="s">
        <v>783</v>
      </c>
      <c r="AE7" t="s">
        <v>783</v>
      </c>
      <c r="AF7" t="s">
        <v>783</v>
      </c>
      <c r="AG7" t="s">
        <v>783</v>
      </c>
      <c r="AH7" t="s">
        <v>783</v>
      </c>
      <c r="AI7" t="s">
        <v>783</v>
      </c>
    </row>
    <row r="8" spans="1:35" x14ac:dyDescent="0.45">
      <c r="A8" t="s">
        <v>17</v>
      </c>
      <c r="C8" t="s">
        <v>591</v>
      </c>
      <c r="D8" t="s">
        <v>591</v>
      </c>
      <c r="E8" s="4" t="s">
        <v>591</v>
      </c>
      <c r="F8" s="4" t="s">
        <v>591</v>
      </c>
      <c r="G8" t="s">
        <v>591</v>
      </c>
      <c r="H8" t="s">
        <v>591</v>
      </c>
      <c r="I8" s="4" t="s">
        <v>591</v>
      </c>
      <c r="J8" t="s">
        <v>591</v>
      </c>
      <c r="K8" t="s">
        <v>591</v>
      </c>
      <c r="L8" s="4" t="s">
        <v>591</v>
      </c>
      <c r="M8" t="s">
        <v>591</v>
      </c>
      <c r="N8" s="4" t="s">
        <v>591</v>
      </c>
      <c r="O8" s="4" t="s">
        <v>591</v>
      </c>
      <c r="P8" t="s">
        <v>591</v>
      </c>
      <c r="Q8" t="s">
        <v>591</v>
      </c>
      <c r="R8" s="4" t="s">
        <v>591</v>
      </c>
      <c r="S8" t="s">
        <v>591</v>
      </c>
      <c r="T8" t="s">
        <v>591</v>
      </c>
      <c r="U8" t="s">
        <v>591</v>
      </c>
      <c r="V8" s="4" t="s">
        <v>591</v>
      </c>
      <c r="W8" t="s">
        <v>591</v>
      </c>
      <c r="X8" t="s">
        <v>591</v>
      </c>
      <c r="Y8" s="4" t="s">
        <v>591</v>
      </c>
      <c r="Z8" t="s">
        <v>591</v>
      </c>
      <c r="AA8" t="s">
        <v>591</v>
      </c>
      <c r="AB8" t="s">
        <v>591</v>
      </c>
      <c r="AC8" s="4" t="s">
        <v>591</v>
      </c>
      <c r="AD8" t="s">
        <v>591</v>
      </c>
      <c r="AE8" t="s">
        <v>591</v>
      </c>
      <c r="AF8" t="s">
        <v>591</v>
      </c>
      <c r="AG8" t="s">
        <v>591</v>
      </c>
      <c r="AH8" t="s">
        <v>591</v>
      </c>
      <c r="AI8" t="s">
        <v>591</v>
      </c>
    </row>
    <row r="9" spans="1:35" x14ac:dyDescent="0.45">
      <c r="A9" t="s">
        <v>19</v>
      </c>
      <c r="C9" t="s">
        <v>761</v>
      </c>
      <c r="D9" t="s">
        <v>761</v>
      </c>
      <c r="E9" s="4" t="s">
        <v>761</v>
      </c>
      <c r="F9" s="4" t="s">
        <v>761</v>
      </c>
      <c r="G9" t="s">
        <v>761</v>
      </c>
      <c r="H9" t="s">
        <v>761</v>
      </c>
      <c r="I9" s="4" t="s">
        <v>761</v>
      </c>
      <c r="J9" t="s">
        <v>761</v>
      </c>
      <c r="K9" t="s">
        <v>761</v>
      </c>
      <c r="L9" s="4" t="s">
        <v>761</v>
      </c>
      <c r="M9" t="s">
        <v>761</v>
      </c>
      <c r="N9" s="4" t="s">
        <v>761</v>
      </c>
      <c r="O9" s="4" t="s">
        <v>761</v>
      </c>
      <c r="P9" t="s">
        <v>761</v>
      </c>
      <c r="Q9" t="s">
        <v>761</v>
      </c>
      <c r="R9" s="4" t="s">
        <v>761</v>
      </c>
      <c r="S9" t="s">
        <v>761</v>
      </c>
      <c r="T9" t="s">
        <v>761</v>
      </c>
      <c r="U9" t="s">
        <v>761</v>
      </c>
      <c r="V9" s="4" t="s">
        <v>761</v>
      </c>
      <c r="W9" t="s">
        <v>761</v>
      </c>
      <c r="X9" t="s">
        <v>761</v>
      </c>
      <c r="Y9" s="4" t="s">
        <v>761</v>
      </c>
      <c r="Z9" t="s">
        <v>761</v>
      </c>
      <c r="AA9" t="s">
        <v>761</v>
      </c>
      <c r="AB9" t="s">
        <v>761</v>
      </c>
      <c r="AC9" s="4" t="s">
        <v>761</v>
      </c>
      <c r="AD9" t="s">
        <v>761</v>
      </c>
      <c r="AE9" t="s">
        <v>761</v>
      </c>
      <c r="AF9" t="s">
        <v>761</v>
      </c>
      <c r="AG9" t="s">
        <v>761</v>
      </c>
      <c r="AH9" t="s">
        <v>761</v>
      </c>
      <c r="AI9" t="s">
        <v>761</v>
      </c>
    </row>
    <row r="10" spans="1:35" x14ac:dyDescent="0.45">
      <c r="A10" t="s">
        <v>21</v>
      </c>
      <c r="C10" t="s">
        <v>1148</v>
      </c>
      <c r="D10" t="s">
        <v>857</v>
      </c>
      <c r="E10" s="4" t="s">
        <v>857</v>
      </c>
      <c r="F10" s="4" t="s">
        <v>857</v>
      </c>
      <c r="G10" t="s">
        <v>857</v>
      </c>
      <c r="H10" t="s">
        <v>857</v>
      </c>
      <c r="I10" s="4" t="s">
        <v>857</v>
      </c>
      <c r="J10" t="s">
        <v>857</v>
      </c>
      <c r="K10" t="s">
        <v>857</v>
      </c>
      <c r="L10" s="4" t="s">
        <v>857</v>
      </c>
      <c r="M10" t="s">
        <v>857</v>
      </c>
      <c r="N10" s="4" t="s">
        <v>857</v>
      </c>
      <c r="O10" s="4" t="s">
        <v>857</v>
      </c>
      <c r="P10" t="s">
        <v>857</v>
      </c>
      <c r="Q10" t="s">
        <v>857</v>
      </c>
      <c r="R10" s="4" t="s">
        <v>857</v>
      </c>
      <c r="S10" t="s">
        <v>857</v>
      </c>
      <c r="T10" t="s">
        <v>857</v>
      </c>
      <c r="U10" t="s">
        <v>857</v>
      </c>
      <c r="V10" s="4" t="s">
        <v>857</v>
      </c>
      <c r="W10" t="s">
        <v>857</v>
      </c>
      <c r="X10" t="s">
        <v>857</v>
      </c>
      <c r="Y10" s="4" t="s">
        <v>857</v>
      </c>
      <c r="Z10" t="s">
        <v>857</v>
      </c>
      <c r="AA10" t="s">
        <v>857</v>
      </c>
      <c r="AB10" t="s">
        <v>857</v>
      </c>
      <c r="AC10" s="4" t="s">
        <v>857</v>
      </c>
      <c r="AD10" t="s">
        <v>857</v>
      </c>
      <c r="AE10" t="s">
        <v>857</v>
      </c>
      <c r="AF10" t="s">
        <v>857</v>
      </c>
      <c r="AG10" t="s">
        <v>857</v>
      </c>
      <c r="AH10" t="s">
        <v>857</v>
      </c>
      <c r="AI10" t="s">
        <v>857</v>
      </c>
    </row>
    <row r="11" spans="1:35" x14ac:dyDescent="0.45">
      <c r="A11" t="s">
        <v>24</v>
      </c>
      <c r="C11" t="s">
        <v>785</v>
      </c>
      <c r="D11" t="s">
        <v>1149</v>
      </c>
      <c r="E11" s="4" t="s">
        <v>1149</v>
      </c>
      <c r="F11" s="4" t="s">
        <v>1149</v>
      </c>
      <c r="G11" t="s">
        <v>1149</v>
      </c>
      <c r="H11" t="s">
        <v>1149</v>
      </c>
      <c r="I11" s="4" t="s">
        <v>1149</v>
      </c>
      <c r="J11" t="s">
        <v>1149</v>
      </c>
      <c r="K11" t="s">
        <v>1149</v>
      </c>
      <c r="L11" s="4" t="s">
        <v>1149</v>
      </c>
      <c r="M11" t="s">
        <v>1149</v>
      </c>
      <c r="N11" s="4" t="s">
        <v>1149</v>
      </c>
      <c r="O11" s="4" t="s">
        <v>1149</v>
      </c>
      <c r="P11" t="s">
        <v>1149</v>
      </c>
      <c r="Q11" t="s">
        <v>1149</v>
      </c>
      <c r="R11" s="4" t="s">
        <v>1149</v>
      </c>
      <c r="S11" t="s">
        <v>1149</v>
      </c>
      <c r="T11" t="s">
        <v>1149</v>
      </c>
      <c r="U11" t="s">
        <v>1149</v>
      </c>
      <c r="V11" s="4" t="s">
        <v>1149</v>
      </c>
      <c r="W11" t="s">
        <v>1149</v>
      </c>
      <c r="X11" t="s">
        <v>1149</v>
      </c>
      <c r="Y11" s="4" t="s">
        <v>1149</v>
      </c>
      <c r="Z11" t="s">
        <v>1149</v>
      </c>
      <c r="AA11" t="s">
        <v>1149</v>
      </c>
      <c r="AB11" t="s">
        <v>1149</v>
      </c>
      <c r="AC11" s="4" t="s">
        <v>1149</v>
      </c>
      <c r="AD11" t="s">
        <v>1149</v>
      </c>
      <c r="AE11" t="s">
        <v>1149</v>
      </c>
      <c r="AF11" t="s">
        <v>1149</v>
      </c>
      <c r="AG11" t="s">
        <v>1149</v>
      </c>
      <c r="AH11" t="s">
        <v>1149</v>
      </c>
      <c r="AI11" t="s">
        <v>1149</v>
      </c>
    </row>
    <row r="12" spans="1:35" x14ac:dyDescent="0.45">
      <c r="A12" t="s">
        <v>26</v>
      </c>
      <c r="C12" t="s">
        <v>786</v>
      </c>
      <c r="D12" t="s">
        <v>1150</v>
      </c>
      <c r="E12" s="4" t="s">
        <v>1150</v>
      </c>
      <c r="F12" s="4" t="s">
        <v>1150</v>
      </c>
      <c r="G12" t="s">
        <v>1150</v>
      </c>
      <c r="H12" t="s">
        <v>1150</v>
      </c>
      <c r="I12" s="4" t="s">
        <v>1150</v>
      </c>
      <c r="J12" t="s">
        <v>1150</v>
      </c>
      <c r="K12" t="s">
        <v>1150</v>
      </c>
      <c r="L12" s="4" t="s">
        <v>1150</v>
      </c>
      <c r="M12" t="s">
        <v>1150</v>
      </c>
      <c r="N12" s="4" t="s">
        <v>1150</v>
      </c>
      <c r="O12" s="4" t="s">
        <v>1150</v>
      </c>
      <c r="P12" t="s">
        <v>1150</v>
      </c>
      <c r="Q12" t="s">
        <v>1150</v>
      </c>
      <c r="R12" s="4" t="s">
        <v>1150</v>
      </c>
      <c r="S12" t="s">
        <v>1150</v>
      </c>
      <c r="T12" t="s">
        <v>1150</v>
      </c>
      <c r="U12" t="s">
        <v>1150</v>
      </c>
      <c r="V12" s="4" t="s">
        <v>1150</v>
      </c>
      <c r="W12" t="s">
        <v>1150</v>
      </c>
      <c r="X12" t="s">
        <v>1150</v>
      </c>
      <c r="Y12" s="4" t="s">
        <v>1150</v>
      </c>
      <c r="Z12" t="s">
        <v>1150</v>
      </c>
      <c r="AA12" t="s">
        <v>1150</v>
      </c>
      <c r="AB12" t="s">
        <v>1150</v>
      </c>
      <c r="AC12" s="4" t="s">
        <v>1150</v>
      </c>
      <c r="AD12" t="s">
        <v>1150</v>
      </c>
      <c r="AE12" t="s">
        <v>1150</v>
      </c>
      <c r="AF12" t="s">
        <v>1150</v>
      </c>
      <c r="AG12" t="s">
        <v>1150</v>
      </c>
      <c r="AH12" t="s">
        <v>1150</v>
      </c>
      <c r="AI12" t="s">
        <v>1150</v>
      </c>
    </row>
    <row r="13" spans="1:35" x14ac:dyDescent="0.45">
      <c r="A13" t="s">
        <v>32</v>
      </c>
      <c r="C13" t="s">
        <v>33</v>
      </c>
      <c r="D13" t="s">
        <v>33</v>
      </c>
      <c r="E13" s="4" t="s">
        <v>33</v>
      </c>
      <c r="F13" s="4" t="s">
        <v>33</v>
      </c>
      <c r="G13" t="s">
        <v>33</v>
      </c>
      <c r="H13" t="s">
        <v>33</v>
      </c>
      <c r="I13" s="4" t="s">
        <v>33</v>
      </c>
      <c r="J13" t="s">
        <v>33</v>
      </c>
      <c r="K13" t="s">
        <v>33</v>
      </c>
      <c r="L13" s="4" t="s">
        <v>33</v>
      </c>
      <c r="M13" t="s">
        <v>33</v>
      </c>
      <c r="N13" s="4" t="s">
        <v>33</v>
      </c>
      <c r="O13" s="4" t="s">
        <v>33</v>
      </c>
      <c r="P13" t="s">
        <v>33</v>
      </c>
      <c r="Q13" t="s">
        <v>33</v>
      </c>
      <c r="R13" s="4" t="s">
        <v>33</v>
      </c>
      <c r="S13" t="s">
        <v>33</v>
      </c>
      <c r="T13" t="s">
        <v>33</v>
      </c>
      <c r="U13" t="s">
        <v>33</v>
      </c>
      <c r="V13" s="4" t="s">
        <v>33</v>
      </c>
      <c r="W13" t="s">
        <v>33</v>
      </c>
      <c r="X13" t="s">
        <v>33</v>
      </c>
      <c r="Y13" s="4" t="s">
        <v>33</v>
      </c>
      <c r="Z13" t="s">
        <v>33</v>
      </c>
      <c r="AA13" t="s">
        <v>33</v>
      </c>
      <c r="AB13" t="s">
        <v>33</v>
      </c>
      <c r="AC13" s="4" t="s">
        <v>33</v>
      </c>
      <c r="AD13" t="s">
        <v>33</v>
      </c>
      <c r="AE13" t="s">
        <v>33</v>
      </c>
      <c r="AF13" t="s">
        <v>33</v>
      </c>
      <c r="AG13" t="s">
        <v>33</v>
      </c>
      <c r="AH13" t="s">
        <v>33</v>
      </c>
      <c r="AI13" t="s">
        <v>33</v>
      </c>
    </row>
    <row r="14" spans="1:35" x14ac:dyDescent="0.45">
      <c r="A14" t="s">
        <v>644</v>
      </c>
      <c r="B14" s="2">
        <v>36250</v>
      </c>
      <c r="C14" s="3">
        <v>4.1103844643972209</v>
      </c>
      <c r="D14" s="3">
        <v>4.2898487566169881E-2</v>
      </c>
      <c r="E14" s="6">
        <v>0.35818176126592038</v>
      </c>
      <c r="F14" s="6">
        <v>1.4993738762726716E-2</v>
      </c>
      <c r="G14" s="3">
        <v>1.2815721652188979E-2</v>
      </c>
      <c r="H14" s="3">
        <v>1.429478172802855E-2</v>
      </c>
      <c r="I14" s="6">
        <v>0.22254599263561228</v>
      </c>
      <c r="J14" s="3">
        <v>0.16966767119617654</v>
      </c>
      <c r="K14" s="3">
        <v>1.3155265650668508E-2</v>
      </c>
      <c r="L14" s="6">
        <v>1.2629169240319529</v>
      </c>
      <c r="M14" s="3">
        <v>2.6216392257867691E-2</v>
      </c>
      <c r="N14" s="6">
        <v>0.26481451146389001</v>
      </c>
      <c r="O14" s="6">
        <v>4.729085850963808E-2</v>
      </c>
      <c r="P14" s="3">
        <v>6.6861283515560989E-3</v>
      </c>
      <c r="Q14" s="3">
        <v>-2.6314170339072126E-3</v>
      </c>
      <c r="R14" s="6">
        <v>0.27669741164123207</v>
      </c>
      <c r="S14" s="3">
        <v>1.0511372599393248E-2</v>
      </c>
      <c r="T14" s="3">
        <v>6.0527146881536924E-2</v>
      </c>
      <c r="U14" s="3">
        <v>2.5289008754826592E-2</v>
      </c>
      <c r="V14" s="6">
        <v>0.89545152897809221</v>
      </c>
      <c r="W14" s="3">
        <v>1.7232233035567021E-2</v>
      </c>
      <c r="X14" s="3">
        <v>8.8479729413775137E-4</v>
      </c>
      <c r="Y14" s="6">
        <v>9.878772235602018E-2</v>
      </c>
      <c r="Z14" s="3">
        <v>9.1543016021517112E-2</v>
      </c>
      <c r="AA14" s="3">
        <v>4.6102397827134753E-2</v>
      </c>
      <c r="AB14" s="3">
        <v>3.7156093848432749E-2</v>
      </c>
      <c r="AC14" s="6">
        <v>0.12180881988174923</v>
      </c>
      <c r="AD14" s="3">
        <v>2.0618123518752727E-2</v>
      </c>
      <c r="AE14" s="3">
        <v>0.14489095278731293</v>
      </c>
      <c r="AF14" s="3">
        <v>1.7263936282797786E-2</v>
      </c>
      <c r="AG14" s="3">
        <v>5.9817341952310671E-2</v>
      </c>
      <c r="AH14" s="3">
        <v>2.7188850679261172E-2</v>
      </c>
      <c r="AI14" s="3">
        <v>2.8417426544034927E-3</v>
      </c>
    </row>
    <row r="15" spans="1:35" x14ac:dyDescent="0.45">
      <c r="A15" t="s">
        <v>645</v>
      </c>
      <c r="B15" s="2">
        <v>36341</v>
      </c>
      <c r="C15" s="3">
        <v>3.2012197916206198</v>
      </c>
      <c r="D15" s="3">
        <v>8.0052046435704571E-2</v>
      </c>
      <c r="E15" s="6">
        <v>0.28811881565554676</v>
      </c>
      <c r="F15" s="6">
        <v>1.86505962166135E-2</v>
      </c>
      <c r="G15" s="3">
        <v>9.8767410811908245E-3</v>
      </c>
      <c r="H15" s="3">
        <v>3.4278585720273612E-2</v>
      </c>
      <c r="I15" s="6">
        <v>0.19337013541583659</v>
      </c>
      <c r="J15" s="3">
        <v>0.10017354975219962</v>
      </c>
      <c r="K15" s="3">
        <v>1.0077423367539006E-2</v>
      </c>
      <c r="L15" s="6">
        <v>0.55929504945389252</v>
      </c>
      <c r="M15" s="3">
        <v>1.7922316232082576E-2</v>
      </c>
      <c r="N15" s="6">
        <v>0.30633187111615384</v>
      </c>
      <c r="O15" s="6">
        <v>5.3399340119240135E-2</v>
      </c>
      <c r="P15" s="3">
        <v>2.9732485873760886E-2</v>
      </c>
      <c r="Q15" s="3">
        <v>-1.8530258743144223E-4</v>
      </c>
      <c r="R15" s="6">
        <v>0.12698520146439699</v>
      </c>
      <c r="S15" s="3">
        <v>3.0783877033434923E-2</v>
      </c>
      <c r="T15" s="3">
        <v>8.2612662143205673E-2</v>
      </c>
      <c r="U15" s="3">
        <v>1.7592780405575676E-2</v>
      </c>
      <c r="V15" s="6">
        <v>0.51054839345619485</v>
      </c>
      <c r="W15" s="3">
        <v>1.8815365155645618E-2</v>
      </c>
      <c r="X15" s="3">
        <v>0.1299958365219632</v>
      </c>
      <c r="Y15" s="6">
        <v>-5.9742686911746605E-2</v>
      </c>
      <c r="Z15" s="3">
        <v>3.1663219217456608E-2</v>
      </c>
      <c r="AA15" s="3">
        <v>5.475707038467955E-2</v>
      </c>
      <c r="AB15" s="3">
        <v>2.231244965684467E-2</v>
      </c>
      <c r="AC15" s="6">
        <v>0.11795626255787577</v>
      </c>
      <c r="AD15" s="3">
        <v>2.8448238582671814E-2</v>
      </c>
      <c r="AE15" s="3">
        <v>0.21870012072852338</v>
      </c>
      <c r="AF15" s="3">
        <v>1.9089740589030929E-2</v>
      </c>
      <c r="AG15" s="3">
        <v>9.3772730831357676E-2</v>
      </c>
      <c r="AH15" s="3">
        <v>3.8842811397490511E-2</v>
      </c>
      <c r="AI15" s="3">
        <v>1.0313374372562681E-2</v>
      </c>
    </row>
    <row r="16" spans="1:35" x14ac:dyDescent="0.45">
      <c r="A16" t="s">
        <v>646</v>
      </c>
      <c r="B16" s="2">
        <v>36433</v>
      </c>
      <c r="C16" s="3">
        <v>3.1890833534598952</v>
      </c>
      <c r="D16" s="3">
        <v>0.68622688482232175</v>
      </c>
      <c r="E16" s="6">
        <v>0.26050544497696387</v>
      </c>
      <c r="F16" s="6">
        <v>3.6613989072506299E-2</v>
      </c>
      <c r="G16" s="3">
        <v>-2.7792958032866579E-3</v>
      </c>
      <c r="H16" s="3">
        <v>-7.350384315827063E-3</v>
      </c>
      <c r="I16" s="6">
        <v>8.6401773089091347E-2</v>
      </c>
      <c r="J16" s="3">
        <v>-9.8590358537489885E-3</v>
      </c>
      <c r="K16" s="3">
        <v>1.0464240089676231E-3</v>
      </c>
      <c r="L16" s="6">
        <v>1.0246368690988672</v>
      </c>
      <c r="M16" s="3">
        <v>4.588674212336346E-2</v>
      </c>
      <c r="N16" s="6">
        <v>0.19135655999533185</v>
      </c>
      <c r="O16" s="6">
        <v>-2.9338165435944426E-2</v>
      </c>
      <c r="P16" s="3">
        <v>7.7860531130028989E-3</v>
      </c>
      <c r="Q16" s="3">
        <v>-7.6664818063914529E-3</v>
      </c>
      <c r="R16" s="6">
        <v>0.18578391408501591</v>
      </c>
      <c r="S16" s="3">
        <v>-6.2556314285605657E-3</v>
      </c>
      <c r="T16" s="3">
        <v>0.34089200219454791</v>
      </c>
      <c r="U16" s="3">
        <v>2.3873515367362581E-3</v>
      </c>
      <c r="V16" s="6">
        <v>8.4096657927615642E-2</v>
      </c>
      <c r="W16" s="3">
        <v>2.3907051718689426E-3</v>
      </c>
      <c r="X16" s="3">
        <v>1.10321396823849E-2</v>
      </c>
      <c r="Y16" s="6">
        <v>8.8245753879439601E-2</v>
      </c>
      <c r="Z16" s="3">
        <v>-4.6818585736913845E-2</v>
      </c>
      <c r="AA16" s="3">
        <v>5.0111587926162E-2</v>
      </c>
      <c r="AB16" s="3">
        <v>1.3966127642831507E-2</v>
      </c>
      <c r="AC16" s="6">
        <v>6.1733168123503858E-2</v>
      </c>
      <c r="AD16" s="3">
        <v>-3.5940053969858196E-3</v>
      </c>
      <c r="AE16" s="3">
        <v>6.7453452852953247E-2</v>
      </c>
      <c r="AF16" s="3">
        <v>5.4557042869538257E-3</v>
      </c>
      <c r="AG16" s="3">
        <v>-4.9905927268152371E-2</v>
      </c>
      <c r="AH16" s="3">
        <v>3.0954991247255912E-3</v>
      </c>
      <c r="AI16" s="3">
        <v>3.4629693594061955E-3</v>
      </c>
    </row>
    <row r="17" spans="1:35" x14ac:dyDescent="0.45">
      <c r="A17" t="s">
        <v>647</v>
      </c>
      <c r="B17" s="2">
        <v>36525</v>
      </c>
      <c r="C17" s="3">
        <v>3.3524798649419716</v>
      </c>
      <c r="D17" s="3">
        <v>9.5460962443680297E-3</v>
      </c>
      <c r="E17" s="6">
        <v>0.33292970802183286</v>
      </c>
      <c r="F17" s="6">
        <v>7.2972452171995439E-2</v>
      </c>
      <c r="G17" s="3">
        <v>1.0162735922538952E-2</v>
      </c>
      <c r="H17" s="3">
        <v>-6.6761756004871655E-3</v>
      </c>
      <c r="I17" s="6">
        <v>0.13046552585808607</v>
      </c>
      <c r="J17" s="3">
        <v>0.21596753791863996</v>
      </c>
      <c r="K17" s="3">
        <v>7.0235702371507398E-3</v>
      </c>
      <c r="L17" s="6">
        <v>0.80198915633644452</v>
      </c>
      <c r="M17" s="3">
        <v>7.5408174414059823E-2</v>
      </c>
      <c r="N17" s="6">
        <v>0.36621168375079616</v>
      </c>
      <c r="O17" s="6">
        <v>0.2364815738943056</v>
      </c>
      <c r="P17" s="3">
        <v>-8.8346769945998223E-3</v>
      </c>
      <c r="Q17" s="3">
        <v>1.7309145516988169E-2</v>
      </c>
      <c r="R17" s="6">
        <v>0.18004339048055365</v>
      </c>
      <c r="S17" s="3">
        <v>-9.2021386275419111E-3</v>
      </c>
      <c r="T17" s="3">
        <v>-2.835458487275944E-2</v>
      </c>
      <c r="U17" s="3">
        <v>7.2327485785724406E-3</v>
      </c>
      <c r="V17" s="6">
        <v>0.2710376193226457</v>
      </c>
      <c r="W17" s="3">
        <v>9.1680869120591025E-3</v>
      </c>
      <c r="X17" s="3">
        <v>0.15530956586449174</v>
      </c>
      <c r="Y17" s="6">
        <v>0.1307162570277054</v>
      </c>
      <c r="Z17" s="3">
        <v>5.7329246693391026E-2</v>
      </c>
      <c r="AA17" s="3">
        <v>0.10385499338077923</v>
      </c>
      <c r="AB17" s="3">
        <v>7.7500390332310518E-3</v>
      </c>
      <c r="AC17" s="6">
        <v>1.9228134914193489E-2</v>
      </c>
      <c r="AD17" s="3">
        <v>-1.2900369768911414E-2</v>
      </c>
      <c r="AE17" s="3">
        <v>0.14853606562613531</v>
      </c>
      <c r="AF17" s="3">
        <v>1.3371522403061253E-2</v>
      </c>
      <c r="AG17" s="3">
        <v>-4.7929388605679989E-2</v>
      </c>
      <c r="AH17" s="3">
        <v>-5.6887511876462403E-3</v>
      </c>
      <c r="AI17" s="3">
        <v>1.3733055489858894E-2</v>
      </c>
    </row>
    <row r="18" spans="1:35" x14ac:dyDescent="0.45">
      <c r="A18" t="s">
        <v>648</v>
      </c>
      <c r="B18" s="2">
        <v>36616</v>
      </c>
      <c r="C18" s="3">
        <v>5.3220321208119463</v>
      </c>
      <c r="D18" s="3">
        <v>0.2148510256578649</v>
      </c>
      <c r="E18" s="6">
        <v>0.27791869839418937</v>
      </c>
      <c r="F18" s="6">
        <v>1.8633391319406233E-2</v>
      </c>
      <c r="G18" s="3">
        <v>6.6687069474143075E-3</v>
      </c>
      <c r="H18" s="3">
        <v>3.1767633652698898E-3</v>
      </c>
      <c r="I18" s="6">
        <v>0.34647260631747184</v>
      </c>
      <c r="J18" s="3">
        <v>0.28551366785387478</v>
      </c>
      <c r="K18" s="3">
        <v>1.2493806724688757E-2</v>
      </c>
      <c r="L18" s="6">
        <v>1.5457897859522041</v>
      </c>
      <c r="M18" s="3">
        <v>7.2525013115792306E-2</v>
      </c>
      <c r="N18" s="6">
        <v>0.45780174478591823</v>
      </c>
      <c r="O18" s="6">
        <v>0.18589749604479752</v>
      </c>
      <c r="P18" s="3">
        <v>2.039462737740667E-2</v>
      </c>
      <c r="Q18" s="3">
        <v>-2.8507786176210282E-4</v>
      </c>
      <c r="R18" s="6">
        <v>0.31254916500426555</v>
      </c>
      <c r="S18" s="3">
        <v>2.9345313254141882E-2</v>
      </c>
      <c r="T18" s="3">
        <v>0.13121258851933806</v>
      </c>
      <c r="U18" s="3">
        <v>6.7973628139763199E-4</v>
      </c>
      <c r="V18" s="6">
        <v>0.4684576768232605</v>
      </c>
      <c r="W18" s="3">
        <v>7.4071895510178995E-3</v>
      </c>
      <c r="X18" s="3">
        <v>0.14762556008177885</v>
      </c>
      <c r="Y18" s="6">
        <v>0.12519935440710137</v>
      </c>
      <c r="Z18" s="3">
        <v>4.5517291356851099E-2</v>
      </c>
      <c r="AA18" s="3">
        <v>9.338370587465733E-2</v>
      </c>
      <c r="AB18" s="3">
        <v>2.2928990201867932E-2</v>
      </c>
      <c r="AC18" s="6">
        <v>0.13316708344910416</v>
      </c>
      <c r="AD18" s="3">
        <v>7.8246065680850473E-3</v>
      </c>
      <c r="AE18" s="3">
        <v>0.29592789097427502</v>
      </c>
      <c r="AF18" s="3">
        <v>2.5487008526453681E-2</v>
      </c>
      <c r="AG18" s="3">
        <v>5.1450239433540761E-2</v>
      </c>
      <c r="AH18" s="3">
        <v>2.9096514773162444E-2</v>
      </c>
      <c r="AI18" s="3">
        <v>3.3879521518612121E-2</v>
      </c>
    </row>
    <row r="19" spans="1:35" x14ac:dyDescent="0.45">
      <c r="A19" t="s">
        <v>649</v>
      </c>
      <c r="B19" s="2">
        <v>36707</v>
      </c>
      <c r="C19" s="3">
        <v>4.5061741579766004</v>
      </c>
      <c r="D19" s="3">
        <v>6.1822430703806573E-2</v>
      </c>
      <c r="E19" s="6">
        <v>0.25218479782690723</v>
      </c>
      <c r="F19" s="6">
        <v>0.10690659738166888</v>
      </c>
      <c r="G19" s="3">
        <v>-3.8257236645895631E-3</v>
      </c>
      <c r="H19" s="3">
        <v>2.7903954488097613E-3</v>
      </c>
      <c r="I19" s="6">
        <v>0.404059710205322</v>
      </c>
      <c r="J19" s="3">
        <v>0.13900167231041369</v>
      </c>
      <c r="K19" s="3">
        <v>-1.7108445386332179E-3</v>
      </c>
      <c r="L19" s="6">
        <v>1.7687386824053106</v>
      </c>
      <c r="M19" s="3">
        <v>2.1651755469280852E-2</v>
      </c>
      <c r="N19" s="6">
        <v>0.36251209036343129</v>
      </c>
      <c r="O19" s="6">
        <v>6.321403140154716E-2</v>
      </c>
      <c r="P19" s="3">
        <v>5.4858964036330208E-3</v>
      </c>
      <c r="Q19" s="3">
        <v>-0.10804699392934446</v>
      </c>
      <c r="R19" s="6">
        <v>0.32707153962015212</v>
      </c>
      <c r="S19" s="3">
        <v>-1.5170479549003777E-2</v>
      </c>
      <c r="T19" s="3">
        <v>4.0384027879844846E-2</v>
      </c>
      <c r="U19" s="3">
        <v>5.075277445891411E-3</v>
      </c>
      <c r="V19" s="6">
        <v>0.36891969050485751</v>
      </c>
      <c r="W19" s="3">
        <v>-9.1629099510053703E-3</v>
      </c>
      <c r="X19" s="3">
        <v>1.8976744435692205E-2</v>
      </c>
      <c r="Y19" s="6">
        <v>0.24498770603530623</v>
      </c>
      <c r="Z19" s="3">
        <v>3.2507872443018844E-2</v>
      </c>
      <c r="AA19" s="3">
        <v>4.4277258871756875E-2</v>
      </c>
      <c r="AB19" s="3">
        <v>-1.9059454028294304E-2</v>
      </c>
      <c r="AC19" s="6">
        <v>0.13253518508378201</v>
      </c>
      <c r="AD19" s="3">
        <v>1.7845336277959326E-2</v>
      </c>
      <c r="AE19" s="3">
        <v>0.29137910593346078</v>
      </c>
      <c r="AF19" s="3">
        <v>4.9959596264296177E-3</v>
      </c>
      <c r="AG19" s="3">
        <v>4.0516862307793916E-2</v>
      </c>
      <c r="AH19" s="3">
        <v>2.2758850723083005E-3</v>
      </c>
      <c r="AI19" s="3">
        <v>-8.7932483669000486E-3</v>
      </c>
    </row>
    <row r="20" spans="1:35" x14ac:dyDescent="0.45">
      <c r="A20" t="s">
        <v>650</v>
      </c>
      <c r="B20" s="2">
        <v>36799</v>
      </c>
      <c r="C20" s="3">
        <v>3.336270113245297</v>
      </c>
      <c r="D20" s="3">
        <v>8.2044599878710049E-4</v>
      </c>
      <c r="E20" s="6">
        <v>0.22976150786823915</v>
      </c>
      <c r="F20" s="6">
        <v>3.0337115359123361E-2</v>
      </c>
      <c r="G20" s="3">
        <v>2.427718664053966E-3</v>
      </c>
      <c r="H20" s="3">
        <v>-1.2603739763908828E-2</v>
      </c>
      <c r="I20" s="6">
        <v>0.23324195330120598</v>
      </c>
      <c r="J20" s="3">
        <v>5.3414075203564788E-2</v>
      </c>
      <c r="K20" s="3">
        <v>1.2871738197485881E-4</v>
      </c>
      <c r="L20" s="6">
        <v>1.0746537028537915</v>
      </c>
      <c r="M20" s="3">
        <v>1.1934040889938709E-2</v>
      </c>
      <c r="N20" s="6">
        <v>0.22034930046808768</v>
      </c>
      <c r="O20" s="6">
        <v>2.7432610368477675E-2</v>
      </c>
      <c r="P20" s="3">
        <v>7.7096906190825022E-3</v>
      </c>
      <c r="Q20" s="3">
        <v>-1.5495519369310085E-2</v>
      </c>
      <c r="R20" s="6">
        <v>0.30864478635138726</v>
      </c>
      <c r="S20" s="3">
        <v>-1.6958982387468891E-2</v>
      </c>
      <c r="T20" s="3">
        <v>-2.0114072013512268E-2</v>
      </c>
      <c r="U20" s="3">
        <v>4.6259132312140806E-3</v>
      </c>
      <c r="V20" s="6">
        <v>0.40959958882766373</v>
      </c>
      <c r="W20" s="3">
        <v>-1.8691894303788238E-3</v>
      </c>
      <c r="X20" s="3">
        <v>0.11375398760463319</v>
      </c>
      <c r="Y20" s="6">
        <v>7.9323607241196664E-2</v>
      </c>
      <c r="Z20" s="3">
        <v>9.0928134382762774E-2</v>
      </c>
      <c r="AA20" s="3">
        <v>6.0741343747270186E-2</v>
      </c>
      <c r="AB20" s="3">
        <v>2.7942205228591449E-3</v>
      </c>
      <c r="AC20" s="6">
        <v>0.12037889760307702</v>
      </c>
      <c r="AD20" s="3">
        <v>-6.0231605175533106E-3</v>
      </c>
      <c r="AE20" s="3">
        <v>0.18704970604294682</v>
      </c>
      <c r="AF20" s="3">
        <v>1.3345636177438025E-2</v>
      </c>
      <c r="AG20" s="3">
        <v>4.0886465662683807E-3</v>
      </c>
      <c r="AH20" s="3">
        <v>3.131373212229388E-2</v>
      </c>
      <c r="AI20" s="3">
        <v>6.3820173452624742E-3</v>
      </c>
    </row>
    <row r="21" spans="1:35" x14ac:dyDescent="0.45">
      <c r="A21" t="s">
        <v>651</v>
      </c>
      <c r="B21" s="2">
        <v>36891</v>
      </c>
      <c r="C21" s="3">
        <v>5.0462695456314748</v>
      </c>
      <c r="D21" s="3">
        <v>1.3473335283041852E-2</v>
      </c>
      <c r="E21" s="6">
        <v>0.29646951594452059</v>
      </c>
      <c r="F21" s="6">
        <v>2.599339546777649E-2</v>
      </c>
      <c r="G21" s="3">
        <v>2.0033559926750606E-2</v>
      </c>
      <c r="H21" s="3">
        <v>5.1844339025365269E-2</v>
      </c>
      <c r="I21" s="6">
        <v>0.40473463741263005</v>
      </c>
      <c r="J21" s="3">
        <v>3.2435198020583998E-2</v>
      </c>
      <c r="K21" s="3">
        <v>5.4648267625104999E-3</v>
      </c>
      <c r="L21" s="6">
        <v>0.9419272137220015</v>
      </c>
      <c r="M21" s="3">
        <v>2.4504011610248667E-2</v>
      </c>
      <c r="N21" s="6">
        <v>0.28307957602482714</v>
      </c>
      <c r="O21" s="6">
        <v>3.5978024519197738E-2</v>
      </c>
      <c r="P21" s="3">
        <v>1.6663684709919024E-2</v>
      </c>
      <c r="Q21" s="3">
        <v>3.9749175196519153E-2</v>
      </c>
      <c r="R21" s="6">
        <v>0.46301437823614267</v>
      </c>
      <c r="S21" s="3">
        <v>3.4273789553214085E-2</v>
      </c>
      <c r="T21" s="3">
        <v>-1.7204193515115061E-2</v>
      </c>
      <c r="U21" s="3">
        <v>2.5043133932222211E-2</v>
      </c>
      <c r="V21" s="6">
        <v>1.0342014339989094</v>
      </c>
      <c r="W21" s="3">
        <v>2.2037915751070322E-2</v>
      </c>
      <c r="X21" s="3">
        <v>0.10731493591869971</v>
      </c>
      <c r="Y21" s="6">
        <v>0.18292975761906591</v>
      </c>
      <c r="Z21" s="3">
        <v>3.2355864315758459E-2</v>
      </c>
      <c r="AA21" s="3">
        <v>0.11492085835544187</v>
      </c>
      <c r="AB21" s="3">
        <v>2.6138151942292822E-2</v>
      </c>
      <c r="AC21" s="6">
        <v>0.26653209357614233</v>
      </c>
      <c r="AD21" s="3">
        <v>6.0860999132336675E-2</v>
      </c>
      <c r="AE21" s="3">
        <v>0.24138157185163617</v>
      </c>
      <c r="AF21" s="3">
        <v>1.2187152186783883E-2</v>
      </c>
      <c r="AG21" s="3">
        <v>0.21828908139993061</v>
      </c>
      <c r="AH21" s="3">
        <v>1.9599750572356724E-2</v>
      </c>
      <c r="AI21" s="3">
        <v>1.6930602993062274E-2</v>
      </c>
    </row>
    <row r="22" spans="1:35" x14ac:dyDescent="0.45">
      <c r="A22" t="s">
        <v>652</v>
      </c>
      <c r="B22" s="2">
        <v>36981</v>
      </c>
      <c r="C22" s="3">
        <v>4.3761894223058606</v>
      </c>
      <c r="D22" s="3">
        <v>3.7275330067517536E-2</v>
      </c>
      <c r="E22" s="6">
        <v>0.2606169258118663</v>
      </c>
      <c r="F22" s="6">
        <v>4.483394547908514E-2</v>
      </c>
      <c r="G22" s="3">
        <v>1.8753252642652454E-2</v>
      </c>
      <c r="H22" s="3">
        <v>7.5330650044118045E-3</v>
      </c>
      <c r="I22" s="6">
        <v>0.1962796901801678</v>
      </c>
      <c r="J22" s="3">
        <v>0.1560293788741979</v>
      </c>
      <c r="K22" s="3">
        <v>7.8198290015301687E-3</v>
      </c>
      <c r="L22" s="6">
        <v>1.1958230510123076</v>
      </c>
      <c r="M22" s="3">
        <v>4.3392343138155369E-2</v>
      </c>
      <c r="N22" s="6">
        <v>0.20830678295203173</v>
      </c>
      <c r="O22" s="6">
        <v>9.6090010801074086E-2</v>
      </c>
      <c r="P22" s="3">
        <v>2.0638712256074016E-2</v>
      </c>
      <c r="Q22" s="3">
        <v>1.8362674070670767E-2</v>
      </c>
      <c r="R22" s="6">
        <v>0.31027249925254136</v>
      </c>
      <c r="S22" s="3">
        <v>1.787021539180483E-2</v>
      </c>
      <c r="T22" s="3">
        <v>3.4666561601133434E-3</v>
      </c>
      <c r="U22" s="3">
        <v>1.3967558700803649E-2</v>
      </c>
      <c r="V22" s="6">
        <v>0.61945727671026252</v>
      </c>
      <c r="W22" s="3">
        <v>1.1565379722613282E-2</v>
      </c>
      <c r="X22" s="3">
        <v>0.10951275299109847</v>
      </c>
      <c r="Y22" s="6">
        <v>0.14317754439677788</v>
      </c>
      <c r="Z22" s="3">
        <v>7.1862330364906246E-2</v>
      </c>
      <c r="AA22" s="3">
        <v>0.11710514742496382</v>
      </c>
      <c r="AB22" s="3">
        <v>5.1935394708595824E-2</v>
      </c>
      <c r="AC22" s="6">
        <v>0.11775720368904401</v>
      </c>
      <c r="AD22" s="3">
        <v>1.3213946765704958E-2</v>
      </c>
      <c r="AE22" s="3">
        <v>0.19262467569845926</v>
      </c>
      <c r="AF22" s="3">
        <v>3.7029993346964583E-3</v>
      </c>
      <c r="AG22" s="3">
        <v>8.2541365720865803E-2</v>
      </c>
      <c r="AH22" s="3">
        <v>2.4566544431622612E-2</v>
      </c>
      <c r="AI22" s="3">
        <v>2.5713567865991277E-3</v>
      </c>
    </row>
    <row r="23" spans="1:35" x14ac:dyDescent="0.45">
      <c r="A23" t="s">
        <v>653</v>
      </c>
      <c r="B23" s="2">
        <v>37072</v>
      </c>
      <c r="C23" s="3">
        <v>4.729527565559505</v>
      </c>
      <c r="D23" s="3">
        <v>4.6836181311877244E-2</v>
      </c>
      <c r="E23" s="6">
        <v>0.25301584943042094</v>
      </c>
      <c r="F23" s="6">
        <v>3.5364041734794155E-2</v>
      </c>
      <c r="G23" s="3">
        <v>2.5697940890449588E-2</v>
      </c>
      <c r="H23" s="3">
        <v>2.5979256807512629E-2</v>
      </c>
      <c r="I23" s="6">
        <v>0.14787689193768513</v>
      </c>
      <c r="J23" s="3">
        <v>0.29397322715544894</v>
      </c>
      <c r="K23" s="3">
        <v>1.7691348596033146E-2</v>
      </c>
      <c r="L23" s="6">
        <v>1.0742053632697015</v>
      </c>
      <c r="M23" s="3">
        <v>0.12094800089611575</v>
      </c>
      <c r="N23" s="6">
        <v>0.49090649858609664</v>
      </c>
      <c r="O23" s="6">
        <v>0.1405911142871932</v>
      </c>
      <c r="P23" s="3">
        <v>3.6073259812759363E-2</v>
      </c>
      <c r="Q23" s="3">
        <v>0.13422470878090823</v>
      </c>
      <c r="R23" s="6">
        <v>0.40841284670150352</v>
      </c>
      <c r="S23" s="3">
        <v>4.3506767751031232E-2</v>
      </c>
      <c r="T23" s="3">
        <v>5.0609187335224889E-2</v>
      </c>
      <c r="U23" s="3">
        <v>2.2800575447407479E-2</v>
      </c>
      <c r="V23" s="6">
        <v>0.70775941677751164</v>
      </c>
      <c r="W23" s="3">
        <v>-1.7136859931753269E-2</v>
      </c>
      <c r="X23" s="3">
        <v>0.14495191763891965</v>
      </c>
      <c r="Y23" s="6">
        <v>-1.9339015645313538E-3</v>
      </c>
      <c r="Z23" s="3">
        <v>0.14435378162226714</v>
      </c>
      <c r="AA23" s="3">
        <v>9.9840328693840644E-2</v>
      </c>
      <c r="AB23" s="3">
        <v>4.8621432795762427E-2</v>
      </c>
      <c r="AC23" s="6">
        <v>0.10535060252608722</v>
      </c>
      <c r="AD23" s="3">
        <v>3.0988994682209836E-2</v>
      </c>
      <c r="AE23" s="3">
        <v>0.17775575816177333</v>
      </c>
      <c r="AF23" s="3">
        <v>3.3422206306246552E-2</v>
      </c>
      <c r="AG23" s="3">
        <v>0.10224279346038338</v>
      </c>
      <c r="AH23" s="3">
        <v>4.5977608756666927E-2</v>
      </c>
      <c r="AI23" s="3">
        <v>-1.4146578824730227E-4</v>
      </c>
    </row>
    <row r="24" spans="1:35" x14ac:dyDescent="0.45">
      <c r="A24" t="s">
        <v>654</v>
      </c>
      <c r="B24" s="2">
        <v>37164</v>
      </c>
      <c r="C24" s="3">
        <v>16.877553067334322</v>
      </c>
      <c r="D24" s="3">
        <v>8.3691338518241912E-2</v>
      </c>
      <c r="E24" s="6">
        <v>0.53494897712889111</v>
      </c>
      <c r="F24" s="6">
        <v>0.13818664669408373</v>
      </c>
      <c r="G24" s="3">
        <v>3.215122512556929E-2</v>
      </c>
      <c r="H24" s="3">
        <v>0.13401343287259612</v>
      </c>
      <c r="I24" s="6">
        <v>0.41955078805423202</v>
      </c>
      <c r="J24" s="3">
        <v>0.35320778078929044</v>
      </c>
      <c r="K24" s="3">
        <v>5.9642185554370813E-2</v>
      </c>
      <c r="L24" s="6">
        <v>7.6240840463672725</v>
      </c>
      <c r="M24" s="3">
        <v>7.8642078825136394E-2</v>
      </c>
      <c r="N24" s="6">
        <v>1.162871432594252</v>
      </c>
      <c r="O24" s="6">
        <v>0.3940253644523537</v>
      </c>
      <c r="P24" s="3">
        <v>0.14313941523162649</v>
      </c>
      <c r="Q24" s="3">
        <v>0.14130817382209562</v>
      </c>
      <c r="R24" s="6">
        <v>0.82469483527539389</v>
      </c>
      <c r="S24" s="3">
        <v>0.23594786033038009</v>
      </c>
      <c r="T24" s="3">
        <v>0.14475872739077086</v>
      </c>
      <c r="U24" s="3">
        <v>6.2829734906768395E-2</v>
      </c>
      <c r="V24" s="6">
        <v>1.0309718093431075</v>
      </c>
      <c r="W24" s="3">
        <v>0.13515453021362259</v>
      </c>
      <c r="X24" s="3">
        <v>0.43359729652028589</v>
      </c>
      <c r="Y24" s="6">
        <v>0.60960166943541905</v>
      </c>
      <c r="Z24" s="3">
        <v>0.15164454027109431</v>
      </c>
      <c r="AA24" s="3">
        <v>0.16011854887212512</v>
      </c>
      <c r="AB24" s="3">
        <v>0.25942280976488302</v>
      </c>
      <c r="AC24" s="6">
        <v>0.26212046783001886</v>
      </c>
      <c r="AD24" s="3">
        <v>0.14700006597695409</v>
      </c>
      <c r="AE24" s="3">
        <v>0.3351010227043994</v>
      </c>
      <c r="AF24" s="3">
        <v>2.58861764896289E-2</v>
      </c>
      <c r="AG24" s="3">
        <v>0.47228499598473744</v>
      </c>
      <c r="AH24" s="3">
        <v>0.14126765304761696</v>
      </c>
      <c r="AI24" s="3">
        <v>3.8571144137429285E-2</v>
      </c>
    </row>
    <row r="25" spans="1:35" x14ac:dyDescent="0.45">
      <c r="A25" t="s">
        <v>655</v>
      </c>
      <c r="B25" s="2">
        <v>37256</v>
      </c>
      <c r="C25" s="3">
        <v>4.0645158351657864</v>
      </c>
      <c r="D25" s="3">
        <v>9.1809489832552355E-2</v>
      </c>
      <c r="E25" s="6">
        <v>0.2830551685510459</v>
      </c>
      <c r="F25" s="6">
        <v>4.9109755472438059E-2</v>
      </c>
      <c r="G25" s="3">
        <v>-2.4517696284634544E-2</v>
      </c>
      <c r="H25" s="3">
        <v>3.3039272169759173E-2</v>
      </c>
      <c r="I25" s="6">
        <v>0.30730926350239995</v>
      </c>
      <c r="J25" s="3">
        <v>0.32738883529846452</v>
      </c>
      <c r="K25" s="3">
        <v>1.0546850594389423E-2</v>
      </c>
      <c r="L25" s="6">
        <v>0.34667295038387991</v>
      </c>
      <c r="M25" s="3">
        <v>4.6225596682129277E-2</v>
      </c>
      <c r="N25" s="6">
        <v>0.50756470619660465</v>
      </c>
      <c r="O25" s="6">
        <v>0.23913356384172396</v>
      </c>
      <c r="P25" s="3">
        <v>1.7913663864288519E-2</v>
      </c>
      <c r="Q25" s="3">
        <v>4.3629076123513202E-2</v>
      </c>
      <c r="R25" s="6">
        <v>0.20184105191666329</v>
      </c>
      <c r="S25" s="3">
        <v>2.5360385881852771E-2</v>
      </c>
      <c r="T25" s="3">
        <v>5.5149663861164572E-2</v>
      </c>
      <c r="U25" s="3">
        <v>1.7937636019350355E-2</v>
      </c>
      <c r="V25" s="6">
        <v>0.73646733394996189</v>
      </c>
      <c r="W25" s="3">
        <v>1.7478991479831913E-2</v>
      </c>
      <c r="X25" s="3">
        <v>9.5869056687829246E-2</v>
      </c>
      <c r="Y25" s="6">
        <v>9.3526607968651296E-2</v>
      </c>
      <c r="Z25" s="3">
        <v>4.5533279804972085E-2</v>
      </c>
      <c r="AA25" s="3">
        <v>5.5794165853966959E-2</v>
      </c>
      <c r="AB25" s="3">
        <v>2.8107470835972474E-2</v>
      </c>
      <c r="AC25" s="6">
        <v>2.7358884454981892E-2</v>
      </c>
      <c r="AD25" s="3">
        <v>3.9988350335347089E-2</v>
      </c>
      <c r="AE25" s="3">
        <v>0.26165690324229129</v>
      </c>
      <c r="AF25" s="3">
        <v>2.1299970768386155E-2</v>
      </c>
      <c r="AG25" s="3">
        <v>0.14286446364130131</v>
      </c>
      <c r="AH25" s="3">
        <v>1.6983331634473416E-2</v>
      </c>
      <c r="AI25" s="3">
        <v>2.2793079370464878E-2</v>
      </c>
    </row>
    <row r="26" spans="1:35" x14ac:dyDescent="0.45">
      <c r="A26" t="s">
        <v>656</v>
      </c>
      <c r="B26" s="2">
        <v>37346</v>
      </c>
      <c r="C26" s="3">
        <v>5.8104441296783671</v>
      </c>
      <c r="D26" s="3">
        <v>1.3335052927277073E-2</v>
      </c>
      <c r="E26" s="6">
        <v>0.23180383629670379</v>
      </c>
      <c r="F26" s="6">
        <v>5.2213130357315313E-2</v>
      </c>
      <c r="G26" s="3">
        <v>8.1113792205588526E-3</v>
      </c>
      <c r="H26" s="3">
        <v>5.9658203996621258E-2</v>
      </c>
      <c r="I26" s="6">
        <v>0.28699558972140271</v>
      </c>
      <c r="J26" s="3">
        <v>0.13105292209170846</v>
      </c>
      <c r="K26" s="3">
        <v>1.9365364335651339E-3</v>
      </c>
      <c r="L26" s="6">
        <v>1.7475377433855148</v>
      </c>
      <c r="M26" s="3">
        <v>3.1854603199170065E-2</v>
      </c>
      <c r="N26" s="6">
        <v>0.5269843104599129</v>
      </c>
      <c r="O26" s="6">
        <v>0.12164495629826855</v>
      </c>
      <c r="P26" s="3">
        <v>3.9451025868760252E-2</v>
      </c>
      <c r="Q26" s="3">
        <v>2.6332768545444567E-2</v>
      </c>
      <c r="R26" s="6">
        <v>0.23122374690107492</v>
      </c>
      <c r="S26" s="3">
        <v>4.8971977289261587E-2</v>
      </c>
      <c r="T26" s="3">
        <v>1.7904832542018825E-2</v>
      </c>
      <c r="U26" s="3">
        <v>2.9581192989276056E-2</v>
      </c>
      <c r="V26" s="6">
        <v>0.6718508703731364</v>
      </c>
      <c r="W26" s="3">
        <v>5.4992076033072719E-2</v>
      </c>
      <c r="X26" s="3">
        <v>0.15420567039802319</v>
      </c>
      <c r="Y26" s="6">
        <v>0.14964227073005895</v>
      </c>
      <c r="Z26" s="3">
        <v>4.9597784689574653E-2</v>
      </c>
      <c r="AA26" s="3">
        <v>4.9189080890148076E-2</v>
      </c>
      <c r="AB26" s="3">
        <v>4.7736525533263102E-2</v>
      </c>
      <c r="AC26" s="6">
        <v>0.13931785204367578</v>
      </c>
      <c r="AD26" s="3">
        <v>6.6010268354838503E-2</v>
      </c>
      <c r="AE26" s="3">
        <v>0.23913210853836153</v>
      </c>
      <c r="AF26" s="3">
        <v>2.4270623046730732E-2</v>
      </c>
      <c r="AG26" s="3">
        <v>0.15201296546641918</v>
      </c>
      <c r="AH26" s="3">
        <v>3.6528980763182783E-2</v>
      </c>
      <c r="AI26" s="3">
        <v>1.0598795320576365E-2</v>
      </c>
    </row>
    <row r="27" spans="1:35" x14ac:dyDescent="0.45">
      <c r="A27" t="s">
        <v>657</v>
      </c>
      <c r="B27" s="2">
        <v>37437</v>
      </c>
      <c r="C27" s="3">
        <v>5.6707035282142764</v>
      </c>
      <c r="D27" s="3">
        <v>4.4949919493713658E-2</v>
      </c>
      <c r="E27" s="6">
        <v>0.53939196566097614</v>
      </c>
      <c r="F27" s="6">
        <v>9.0149471303613241E-2</v>
      </c>
      <c r="G27" s="3">
        <v>4.1382095715341564E-2</v>
      </c>
      <c r="H27" s="3">
        <v>3.555113722747149E-2</v>
      </c>
      <c r="I27" s="6">
        <v>0.370683280433101</v>
      </c>
      <c r="J27" s="3">
        <v>0.16298162959913709</v>
      </c>
      <c r="K27" s="3">
        <v>1.2492754589846104E-2</v>
      </c>
      <c r="L27" s="6">
        <v>1.7197534022332406</v>
      </c>
      <c r="M27" s="3">
        <v>4.6630402476140052E-2</v>
      </c>
      <c r="N27" s="6">
        <v>0.20225257635776464</v>
      </c>
      <c r="O27" s="6">
        <v>0.30631400889720173</v>
      </c>
      <c r="P27" s="3">
        <v>6.8998404708746727E-2</v>
      </c>
      <c r="Q27" s="3">
        <v>3.2490294482586959E-2</v>
      </c>
      <c r="R27" s="6">
        <v>0.3754965654867633</v>
      </c>
      <c r="S27" s="3">
        <v>3.6115463348504379E-2</v>
      </c>
      <c r="T27" s="3">
        <v>4.1892472354539738E-2</v>
      </c>
      <c r="U27" s="3">
        <v>3.095966311322668E-2</v>
      </c>
      <c r="V27" s="6">
        <v>0.65715900169005481</v>
      </c>
      <c r="W27" s="3">
        <v>2.2514820800931666E-2</v>
      </c>
      <c r="X27" s="3">
        <v>0.21791831178316046</v>
      </c>
      <c r="Y27" s="6">
        <v>0.23864512514358627</v>
      </c>
      <c r="Z27" s="3">
        <v>2.0256741793594626E-2</v>
      </c>
      <c r="AA27" s="3">
        <v>5.913720774842636E-2</v>
      </c>
      <c r="AB27" s="3">
        <v>4.651821375787344E-2</v>
      </c>
      <c r="AC27" s="6">
        <v>0.15632858403225772</v>
      </c>
      <c r="AD27" s="3">
        <v>3.5911253372082202E-2</v>
      </c>
      <c r="AE27" s="3">
        <v>0.23377301588650229</v>
      </c>
      <c r="AF27" s="3">
        <v>1.6537892564952975E-2</v>
      </c>
      <c r="AG27" s="3">
        <v>8.0689199315232163E-2</v>
      </c>
      <c r="AH27" s="3">
        <v>3.0147939332428927E-2</v>
      </c>
      <c r="AI27" s="3">
        <v>0.10102016798091461</v>
      </c>
    </row>
    <row r="28" spans="1:35" x14ac:dyDescent="0.45">
      <c r="A28" t="s">
        <v>658</v>
      </c>
      <c r="B28" s="2">
        <v>37529</v>
      </c>
      <c r="C28" s="3">
        <v>6.9733036053573043</v>
      </c>
      <c r="D28" s="3">
        <v>3.036215540506423E-2</v>
      </c>
      <c r="E28" s="6">
        <v>0.48809213921453631</v>
      </c>
      <c r="F28" s="6">
        <v>0.11573789008532681</v>
      </c>
      <c r="G28" s="3">
        <v>5.4349994062217542E-2</v>
      </c>
      <c r="H28" s="3">
        <v>8.9722042809082261E-2</v>
      </c>
      <c r="I28" s="6">
        <v>0.41043200534906832</v>
      </c>
      <c r="J28" s="3">
        <v>0.29794712231349513</v>
      </c>
      <c r="K28" s="3">
        <v>2.6953104544560534E-2</v>
      </c>
      <c r="L28" s="6">
        <v>1.2587123886879452</v>
      </c>
      <c r="M28" s="3">
        <v>2.1533453899720511E-2</v>
      </c>
      <c r="N28" s="6">
        <v>0.6759193324896311</v>
      </c>
      <c r="O28" s="6">
        <v>0.19898550079579</v>
      </c>
      <c r="P28" s="3">
        <v>7.9547795565151611E-2</v>
      </c>
      <c r="Q28" s="3">
        <v>5.6501463409954301E-2</v>
      </c>
      <c r="R28" s="6">
        <v>0.3350263276300674</v>
      </c>
      <c r="S28" s="3">
        <v>8.9909698697670931E-2</v>
      </c>
      <c r="T28" s="3">
        <v>4.7334608412703372E-2</v>
      </c>
      <c r="U28" s="3">
        <v>4.531652321094827E-2</v>
      </c>
      <c r="V28" s="6">
        <v>0.71042146663788619</v>
      </c>
      <c r="W28" s="3">
        <v>5.5206146956033299E-2</v>
      </c>
      <c r="X28" s="3">
        <v>0.18130014947825701</v>
      </c>
      <c r="Y28" s="6">
        <v>0.17020543603928293</v>
      </c>
      <c r="Z28" s="3">
        <v>5.686261172601307E-2</v>
      </c>
      <c r="AA28" s="3">
        <v>0.10387775858131562</v>
      </c>
      <c r="AB28" s="3">
        <v>3.7221504274199346E-2</v>
      </c>
      <c r="AC28" s="6">
        <v>0.25851280036843338</v>
      </c>
      <c r="AD28" s="3">
        <v>8.5036376333046754E-2</v>
      </c>
      <c r="AE28" s="3">
        <v>0.37515636118155693</v>
      </c>
      <c r="AF28" s="3">
        <v>7.7607811566854645E-2</v>
      </c>
      <c r="AG28" s="3">
        <v>0.28749993593036838</v>
      </c>
      <c r="AH28" s="3">
        <v>5.3464493849146311E-2</v>
      </c>
      <c r="AI28" s="3">
        <v>6.4987986735492859E-2</v>
      </c>
    </row>
    <row r="29" spans="1:35" x14ac:dyDescent="0.45">
      <c r="A29" t="s">
        <v>659</v>
      </c>
      <c r="B29" s="2">
        <v>37621</v>
      </c>
      <c r="C29" s="3">
        <v>5.7732966818810283</v>
      </c>
      <c r="D29" s="3">
        <v>3.2758416428641711E-2</v>
      </c>
      <c r="E29" s="6">
        <v>0.28116751395301237</v>
      </c>
      <c r="F29" s="6">
        <v>9.4308546384764824E-2</v>
      </c>
      <c r="G29" s="3">
        <v>8.8467239517767943E-2</v>
      </c>
      <c r="H29" s="3">
        <v>2.566899134046385E-2</v>
      </c>
      <c r="I29" s="6">
        <v>0.29126309753993879</v>
      </c>
      <c r="J29" s="3">
        <v>0.30085259661492636</v>
      </c>
      <c r="K29" s="3">
        <v>2.6808376482170597E-2</v>
      </c>
      <c r="L29" s="6">
        <v>1.8537760107372896</v>
      </c>
      <c r="M29" s="3">
        <v>7.4834476129585367E-2</v>
      </c>
      <c r="N29" s="6">
        <v>0.5579758439462762</v>
      </c>
      <c r="O29" s="6">
        <v>0.13002829445993414</v>
      </c>
      <c r="P29" s="3">
        <v>0.1166422495306403</v>
      </c>
      <c r="Q29" s="3">
        <v>4.496433449178399E-2</v>
      </c>
      <c r="R29" s="6">
        <v>0.2412146406356481</v>
      </c>
      <c r="S29" s="3">
        <v>3.5092085529140872E-2</v>
      </c>
      <c r="T29" s="3">
        <v>9.026085031080619E-2</v>
      </c>
      <c r="U29" s="3">
        <v>9.1584789773574531E-3</v>
      </c>
      <c r="V29" s="6">
        <v>0.52879126644802199</v>
      </c>
      <c r="W29" s="3">
        <v>1.8854733680173656E-2</v>
      </c>
      <c r="X29" s="3">
        <v>0.16084335887637902</v>
      </c>
      <c r="Y29" s="6">
        <v>0.10540896361712909</v>
      </c>
      <c r="Z29" s="3">
        <v>0.12303198110528034</v>
      </c>
      <c r="AA29" s="3">
        <v>5.7641682407438818E-2</v>
      </c>
      <c r="AB29" s="3">
        <v>2.1016363451351012E-2</v>
      </c>
      <c r="AC29" s="6">
        <v>0.11724137674779472</v>
      </c>
      <c r="AD29" s="3">
        <v>1.4790448744864865E-2</v>
      </c>
      <c r="AE29" s="3">
        <v>0.24336958470822329</v>
      </c>
      <c r="AF29" s="3">
        <v>1.6842607915828957E-2</v>
      </c>
      <c r="AG29" s="3">
        <v>0.1280866937698337</v>
      </c>
      <c r="AH29" s="3">
        <v>9.4340439883326271E-2</v>
      </c>
      <c r="AI29" s="3">
        <v>3.5035084170999903E-2</v>
      </c>
    </row>
    <row r="30" spans="1:35" x14ac:dyDescent="0.45">
      <c r="A30" t="s">
        <v>660</v>
      </c>
      <c r="B30" s="2">
        <v>37711</v>
      </c>
      <c r="C30" s="3">
        <v>4.4453981505683293</v>
      </c>
      <c r="D30" s="3">
        <v>2.5421463331581771E-2</v>
      </c>
      <c r="E30" s="6">
        <v>0.23685065741584696</v>
      </c>
      <c r="F30" s="6">
        <v>1.6255606794273174E-2</v>
      </c>
      <c r="G30" s="3">
        <v>4.5067192342546211E-3</v>
      </c>
      <c r="H30" s="3">
        <v>1.2774147733925347E-2</v>
      </c>
      <c r="I30" s="6">
        <v>0.28891034356977136</v>
      </c>
      <c r="J30" s="3">
        <v>0.21234393050184952</v>
      </c>
      <c r="K30" s="3">
        <v>7.8348956378646202E-3</v>
      </c>
      <c r="L30" s="6">
        <v>1.0686144693676833</v>
      </c>
      <c r="M30" s="3">
        <v>5.3317005238737711E-2</v>
      </c>
      <c r="N30" s="6">
        <v>0.26760020779932214</v>
      </c>
      <c r="O30" s="6">
        <v>7.8151007406462303E-3</v>
      </c>
      <c r="P30" s="3">
        <v>1.3929754934621195E-2</v>
      </c>
      <c r="Q30" s="3">
        <v>1.2280647271165464E-2</v>
      </c>
      <c r="R30" s="6">
        <v>0.26771529745482775</v>
      </c>
      <c r="S30" s="3">
        <v>1.8890029935807653E-2</v>
      </c>
      <c r="T30" s="3">
        <v>-4.8983320688224218E-3</v>
      </c>
      <c r="U30" s="3">
        <v>2.6363827612922785E-2</v>
      </c>
      <c r="V30" s="6">
        <v>0.59733348315457924</v>
      </c>
      <c r="W30" s="3">
        <v>1.8129317426171857E-2</v>
      </c>
      <c r="X30" s="3">
        <v>0.11497095832552412</v>
      </c>
      <c r="Y30" s="6">
        <v>0.10131387260671965</v>
      </c>
      <c r="Z30" s="3">
        <v>4.6443371801396453E-2</v>
      </c>
      <c r="AA30" s="3">
        <v>7.5318965777769559E-2</v>
      </c>
      <c r="AB30" s="3">
        <v>2.0861573072638508E-2</v>
      </c>
      <c r="AC30" s="6">
        <v>9.5285998965730909E-2</v>
      </c>
      <c r="AD30" s="3">
        <v>2.0128094197054313E-2</v>
      </c>
      <c r="AE30" s="3">
        <v>0.14283265331916858</v>
      </c>
      <c r="AF30" s="3">
        <v>4.9177570517795255E-2</v>
      </c>
      <c r="AG30" s="3">
        <v>7.6448184348596168E-2</v>
      </c>
      <c r="AH30" s="3">
        <v>3.6559286486501454E-2</v>
      </c>
      <c r="AI30" s="3">
        <v>1.2253412577190693E-2</v>
      </c>
    </row>
    <row r="31" spans="1:35" x14ac:dyDescent="0.45">
      <c r="A31" t="s">
        <v>661</v>
      </c>
      <c r="B31" s="2">
        <v>37802</v>
      </c>
      <c r="C31" s="3">
        <v>4.8984501322155776</v>
      </c>
      <c r="D31" s="3">
        <v>4.1001979801695038E-2</v>
      </c>
      <c r="E31" s="6">
        <v>0.23049970008856796</v>
      </c>
      <c r="F31" s="6">
        <v>4.3013190747036689E-2</v>
      </c>
      <c r="G31" s="3">
        <v>1.835101361328776E-2</v>
      </c>
      <c r="H31" s="3">
        <v>3.4435396789155331E-2</v>
      </c>
      <c r="I31" s="6">
        <v>0.36343994578518557</v>
      </c>
      <c r="J31" s="3">
        <v>0.28639621767720674</v>
      </c>
      <c r="K31" s="3">
        <v>2.7866115650737867E-2</v>
      </c>
      <c r="L31" s="6">
        <v>0.79277698645585515</v>
      </c>
      <c r="M31" s="3">
        <v>3.1297434165570515E-2</v>
      </c>
      <c r="N31" s="6">
        <v>0.55206260099751836</v>
      </c>
      <c r="O31" s="6">
        <v>0.14972523174395785</v>
      </c>
      <c r="P31" s="3">
        <v>3.9388321743873272E-2</v>
      </c>
      <c r="Q31" s="3">
        <v>1.685129348557066E-2</v>
      </c>
      <c r="R31" s="6">
        <v>0.30826666595537633</v>
      </c>
      <c r="S31" s="3">
        <v>3.2985437375941132E-2</v>
      </c>
      <c r="T31" s="3">
        <v>5.8188400659006621E-2</v>
      </c>
      <c r="U31" s="3">
        <v>5.0131090630602088E-2</v>
      </c>
      <c r="V31" s="6">
        <v>0.84245545209392469</v>
      </c>
      <c r="W31" s="3">
        <v>3.6239023621761998E-2</v>
      </c>
      <c r="X31" s="3">
        <v>0.16580394381749078</v>
      </c>
      <c r="Y31" s="6">
        <v>-2.6435271862818563E-2</v>
      </c>
      <c r="Z31" s="3">
        <v>5.2836691610058467E-2</v>
      </c>
      <c r="AA31" s="3">
        <v>0.13250919648036841</v>
      </c>
      <c r="AB31" s="3">
        <v>3.236107068009534E-2</v>
      </c>
      <c r="AC31" s="6">
        <v>0.27169067464112595</v>
      </c>
      <c r="AD31" s="3">
        <v>4.1455971277962515E-2</v>
      </c>
      <c r="AE31" s="3">
        <v>0.44450764422241063</v>
      </c>
      <c r="AF31" s="3">
        <v>5.2645169767531232E-2</v>
      </c>
      <c r="AG31" s="3">
        <v>0.19037514486833426</v>
      </c>
      <c r="AH31" s="3">
        <v>4.936399108197357E-2</v>
      </c>
      <c r="AI31" s="3">
        <v>1.0173770327187491E-2</v>
      </c>
    </row>
    <row r="32" spans="1:35" x14ac:dyDescent="0.45">
      <c r="A32" t="s">
        <v>662</v>
      </c>
      <c r="B32" s="2">
        <v>37894</v>
      </c>
      <c r="C32" s="3">
        <v>3.7118058746151847</v>
      </c>
      <c r="D32" s="3">
        <v>3.0040092501382565E-2</v>
      </c>
      <c r="E32" s="6">
        <v>0.20986674391670654</v>
      </c>
      <c r="F32" s="6">
        <v>4.2019738626795922E-2</v>
      </c>
      <c r="G32" s="3">
        <v>9.9080319805454689E-3</v>
      </c>
      <c r="H32" s="3">
        <v>2.224840047294807E-3</v>
      </c>
      <c r="I32" s="6">
        <v>0.21886538971689556</v>
      </c>
      <c r="J32" s="3">
        <v>0.15143512501113979</v>
      </c>
      <c r="K32" s="3">
        <v>1.7702690810968182E-2</v>
      </c>
      <c r="L32" s="6">
        <v>0.7652042542968317</v>
      </c>
      <c r="M32" s="3">
        <v>0.13919945722821919</v>
      </c>
      <c r="N32" s="6">
        <v>0.27471883455863849</v>
      </c>
      <c r="O32" s="6">
        <v>0.33669041265886307</v>
      </c>
      <c r="P32" s="3">
        <v>4.890874555566968E-2</v>
      </c>
      <c r="Q32" s="3">
        <v>8.1432558832789728E-3</v>
      </c>
      <c r="R32" s="6">
        <v>5.4121796972853894E-2</v>
      </c>
      <c r="S32" s="3">
        <v>1.9322404767134736E-2</v>
      </c>
      <c r="T32" s="3">
        <v>4.3220780801176306E-2</v>
      </c>
      <c r="U32" s="3">
        <v>2.4360901184411001E-2</v>
      </c>
      <c r="V32" s="6">
        <v>0.41042406461540026</v>
      </c>
      <c r="W32" s="3">
        <v>1.1507922356576413E-2</v>
      </c>
      <c r="X32" s="3">
        <v>9.5525504691711338E-2</v>
      </c>
      <c r="Y32" s="6">
        <v>9.1914742155468757E-2</v>
      </c>
      <c r="Z32" s="3">
        <v>7.3281924310202889E-2</v>
      </c>
      <c r="AA32" s="3">
        <v>8.4052794925769586E-2</v>
      </c>
      <c r="AB32" s="3">
        <v>1.9651923197513143E-2</v>
      </c>
      <c r="AC32" s="6">
        <v>7.4856768253462574E-2</v>
      </c>
      <c r="AD32" s="3">
        <v>1.0557338422029961E-2</v>
      </c>
      <c r="AE32" s="3">
        <v>0.20017005099743621</v>
      </c>
      <c r="AF32" s="3">
        <v>3.6223002319065674E-2</v>
      </c>
      <c r="AG32" s="3">
        <v>7.840501385567776E-2</v>
      </c>
      <c r="AH32" s="3">
        <v>1.86729689386975E-2</v>
      </c>
      <c r="AI32" s="3">
        <v>2.8509708851813611E-2</v>
      </c>
    </row>
    <row r="33" spans="1:35" x14ac:dyDescent="0.45">
      <c r="A33" t="s">
        <v>663</v>
      </c>
      <c r="B33" s="2">
        <v>37986</v>
      </c>
      <c r="C33" s="3">
        <v>5.4399112478767364</v>
      </c>
      <c r="D33" s="3">
        <v>3.0400861842045528E-2</v>
      </c>
      <c r="E33" s="6">
        <v>0.41424068748920556</v>
      </c>
      <c r="F33" s="6">
        <v>6.2496608258428163E-2</v>
      </c>
      <c r="G33" s="3">
        <v>3.3214966539171567E-2</v>
      </c>
      <c r="H33" s="3">
        <v>6.7788647791461529E-2</v>
      </c>
      <c r="I33" s="6">
        <v>0.24524766363035289</v>
      </c>
      <c r="J33" s="3">
        <v>0.18671433355210551</v>
      </c>
      <c r="K33" s="3">
        <v>2.4503756634176747E-2</v>
      </c>
      <c r="L33" s="6">
        <v>1.0128304993838089</v>
      </c>
      <c r="M33" s="3">
        <v>8.4881410281229086E-2</v>
      </c>
      <c r="N33" s="6">
        <v>0.42893624433939759</v>
      </c>
      <c r="O33" s="6">
        <v>0.24501428961625965</v>
      </c>
      <c r="P33" s="3">
        <v>5.9852874851235E-2</v>
      </c>
      <c r="Q33" s="3">
        <v>6.3169533028376343E-2</v>
      </c>
      <c r="R33" s="6">
        <v>0.64807640299922409</v>
      </c>
      <c r="S33" s="3">
        <v>7.3591796863135675E-2</v>
      </c>
      <c r="T33" s="3">
        <v>6.4396493780002973E-3</v>
      </c>
      <c r="U33" s="3">
        <v>5.4287649889643401E-2</v>
      </c>
      <c r="V33" s="6">
        <v>0.47010770492540604</v>
      </c>
      <c r="W33" s="3">
        <v>5.0049427436582791E-2</v>
      </c>
      <c r="X33" s="3">
        <v>8.5330705970858844E-2</v>
      </c>
      <c r="Y33" s="6">
        <v>0.11888262596128121</v>
      </c>
      <c r="Z33" s="3">
        <v>0.1061391163009666</v>
      </c>
      <c r="AA33" s="3">
        <v>0.16098839252945429</v>
      </c>
      <c r="AB33" s="3">
        <v>7.118247805122066E-2</v>
      </c>
      <c r="AC33" s="6">
        <v>0.15005420158150679</v>
      </c>
      <c r="AD33" s="3">
        <v>6.8657852341691791E-2</v>
      </c>
      <c r="AE33" s="3">
        <v>0.22104857179980911</v>
      </c>
      <c r="AF33" s="3">
        <v>6.4876612541544296E-2</v>
      </c>
      <c r="AG33" s="3">
        <v>0.13660664171636758</v>
      </c>
      <c r="AH33" s="3">
        <v>9.3321694410071737E-2</v>
      </c>
      <c r="AI33" s="3">
        <v>7.0351293619806562E-2</v>
      </c>
    </row>
    <row r="34" spans="1:35" x14ac:dyDescent="0.45">
      <c r="A34" t="s">
        <v>664</v>
      </c>
      <c r="B34" s="2">
        <v>38077</v>
      </c>
      <c r="C34" s="3">
        <v>9.4421071233048242</v>
      </c>
      <c r="D34" s="3">
        <v>8.0404274364116166E-2</v>
      </c>
      <c r="E34" s="6">
        <v>0.40515294475095442</v>
      </c>
      <c r="F34" s="6">
        <v>6.3425065352926566E-2</v>
      </c>
      <c r="G34" s="3">
        <v>6.1770176045548027E-2</v>
      </c>
      <c r="H34" s="3">
        <v>0.10326375661539529</v>
      </c>
      <c r="I34" s="6">
        <v>0.38017423264335726</v>
      </c>
      <c r="J34" s="3">
        <v>0.28659532589449271</v>
      </c>
      <c r="K34" s="3">
        <v>7.277248430064287E-2</v>
      </c>
      <c r="L34" s="6">
        <v>2.2137266806842306</v>
      </c>
      <c r="M34" s="3">
        <v>6.5463873460696043E-2</v>
      </c>
      <c r="N34" s="6">
        <v>0.8526366465246763</v>
      </c>
      <c r="O34" s="6">
        <v>0.2953163002948212</v>
      </c>
      <c r="P34" s="3">
        <v>0.11449914080609722</v>
      </c>
      <c r="Q34" s="3">
        <v>9.2137896960361662E-2</v>
      </c>
      <c r="R34" s="6">
        <v>0.7152001157813821</v>
      </c>
      <c r="S34" s="3">
        <v>0.16308482563031657</v>
      </c>
      <c r="T34" s="3">
        <v>0.10263033795710101</v>
      </c>
      <c r="U34" s="3">
        <v>8.5238069868578847E-2</v>
      </c>
      <c r="V34" s="6">
        <v>0.59734070101431114</v>
      </c>
      <c r="W34" s="3">
        <v>5.9949364073293307E-2</v>
      </c>
      <c r="X34" s="3">
        <v>0.25855136674174201</v>
      </c>
      <c r="Y34" s="6">
        <v>0.1786673655894791</v>
      </c>
      <c r="Z34" s="3">
        <v>9.9472600974041578E-2</v>
      </c>
      <c r="AA34" s="3">
        <v>0.11384535531667463</v>
      </c>
      <c r="AB34" s="3">
        <v>9.6157637913584698E-2</v>
      </c>
      <c r="AC34" s="6">
        <v>0.25374352833412811</v>
      </c>
      <c r="AD34" s="3">
        <v>0.1373710548439189</v>
      </c>
      <c r="AE34" s="3">
        <v>0.2495750837789483</v>
      </c>
      <c r="AF34" s="3">
        <v>7.2414679010423089E-2</v>
      </c>
      <c r="AG34" s="3">
        <v>0.33352197495820413</v>
      </c>
      <c r="AH34" s="3">
        <v>8.2132178124956448E-2</v>
      </c>
      <c r="AI34" s="3">
        <v>0.10724001421133635</v>
      </c>
    </row>
    <row r="35" spans="1:35" x14ac:dyDescent="0.45">
      <c r="A35" t="s">
        <v>665</v>
      </c>
      <c r="B35" s="2">
        <v>38168</v>
      </c>
      <c r="C35" s="3">
        <v>3.6292229038447141</v>
      </c>
      <c r="D35" s="3">
        <v>0.10646581779578745</v>
      </c>
      <c r="E35" s="6">
        <v>0.31317713476603537</v>
      </c>
      <c r="F35" s="6">
        <v>3.6071854597028739E-2</v>
      </c>
      <c r="G35" s="3">
        <v>1.1092964389645797E-2</v>
      </c>
      <c r="H35" s="3">
        <v>4.090017273875745E-2</v>
      </c>
      <c r="I35" s="6">
        <v>0.26856072267383618</v>
      </c>
      <c r="J35" s="3">
        <v>0.13412379665436674</v>
      </c>
      <c r="K35" s="3">
        <v>1.4811768991823024E-2</v>
      </c>
      <c r="L35" s="6">
        <v>0.70645353038788472</v>
      </c>
      <c r="M35" s="3">
        <v>3.1124677291700601E-2</v>
      </c>
      <c r="N35" s="6">
        <v>0.77777305735784741</v>
      </c>
      <c r="O35" s="6">
        <v>0.14958579532091987</v>
      </c>
      <c r="P35" s="3">
        <v>3.7617457220351744E-2</v>
      </c>
      <c r="Q35" s="3">
        <v>5.4115674852761836E-2</v>
      </c>
      <c r="R35" s="6">
        <v>0.21983400042047987</v>
      </c>
      <c r="S35" s="3">
        <v>6.0405622444876003E-2</v>
      </c>
      <c r="T35" s="3">
        <v>5.7132176310342023E-2</v>
      </c>
      <c r="U35" s="3">
        <v>1.4656320869454275E-2</v>
      </c>
      <c r="V35" s="6">
        <v>0.21131747265765929</v>
      </c>
      <c r="W35" s="3">
        <v>3.0267072413392295E-2</v>
      </c>
      <c r="X35" s="3">
        <v>0.11883225702161525</v>
      </c>
      <c r="Y35" s="6">
        <v>7.5648003224895219E-2</v>
      </c>
      <c r="Z35" s="3">
        <v>4.9121743447063465E-2</v>
      </c>
      <c r="AA35" s="3">
        <v>5.3447728765734996E-2</v>
      </c>
      <c r="AB35" s="3">
        <v>3.6627421089719323E-2</v>
      </c>
      <c r="AC35" s="6">
        <v>0.13273905981936035</v>
      </c>
      <c r="AD35" s="3">
        <v>3.5539424431517405E-2</v>
      </c>
      <c r="AE35" s="3">
        <v>0.15526037674479981</v>
      </c>
      <c r="AF35" s="3">
        <v>7.3611274379602382E-2</v>
      </c>
      <c r="AG35" s="3">
        <v>6.288119534419892E-2</v>
      </c>
      <c r="AH35" s="3">
        <v>5.9212245365766115E-2</v>
      </c>
      <c r="AI35" s="3">
        <v>4.7149677614957981E-2</v>
      </c>
    </row>
    <row r="36" spans="1:35" x14ac:dyDescent="0.45">
      <c r="A36" t="s">
        <v>666</v>
      </c>
      <c r="B36" s="2">
        <v>38260</v>
      </c>
      <c r="C36" s="3">
        <v>4.7836830107953343</v>
      </c>
      <c r="D36" s="3">
        <v>0.18405062765091365</v>
      </c>
      <c r="E36" s="6">
        <v>0.31627920673919996</v>
      </c>
      <c r="F36" s="6">
        <v>5.716792353437964E-2</v>
      </c>
      <c r="G36" s="3">
        <v>3.6694612546994271E-2</v>
      </c>
      <c r="H36" s="3">
        <v>4.4321482151670845E-2</v>
      </c>
      <c r="I36" s="6">
        <v>0.34097774016069438</v>
      </c>
      <c r="J36" s="3">
        <v>0.20842115773661388</v>
      </c>
      <c r="K36" s="3">
        <v>1.4725891737980345E-2</v>
      </c>
      <c r="L36" s="6">
        <v>1.0883043520513471</v>
      </c>
      <c r="M36" s="3">
        <v>4.2342454309800175E-3</v>
      </c>
      <c r="N36" s="6">
        <v>0.89090994277508917</v>
      </c>
      <c r="O36" s="6">
        <v>8.3786272410540805E-2</v>
      </c>
      <c r="P36" s="3">
        <v>4.2281425006712059E-2</v>
      </c>
      <c r="Q36" s="3">
        <v>2.7021180428232205E-2</v>
      </c>
      <c r="R36" s="6">
        <v>0.24939053406441899</v>
      </c>
      <c r="S36" s="3">
        <v>3.3696814705908226E-2</v>
      </c>
      <c r="T36" s="3">
        <v>5.6731481433690077E-2</v>
      </c>
      <c r="U36" s="3">
        <v>2.586739634742902E-2</v>
      </c>
      <c r="V36" s="6">
        <v>8.3671831137688918E-2</v>
      </c>
      <c r="W36" s="3">
        <v>2.6536311523727131E-2</v>
      </c>
      <c r="X36" s="3">
        <v>0.13198999028669006</v>
      </c>
      <c r="Y36" s="6">
        <v>6.9641414106364555E-2</v>
      </c>
      <c r="Z36" s="3">
        <v>6.1549998114755769E-2</v>
      </c>
      <c r="AA36" s="3">
        <v>8.4315205088726627E-2</v>
      </c>
      <c r="AB36" s="3">
        <v>3.9358443148657267E-2</v>
      </c>
      <c r="AC36" s="6">
        <v>0.1191521157406713</v>
      </c>
      <c r="AD36" s="3">
        <v>3.0330562307566818E-2</v>
      </c>
      <c r="AE36" s="3">
        <v>0.15539935562093532</v>
      </c>
      <c r="AF36" s="3">
        <v>0.1053753254890452</v>
      </c>
      <c r="AG36" s="3">
        <v>7.0633753622209153E-2</v>
      </c>
      <c r="AH36" s="3">
        <v>2.7399936279387048E-2</v>
      </c>
      <c r="AI36" s="3">
        <v>4.5382599560359824E-2</v>
      </c>
    </row>
    <row r="37" spans="1:35" x14ac:dyDescent="0.45">
      <c r="A37" t="s">
        <v>667</v>
      </c>
      <c r="B37" s="2">
        <v>38352</v>
      </c>
      <c r="C37" s="3">
        <v>7.4981850881091505</v>
      </c>
      <c r="D37" s="3">
        <v>7.9535297549202744E-2</v>
      </c>
      <c r="E37" s="6">
        <v>0.334453842362812</v>
      </c>
      <c r="F37" s="6">
        <v>6.2381103944415039E-2</v>
      </c>
      <c r="G37" s="3">
        <v>4.0866314047143519E-2</v>
      </c>
      <c r="H37" s="3">
        <v>4.6655883732900395E-2</v>
      </c>
      <c r="I37" s="6">
        <v>0.46996448656183237</v>
      </c>
      <c r="J37" s="3">
        <v>0.23102583168795171</v>
      </c>
      <c r="K37" s="3">
        <v>5.8055195971315206E-2</v>
      </c>
      <c r="L37" s="6">
        <v>1.7294316682199062</v>
      </c>
      <c r="M37" s="3">
        <v>-0.18229596062268041</v>
      </c>
      <c r="N37" s="6">
        <v>1.455177966834351</v>
      </c>
      <c r="O37" s="6">
        <v>0.17467842996385505</v>
      </c>
      <c r="P37" s="3">
        <v>2.787233165332318E-2</v>
      </c>
      <c r="Q37" s="3">
        <v>4.3134042576295821E-2</v>
      </c>
      <c r="R37" s="6">
        <v>0.25237376729899769</v>
      </c>
      <c r="S37" s="3">
        <v>0.12376159090034712</v>
      </c>
      <c r="T37" s="3">
        <v>0.26318238227839069</v>
      </c>
      <c r="U37" s="3">
        <v>3.9939544775519989E-2</v>
      </c>
      <c r="V37" s="6">
        <v>0.52109034640556406</v>
      </c>
      <c r="W37" s="3">
        <v>3.180115652457121E-2</v>
      </c>
      <c r="X37" s="3">
        <v>0.13043179824093185</v>
      </c>
      <c r="Y37" s="6">
        <v>0.14492259607938285</v>
      </c>
      <c r="Z37" s="3">
        <v>6.589536984122972E-2</v>
      </c>
      <c r="AA37" s="3">
        <v>4.8972801085134E-2</v>
      </c>
      <c r="AB37" s="3">
        <v>6.7303822949803624E-2</v>
      </c>
      <c r="AC37" s="6">
        <v>0.77577872869107545</v>
      </c>
      <c r="AD37" s="3">
        <v>8.3054950138641337E-2</v>
      </c>
      <c r="AE37" s="3">
        <v>0.22988373172909449</v>
      </c>
      <c r="AF37" s="3">
        <v>6.8044421118779674E-2</v>
      </c>
      <c r="AG37" s="3">
        <v>0.19641504917252417</v>
      </c>
      <c r="AH37" s="3">
        <v>2.0869066175599478E-2</v>
      </c>
      <c r="AI37" s="3">
        <v>3.5306203197135434E-2</v>
      </c>
    </row>
    <row r="38" spans="1:35" x14ac:dyDescent="0.45">
      <c r="A38" t="s">
        <v>668</v>
      </c>
      <c r="B38" s="2">
        <v>38442</v>
      </c>
      <c r="C38" s="3">
        <v>6.3386167961068285</v>
      </c>
      <c r="D38" s="3">
        <v>7.0555999944902248E-2</v>
      </c>
      <c r="E38" s="6">
        <v>0.39529854039563078</v>
      </c>
      <c r="F38" s="6">
        <v>0.15056493861136913</v>
      </c>
      <c r="G38" s="3">
        <v>9.4549659241346548E-2</v>
      </c>
      <c r="H38" s="3">
        <v>2.6112597815287356E-2</v>
      </c>
      <c r="I38" s="6">
        <v>0.3593086970918184</v>
      </c>
      <c r="J38" s="3">
        <v>0.16240454906546284</v>
      </c>
      <c r="K38" s="3">
        <v>1.2471527207737067E-2</v>
      </c>
      <c r="L38" s="6">
        <v>1.0598038395140774</v>
      </c>
      <c r="M38" s="3">
        <v>5.2628213106266961E-2</v>
      </c>
      <c r="N38" s="6">
        <v>0.6190693754276988</v>
      </c>
      <c r="O38" s="6">
        <v>0.29266964010784452</v>
      </c>
      <c r="P38" s="3">
        <v>5.1227370874898877E-2</v>
      </c>
      <c r="Q38" s="3">
        <v>2.4842798497513009E-2</v>
      </c>
      <c r="R38" s="6">
        <v>0.2205783034807004</v>
      </c>
      <c r="S38" s="3">
        <v>4.2670586394740861E-2</v>
      </c>
      <c r="T38" s="3">
        <v>0.10879318951384423</v>
      </c>
      <c r="U38" s="3">
        <v>3.2722478271603406E-2</v>
      </c>
      <c r="V38" s="6">
        <v>0.58924802141411492</v>
      </c>
      <c r="W38" s="3">
        <v>2.7685109146461946E-2</v>
      </c>
      <c r="X38" s="3">
        <v>0.10513675243339665</v>
      </c>
      <c r="Y38" s="6">
        <v>4.0400825177068327E-2</v>
      </c>
      <c r="Z38" s="3">
        <v>0.10303402818278458</v>
      </c>
      <c r="AA38" s="3">
        <v>9.1573633232118257E-2</v>
      </c>
      <c r="AB38" s="3">
        <v>2.5567571039766625E-2</v>
      </c>
      <c r="AC38" s="6">
        <v>0.20388917519334315</v>
      </c>
      <c r="AD38" s="3">
        <v>4.9273098305841895E-2</v>
      </c>
      <c r="AE38" s="3">
        <v>0.19136105969243061</v>
      </c>
      <c r="AF38" s="3">
        <v>4.8218446239684999E-2</v>
      </c>
      <c r="AG38" s="3">
        <v>0.20235216104827966</v>
      </c>
      <c r="AH38" s="3">
        <v>4.0559102219312297E-2</v>
      </c>
      <c r="AI38" s="3">
        <v>2.0501473681727014E-2</v>
      </c>
    </row>
    <row r="39" spans="1:35" x14ac:dyDescent="0.45">
      <c r="A39" t="s">
        <v>669</v>
      </c>
      <c r="B39" s="2">
        <v>38533</v>
      </c>
      <c r="C39" s="3">
        <v>5.9833327177498861</v>
      </c>
      <c r="D39" s="3">
        <v>4.5130058342731899E-2</v>
      </c>
      <c r="E39" s="6">
        <v>0.28553079205553195</v>
      </c>
      <c r="F39" s="6">
        <v>0.15985691937206201</v>
      </c>
      <c r="G39" s="3">
        <v>1.6354552012517426E-2</v>
      </c>
      <c r="H39" s="3">
        <v>6.3921196504056088E-2</v>
      </c>
      <c r="I39" s="6">
        <v>0.36027789208260486</v>
      </c>
      <c r="J39" s="3">
        <v>0.24673963736094962</v>
      </c>
      <c r="K39" s="3">
        <v>1.4537284588148942E-2</v>
      </c>
      <c r="L39" s="6">
        <v>1.6307544933991587</v>
      </c>
      <c r="M39" s="3">
        <v>4.0776347146754745E-2</v>
      </c>
      <c r="N39" s="6">
        <v>0.72105995286113589</v>
      </c>
      <c r="O39" s="6">
        <v>0.1913061220111307</v>
      </c>
      <c r="P39" s="3">
        <v>3.7897660921130408E-2</v>
      </c>
      <c r="Q39" s="3">
        <v>2.0889593588974912E-2</v>
      </c>
      <c r="R39" s="6">
        <v>0.17329096680093692</v>
      </c>
      <c r="S39" s="3">
        <v>4.6671462333724795E-2</v>
      </c>
      <c r="T39" s="3">
        <v>6.0370296660952935E-2</v>
      </c>
      <c r="U39" s="3">
        <v>5.07406402952785E-2</v>
      </c>
      <c r="V39" s="6">
        <v>0.91379879497382199</v>
      </c>
      <c r="W39" s="3">
        <v>5.5515476093791136E-2</v>
      </c>
      <c r="X39" s="3">
        <v>0.12532330358390456</v>
      </c>
      <c r="Y39" s="6">
        <v>0.23327965297716616</v>
      </c>
      <c r="Z39" s="3">
        <v>0.11079788692955521</v>
      </c>
      <c r="AA39" s="3">
        <v>0.19237802765408793</v>
      </c>
      <c r="AB39" s="3">
        <v>4.6057287246136155E-2</v>
      </c>
      <c r="AC39" s="6">
        <v>0.11223370527556169</v>
      </c>
      <c r="AD39" s="3">
        <v>7.502505237359533E-2</v>
      </c>
      <c r="AE39" s="3">
        <v>0.28900697551379828</v>
      </c>
      <c r="AF39" s="3">
        <v>6.3999766081216033E-2</v>
      </c>
      <c r="AG39" s="3">
        <v>0.19763188423645692</v>
      </c>
      <c r="AH39" s="3">
        <v>2.2316092514678962E-2</v>
      </c>
      <c r="AI39" s="3">
        <v>3.3284500443601525E-2</v>
      </c>
    </row>
    <row r="40" spans="1:35" x14ac:dyDescent="0.45">
      <c r="A40" t="s">
        <v>670</v>
      </c>
      <c r="B40" s="2">
        <v>38625</v>
      </c>
      <c r="C40" s="3">
        <v>7.2646134478028861</v>
      </c>
      <c r="D40" s="3">
        <v>-1.0889593552150923E-2</v>
      </c>
      <c r="E40" s="6">
        <v>0.32730719634301281</v>
      </c>
      <c r="F40" s="6">
        <v>0.21751017128739392</v>
      </c>
      <c r="G40" s="3">
        <v>-3.5032948963102661E-3</v>
      </c>
      <c r="H40" s="3">
        <v>3.6818769727927789E-2</v>
      </c>
      <c r="I40" s="6">
        <v>0.54530237501493883</v>
      </c>
      <c r="J40" s="3">
        <v>0.17129114498885362</v>
      </c>
      <c r="K40" s="3">
        <v>2.0844838331719996E-2</v>
      </c>
      <c r="L40" s="6">
        <v>1.8012115378541307</v>
      </c>
      <c r="M40" s="3">
        <v>-1.3908549269509927E-2</v>
      </c>
      <c r="N40" s="6">
        <v>0.63090033277447966</v>
      </c>
      <c r="O40" s="6">
        <v>9.4279361915703325E-2</v>
      </c>
      <c r="P40" s="3">
        <v>2.9235042640459931E-2</v>
      </c>
      <c r="Q40" s="3">
        <v>3.6433564590036001E-2</v>
      </c>
      <c r="R40" s="6">
        <v>0.26205256032776075</v>
      </c>
      <c r="S40" s="3">
        <v>1.8992538184842447E-2</v>
      </c>
      <c r="T40" s="3">
        <v>4.0680125252830095E-2</v>
      </c>
      <c r="U40" s="3">
        <v>3.4572311831646441E-2</v>
      </c>
      <c r="V40" s="6">
        <v>2.1084551028012108</v>
      </c>
      <c r="W40" s="3">
        <v>2.3985170341561762E-2</v>
      </c>
      <c r="X40" s="3">
        <v>0.22593166302033646</v>
      </c>
      <c r="Y40" s="6">
        <v>0.17326883700366411</v>
      </c>
      <c r="Z40" s="3">
        <v>3.9234082225132992E-2</v>
      </c>
      <c r="AA40" s="3">
        <v>0.1117241817263359</v>
      </c>
      <c r="AB40" s="3">
        <v>2.7942055781915928E-2</v>
      </c>
      <c r="AC40" s="6">
        <v>0.1100399568082103</v>
      </c>
      <c r="AD40" s="3">
        <v>2.1906593158387281E-2</v>
      </c>
      <c r="AE40" s="3">
        <v>0.2154021622391786</v>
      </c>
      <c r="AF40" s="3">
        <v>4.3283794229126829E-2</v>
      </c>
      <c r="AG40" s="3">
        <v>6.9330895989653529E-2</v>
      </c>
      <c r="AH40" s="3">
        <v>2.9757388738677223E-2</v>
      </c>
      <c r="AI40" s="3">
        <v>-0.12948842910659997</v>
      </c>
    </row>
    <row r="41" spans="1:35" x14ac:dyDescent="0.45">
      <c r="A41" t="s">
        <v>671</v>
      </c>
      <c r="B41" s="2">
        <v>38717</v>
      </c>
      <c r="C41" s="3">
        <v>6.4696648623344117</v>
      </c>
      <c r="D41" s="3">
        <v>4.0046280147341101E-2</v>
      </c>
      <c r="E41" s="6">
        <v>0.3331053946171173</v>
      </c>
      <c r="F41" s="6">
        <v>0.23113048268366196</v>
      </c>
      <c r="G41" s="3">
        <v>2.2170260782200149E-2</v>
      </c>
      <c r="H41" s="3">
        <v>1.5919086751272904E-2</v>
      </c>
      <c r="I41" s="6">
        <v>0.41847831338221503</v>
      </c>
      <c r="J41" s="3">
        <v>7.4997943882324572E-2</v>
      </c>
      <c r="K41" s="3">
        <v>7.1291526613602562E-3</v>
      </c>
      <c r="L41" s="6">
        <v>1.595067457308234</v>
      </c>
      <c r="M41" s="3">
        <v>-4.9602249130756889E-3</v>
      </c>
      <c r="N41" s="6">
        <v>0.61863852544893994</v>
      </c>
      <c r="O41" s="6">
        <v>0.21020797538300456</v>
      </c>
      <c r="P41" s="3">
        <v>0.11885820802447558</v>
      </c>
      <c r="Q41" s="3">
        <v>2.9643378098008624E-2</v>
      </c>
      <c r="R41" s="6">
        <v>0.18146248841440449</v>
      </c>
      <c r="S41" s="3">
        <v>0.14959776977026451</v>
      </c>
      <c r="T41" s="3">
        <v>-2.2436743965287418E-2</v>
      </c>
      <c r="U41" s="3">
        <v>2.9996966848224928E-2</v>
      </c>
      <c r="V41" s="6">
        <v>1.244619545110822</v>
      </c>
      <c r="W41" s="3">
        <v>2.2457878865614081E-2</v>
      </c>
      <c r="X41" s="3">
        <v>0.3252701208603529</v>
      </c>
      <c r="Y41" s="6">
        <v>0.15264142946751313</v>
      </c>
      <c r="Z41" s="3">
        <v>0.1037139376773225</v>
      </c>
      <c r="AA41" s="3">
        <v>7.4831532509480769E-2</v>
      </c>
      <c r="AB41" s="3">
        <v>7.5417216947548773E-3</v>
      </c>
      <c r="AC41" s="6">
        <v>0.24943175385487462</v>
      </c>
      <c r="AD41" s="3">
        <v>1.2545300523061301E-2</v>
      </c>
      <c r="AE41" s="3">
        <v>0.27970909536933708</v>
      </c>
      <c r="AF41" s="3">
        <v>3.9383854135639156E-2</v>
      </c>
      <c r="AG41" s="3">
        <v>2.2399072586780592E-2</v>
      </c>
      <c r="AH41" s="3">
        <v>3.3292478614554517E-3</v>
      </c>
      <c r="AI41" s="3">
        <v>4.1361268012148268E-2</v>
      </c>
    </row>
    <row r="42" spans="1:35" x14ac:dyDescent="0.45">
      <c r="A42" t="s">
        <v>672</v>
      </c>
      <c r="B42" s="2">
        <v>38807</v>
      </c>
      <c r="C42" s="3">
        <v>6.6978076900397268</v>
      </c>
      <c r="D42" s="3">
        <v>1.1613943574836043E-2</v>
      </c>
      <c r="E42" s="6">
        <v>0.28331539395187122</v>
      </c>
      <c r="F42" s="6">
        <v>0.19183973179700345</v>
      </c>
      <c r="G42" s="3">
        <v>1.0496505021908031E-2</v>
      </c>
      <c r="H42" s="3">
        <v>1.743838038322126E-2</v>
      </c>
      <c r="I42" s="6">
        <v>0.48413815157089274</v>
      </c>
      <c r="J42" s="3">
        <v>0.16291015646657822</v>
      </c>
      <c r="K42" s="3">
        <v>4.0007967276044769E-2</v>
      </c>
      <c r="L42" s="6">
        <v>2.2205212295507506</v>
      </c>
      <c r="M42" s="3">
        <v>2.6696118125555165E-2</v>
      </c>
      <c r="N42" s="6">
        <v>0.58627502725118308</v>
      </c>
      <c r="O42" s="6">
        <v>0.23597918640391599</v>
      </c>
      <c r="P42" s="3">
        <v>4.2284248738801981E-2</v>
      </c>
      <c r="Q42" s="3">
        <v>9.0401948566884618E-2</v>
      </c>
      <c r="R42" s="6">
        <v>0.12092234145085505</v>
      </c>
      <c r="S42" s="3">
        <v>3.0467984396658571E-2</v>
      </c>
      <c r="T42" s="3">
        <v>-9.3549757972491307E-2</v>
      </c>
      <c r="U42" s="3">
        <v>4.5710296969115799E-2</v>
      </c>
      <c r="V42" s="6">
        <v>0.46907779108848491</v>
      </c>
      <c r="W42" s="3">
        <v>2.6974267861943874E-2</v>
      </c>
      <c r="X42" s="3">
        <v>9.8246635460829138E-2</v>
      </c>
      <c r="Y42" s="6">
        <v>0.24043847475938901</v>
      </c>
      <c r="Z42" s="3">
        <v>6.0876297093969023E-2</v>
      </c>
      <c r="AA42" s="3">
        <v>-1.6489650885635095E-2</v>
      </c>
      <c r="AB42" s="3">
        <v>3.001249239984859E-2</v>
      </c>
      <c r="AC42" s="6">
        <v>5.5185772437026825E-2</v>
      </c>
      <c r="AD42" s="3">
        <v>-6.4190755355344048E-3</v>
      </c>
      <c r="AE42" s="3">
        <v>0.1757973805074525</v>
      </c>
      <c r="AF42" s="3">
        <v>0.12096179727144381</v>
      </c>
      <c r="AG42" s="3">
        <v>2.0581287333669252E-2</v>
      </c>
      <c r="AH42" s="3">
        <v>1.673472108255418E-2</v>
      </c>
      <c r="AI42" s="3">
        <v>1.8975795958162789E-2</v>
      </c>
    </row>
    <row r="43" spans="1:35" x14ac:dyDescent="0.45">
      <c r="A43" t="s">
        <v>673</v>
      </c>
      <c r="B43" s="2">
        <v>38898</v>
      </c>
      <c r="C43" s="3">
        <v>5.7264027902491605</v>
      </c>
      <c r="D43" s="3">
        <v>3.9329720318888123E-2</v>
      </c>
      <c r="E43" s="6">
        <v>0.29222973582005485</v>
      </c>
      <c r="F43" s="6">
        <v>0.17076810289635194</v>
      </c>
      <c r="G43" s="3">
        <v>6.4734993541767207E-3</v>
      </c>
      <c r="H43" s="3">
        <v>2.8993940659185421E-2</v>
      </c>
      <c r="I43" s="6">
        <v>0.5680756352763735</v>
      </c>
      <c r="J43" s="3">
        <v>0.15296610744425199</v>
      </c>
      <c r="K43" s="3">
        <v>2.2978840909225837E-2</v>
      </c>
      <c r="L43" s="6">
        <v>1.6037355942340041</v>
      </c>
      <c r="M43" s="3">
        <v>-1.9509532105090734E-2</v>
      </c>
      <c r="N43" s="6">
        <v>0.73267146608780864</v>
      </c>
      <c r="O43" s="6">
        <v>0.32036574910740162</v>
      </c>
      <c r="P43" s="3">
        <v>3.1618073798828E-2</v>
      </c>
      <c r="Q43" s="3">
        <v>4.58561138090645E-2</v>
      </c>
      <c r="R43" s="6">
        <v>0.42638381826320371</v>
      </c>
      <c r="S43" s="3">
        <v>-1.0163382623948189E-2</v>
      </c>
      <c r="T43" s="3">
        <v>8.5997028094793163E-2</v>
      </c>
      <c r="U43" s="3">
        <v>4.3760335672233815E-2</v>
      </c>
      <c r="V43" s="6">
        <v>0.65693693973704514</v>
      </c>
      <c r="W43" s="3">
        <v>3.2813674187823876E-2</v>
      </c>
      <c r="X43" s="3">
        <v>0.20435855400560682</v>
      </c>
      <c r="Y43" s="6">
        <v>0.11218013546460466</v>
      </c>
      <c r="Z43" s="3">
        <v>0.10289757133854317</v>
      </c>
      <c r="AA43" s="3">
        <v>6.528108928600429E-2</v>
      </c>
      <c r="AB43" s="3">
        <v>5.311147405336733E-2</v>
      </c>
      <c r="AC43" s="6">
        <v>0.15500177982828314</v>
      </c>
      <c r="AD43" s="3">
        <v>2.5767183185546758E-2</v>
      </c>
      <c r="AE43" s="3">
        <v>0.25743765521526329</v>
      </c>
      <c r="AF43" s="3">
        <v>2.7743257667183288E-2</v>
      </c>
      <c r="AG43" s="3">
        <v>8.4624715051729388E-2</v>
      </c>
      <c r="AH43" s="3">
        <v>4.3855661946123579E-2</v>
      </c>
      <c r="AI43" s="3">
        <v>4.6442158133087913E-2</v>
      </c>
    </row>
    <row r="44" spans="1:35" x14ac:dyDescent="0.45">
      <c r="A44" t="s">
        <v>674</v>
      </c>
      <c r="B44" s="2">
        <v>38990</v>
      </c>
      <c r="C44" s="3">
        <v>4.2345704331249312</v>
      </c>
      <c r="D44" s="3">
        <v>6.0986325803680956E-2</v>
      </c>
      <c r="E44" s="6">
        <v>0.35081245563399643</v>
      </c>
      <c r="F44" s="6">
        <v>0.14224635675817643</v>
      </c>
      <c r="G44" s="3">
        <v>6.5935135453233295E-3</v>
      </c>
      <c r="H44" s="3">
        <v>2.8405412055383522E-2</v>
      </c>
      <c r="I44" s="6">
        <v>0.38564587646972665</v>
      </c>
      <c r="J44" s="3">
        <v>0.11724790814293735</v>
      </c>
      <c r="K44" s="3">
        <v>2.9949183516327527E-2</v>
      </c>
      <c r="L44" s="6">
        <v>1.1251674829354048</v>
      </c>
      <c r="M44" s="3">
        <v>-1.647944427298953E-2</v>
      </c>
      <c r="N44" s="6">
        <v>0.55127047044833988</v>
      </c>
      <c r="O44" s="6">
        <v>-0.15268965779497928</v>
      </c>
      <c r="P44" s="3">
        <v>2.9591573538956816E-2</v>
      </c>
      <c r="Q44" s="3">
        <v>2.3187032712657412E-2</v>
      </c>
      <c r="R44" s="6">
        <v>0.28897033394018851</v>
      </c>
      <c r="S44" s="3">
        <v>5.0139336886705549E-2</v>
      </c>
      <c r="T44" s="3">
        <v>2.2646289301793025E-2</v>
      </c>
      <c r="U44" s="3">
        <v>8.002439098796868E-2</v>
      </c>
      <c r="V44" s="6">
        <v>0.14494940215041824</v>
      </c>
      <c r="W44" s="3">
        <v>2.1646778935446712E-2</v>
      </c>
      <c r="X44" s="3">
        <v>6.7553877512468635E-2</v>
      </c>
      <c r="Y44" s="6">
        <v>0.21047370044868008</v>
      </c>
      <c r="Z44" s="3">
        <v>0.12790522829049053</v>
      </c>
      <c r="AA44" s="3">
        <v>3.1983177093931892E-2</v>
      </c>
      <c r="AB44" s="3">
        <v>2.7356313142732125E-2</v>
      </c>
      <c r="AC44" s="6">
        <v>0.14899828098002116</v>
      </c>
      <c r="AD44" s="3">
        <v>4.9910088108668704E-2</v>
      </c>
      <c r="AE44" s="3">
        <v>0.21047323652644886</v>
      </c>
      <c r="AF44" s="3">
        <v>4.9582736924165184E-2</v>
      </c>
      <c r="AG44" s="3">
        <v>6.3580367542321881E-2</v>
      </c>
      <c r="AH44" s="3">
        <v>2.2410989680167644E-2</v>
      </c>
      <c r="AI44" s="3">
        <v>-3.1794451591038025E-2</v>
      </c>
    </row>
    <row r="45" spans="1:35" x14ac:dyDescent="0.45">
      <c r="A45" t="s">
        <v>675</v>
      </c>
      <c r="B45" s="2">
        <v>39082</v>
      </c>
      <c r="C45" s="3">
        <v>4.833811641053753</v>
      </c>
      <c r="D45" s="3">
        <v>4.2297221331809583E-2</v>
      </c>
      <c r="E45" s="6">
        <v>0.42077348944855608</v>
      </c>
      <c r="F45" s="6">
        <v>6.0751162147024508E-2</v>
      </c>
      <c r="G45" s="3">
        <v>8.507920745713644E-3</v>
      </c>
      <c r="H45" s="3">
        <v>1.4817126291616507E-2</v>
      </c>
      <c r="I45" s="6">
        <v>0.50659115425573242</v>
      </c>
      <c r="J45" s="3">
        <v>0.18346603010943077</v>
      </c>
      <c r="K45" s="3">
        <v>1.7131344475551452E-2</v>
      </c>
      <c r="L45" s="6">
        <v>0.7819971283995405</v>
      </c>
      <c r="M45" s="3">
        <v>1.7779470459087489E-2</v>
      </c>
      <c r="N45" s="6">
        <v>0.56144550399053861</v>
      </c>
      <c r="O45" s="6">
        <v>0.19047925844690575</v>
      </c>
      <c r="P45" s="3">
        <v>6.0433093540503198E-2</v>
      </c>
      <c r="Q45" s="3">
        <v>3.5787457107201062E-2</v>
      </c>
      <c r="R45" s="6">
        <v>0.16331748098676468</v>
      </c>
      <c r="S45" s="3">
        <v>-2.7401650867939511E-3</v>
      </c>
      <c r="T45" s="3">
        <v>0.17012861566389834</v>
      </c>
      <c r="U45" s="3">
        <v>7.3546917583261845E-2</v>
      </c>
      <c r="V45" s="6">
        <v>0.48999952758051407</v>
      </c>
      <c r="W45" s="3">
        <v>3.1090448986796401E-2</v>
      </c>
      <c r="X45" s="3">
        <v>5.7373107914610394E-2</v>
      </c>
      <c r="Y45" s="6">
        <v>0.19200937447558009</v>
      </c>
      <c r="Z45" s="3">
        <v>0.12437108239589938</v>
      </c>
      <c r="AA45" s="3">
        <v>0.12554995042191314</v>
      </c>
      <c r="AB45" s="3">
        <v>3.7601490610143694E-2</v>
      </c>
      <c r="AC45" s="6">
        <v>0.12584094448381769</v>
      </c>
      <c r="AD45" s="3">
        <v>1.6430589114486822E-2</v>
      </c>
      <c r="AE45" s="3">
        <v>0.21944323426526222</v>
      </c>
      <c r="AF45" s="3">
        <v>4.4244129965216039E-2</v>
      </c>
      <c r="AG45" s="3">
        <v>9.2408247918288056E-2</v>
      </c>
      <c r="AH45" s="3">
        <v>2.5888051711564823E-2</v>
      </c>
      <c r="AI45" s="3">
        <v>6.0311592023496202E-2</v>
      </c>
    </row>
    <row r="46" spans="1:35" x14ac:dyDescent="0.45">
      <c r="A46" t="s">
        <v>676</v>
      </c>
      <c r="B46" s="2">
        <v>39172</v>
      </c>
      <c r="C46" s="3">
        <v>9.8268788548805155</v>
      </c>
      <c r="D46" s="3">
        <v>-1.244721738421054E-2</v>
      </c>
      <c r="E46" s="6">
        <v>0.47371682393490372</v>
      </c>
      <c r="F46" s="6">
        <v>0.16614891310615532</v>
      </c>
      <c r="G46" s="3">
        <v>8.9421515859209235E-3</v>
      </c>
      <c r="H46" s="3">
        <v>6.1896546085352916E-2</v>
      </c>
      <c r="I46" s="6">
        <v>0.62037613088933807</v>
      </c>
      <c r="J46" s="3">
        <v>0.23429648713761009</v>
      </c>
      <c r="K46" s="3">
        <v>1.0952604534769237E-2</v>
      </c>
      <c r="L46" s="6">
        <v>2.4523469024923661</v>
      </c>
      <c r="M46" s="3">
        <v>5.5815569622700942E-2</v>
      </c>
      <c r="N46" s="6">
        <v>0.61427087882052822</v>
      </c>
      <c r="O46" s="6">
        <v>0.23188098532709725</v>
      </c>
      <c r="P46" s="3">
        <v>9.564096812635077E-2</v>
      </c>
      <c r="Q46" s="3">
        <v>1.4705499066590775E-2</v>
      </c>
      <c r="R46" s="6">
        <v>0.42480768978748101</v>
      </c>
      <c r="S46" s="3">
        <v>7.2345059086659239E-2</v>
      </c>
      <c r="T46" s="3">
        <v>0.25716684079899738</v>
      </c>
      <c r="U46" s="3">
        <v>6.515202954504766E-2</v>
      </c>
      <c r="V46" s="6">
        <v>0.94920389105868219</v>
      </c>
      <c r="W46" s="3">
        <v>5.1256459092415337E-2</v>
      </c>
      <c r="X46" s="3">
        <v>0.1516251298837617</v>
      </c>
      <c r="Y46" s="6">
        <v>0.40943342771548352</v>
      </c>
      <c r="Z46" s="3">
        <v>0.23610639787157789</v>
      </c>
      <c r="AA46" s="3">
        <v>0.21794110428697094</v>
      </c>
      <c r="AB46" s="3">
        <v>7.1417411809244657E-2</v>
      </c>
      <c r="AC46" s="6">
        <v>0.3471821098844543</v>
      </c>
      <c r="AD46" s="3">
        <v>5.1209614969527743E-2</v>
      </c>
      <c r="AE46" s="3">
        <v>0.26970662477903579</v>
      </c>
      <c r="AF46" s="3">
        <v>2.569414064499707E-2</v>
      </c>
      <c r="AG46" s="3">
        <v>0.15534943616870814</v>
      </c>
      <c r="AH46" s="3">
        <v>4.9255682931493343E-2</v>
      </c>
      <c r="AI46" s="3">
        <v>0.17199569921210642</v>
      </c>
    </row>
    <row r="47" spans="1:35" x14ac:dyDescent="0.45">
      <c r="A47" t="s">
        <v>677</v>
      </c>
      <c r="B47" s="2">
        <v>39263</v>
      </c>
      <c r="C47" s="3">
        <v>5.0559596568468006</v>
      </c>
      <c r="D47" s="3">
        <v>9.8980999872989708E-2</v>
      </c>
      <c r="E47" s="6">
        <v>0.21533482778158319</v>
      </c>
      <c r="F47" s="6">
        <v>0.21602484373026792</v>
      </c>
      <c r="G47" s="3">
        <v>5.2657681547189077E-2</v>
      </c>
      <c r="H47" s="3">
        <v>2.2670621036148093E-2</v>
      </c>
      <c r="I47" s="6">
        <v>0.29473013110806767</v>
      </c>
      <c r="J47" s="3">
        <v>6.9754138987112149E-2</v>
      </c>
      <c r="K47" s="3">
        <v>1.3837880393782479E-2</v>
      </c>
      <c r="L47" s="6">
        <v>0.88247058156639313</v>
      </c>
      <c r="M47" s="3">
        <v>4.9930027558972398E-2</v>
      </c>
      <c r="N47" s="6">
        <v>0.4405326656892381</v>
      </c>
      <c r="O47" s="6">
        <v>0.25712258862348436</v>
      </c>
      <c r="P47" s="3">
        <v>2.4482616026787803E-2</v>
      </c>
      <c r="Q47" s="3">
        <v>1.1553677097960771E-2</v>
      </c>
      <c r="R47" s="6">
        <v>0.17075690893855619</v>
      </c>
      <c r="S47" s="3">
        <v>1.4716720862021568</v>
      </c>
      <c r="T47" s="3">
        <v>5.3982088938931784E-2</v>
      </c>
      <c r="U47" s="3">
        <v>4.3229514840578125E-2</v>
      </c>
      <c r="V47" s="6">
        <v>0.26402916346594441</v>
      </c>
      <c r="W47" s="3">
        <v>3.9442375618118336E-2</v>
      </c>
      <c r="X47" s="3">
        <v>9.0280579134008096E-2</v>
      </c>
      <c r="Y47" s="6">
        <v>3.981922569960588E-3</v>
      </c>
      <c r="Z47" s="3">
        <v>0.24192777670850868</v>
      </c>
      <c r="AA47" s="3">
        <v>7.2622035721733647E-2</v>
      </c>
      <c r="AB47" s="3">
        <v>4.064579069205148E-2</v>
      </c>
      <c r="AC47" s="6">
        <v>0.18744608814728869</v>
      </c>
      <c r="AD47" s="3">
        <v>1.9458931598726189E-2</v>
      </c>
      <c r="AE47" s="3">
        <v>0.18973624075632275</v>
      </c>
      <c r="AF47" s="3">
        <v>1.9560868223754569E-2</v>
      </c>
      <c r="AG47" s="3">
        <v>2.7685324258778694E-2</v>
      </c>
      <c r="AH47" s="3">
        <v>4.7727807854730755E-2</v>
      </c>
      <c r="AI47" s="3">
        <v>0.10081898456652262</v>
      </c>
    </row>
    <row r="48" spans="1:35" x14ac:dyDescent="0.45">
      <c r="A48" t="s">
        <v>678</v>
      </c>
      <c r="B48" s="2">
        <v>39355</v>
      </c>
      <c r="C48" s="3">
        <v>9.5896691482105982</v>
      </c>
      <c r="D48" s="3">
        <v>0.10865259135644356</v>
      </c>
      <c r="E48" s="6">
        <v>0.89149993215123491</v>
      </c>
      <c r="F48" s="6">
        <v>0.1512068216825187</v>
      </c>
      <c r="G48" s="3">
        <v>7.5577515897156874E-2</v>
      </c>
      <c r="H48" s="3">
        <v>3.3758170021770041E-2</v>
      </c>
      <c r="I48" s="6">
        <v>0.78798711280825195</v>
      </c>
      <c r="J48" s="3">
        <v>0.22207766505939891</v>
      </c>
      <c r="K48" s="3">
        <v>2.0368592539524829E-2</v>
      </c>
      <c r="L48" s="6">
        <v>1.8677407019881631</v>
      </c>
      <c r="M48" s="3">
        <v>0.14351919793158754</v>
      </c>
      <c r="N48" s="6">
        <v>0.41541383484581018</v>
      </c>
      <c r="O48" s="6">
        <v>0.37905620377197846</v>
      </c>
      <c r="P48" s="3">
        <v>-2.1333450055603564E-2</v>
      </c>
      <c r="Q48" s="3">
        <v>5.4288478729381098E-2</v>
      </c>
      <c r="R48" s="6">
        <v>8.9654334009428294E-2</v>
      </c>
      <c r="S48" s="3">
        <v>6.6825291541185772E-2</v>
      </c>
      <c r="T48" s="3">
        <v>6.3890148471146269E-2</v>
      </c>
      <c r="U48" s="3">
        <v>7.7377336494295845E-2</v>
      </c>
      <c r="V48" s="6">
        <v>1.8061649494869403</v>
      </c>
      <c r="W48" s="3">
        <v>3.0003227049908484E-2</v>
      </c>
      <c r="X48" s="3">
        <v>0.21083559055030454</v>
      </c>
      <c r="Y48" s="6">
        <v>0.20611890401246719</v>
      </c>
      <c r="Z48" s="3">
        <v>0.14449309624107329</v>
      </c>
      <c r="AA48" s="3">
        <v>0.11015281052873158</v>
      </c>
      <c r="AB48" s="3">
        <v>0.10071322906668785</v>
      </c>
      <c r="AC48" s="6">
        <v>0.39867414423867764</v>
      </c>
      <c r="AD48" s="3">
        <v>6.3680328766376401E-2</v>
      </c>
      <c r="AE48" s="3">
        <v>0.26406317345107477</v>
      </c>
      <c r="AF48" s="3">
        <v>1.5908303601980853E-2</v>
      </c>
      <c r="AG48" s="3">
        <v>0.21422982649968822</v>
      </c>
      <c r="AH48" s="3">
        <v>6.3612889288925667E-2</v>
      </c>
      <c r="AI48" s="3">
        <v>0.5479061614519033</v>
      </c>
    </row>
    <row r="49" spans="1:35" x14ac:dyDescent="0.45">
      <c r="A49" t="s">
        <v>679</v>
      </c>
      <c r="B49" s="2">
        <v>39447</v>
      </c>
      <c r="C49" s="3">
        <v>8.1410662295049505</v>
      </c>
      <c r="D49" s="3">
        <v>0.23018372349509589</v>
      </c>
      <c r="E49" s="6">
        <v>0.21315034358125476</v>
      </c>
      <c r="F49" s="6">
        <v>0.2846720423029081</v>
      </c>
      <c r="G49" s="3">
        <v>-2.3909776526249934E-3</v>
      </c>
      <c r="H49" s="3">
        <v>6.8780811231506825E-2</v>
      </c>
      <c r="I49" s="6">
        <v>0.56341668288561531</v>
      </c>
      <c r="J49" s="3">
        <v>0.13849848953800012</v>
      </c>
      <c r="K49" s="3">
        <v>7.5602270247157585E-2</v>
      </c>
      <c r="L49" s="6">
        <v>1.7431784999464115</v>
      </c>
      <c r="M49" s="3">
        <v>0.17017116841771623</v>
      </c>
      <c r="N49" s="6">
        <v>0.78390708869934167</v>
      </c>
      <c r="O49" s="6">
        <v>0.22284002808837977</v>
      </c>
      <c r="P49" s="3">
        <v>1.4544352936387546E-2</v>
      </c>
      <c r="Q49" s="3">
        <v>7.5594300926613237E-3</v>
      </c>
      <c r="R49" s="6">
        <v>1.1584989394548906</v>
      </c>
      <c r="S49" s="3">
        <v>0.25013993778056121</v>
      </c>
      <c r="T49" s="3">
        <v>2.5723971557867886E-2</v>
      </c>
      <c r="U49" s="3">
        <v>6.0865898032464789E-2</v>
      </c>
      <c r="V49" s="6">
        <v>0.61667062204676437</v>
      </c>
      <c r="W49" s="3">
        <v>5.397111437581828E-2</v>
      </c>
      <c r="X49" s="3">
        <v>0.21502816420756132</v>
      </c>
      <c r="Y49" s="6">
        <v>0.19689225839996816</v>
      </c>
      <c r="Z49" s="3">
        <v>0.3814823367773526</v>
      </c>
      <c r="AA49" s="3">
        <v>0.13162277366764105</v>
      </c>
      <c r="AB49" s="3">
        <v>6.608301846910343E-2</v>
      </c>
      <c r="AC49" s="6">
        <v>5.6447256469603892E-2</v>
      </c>
      <c r="AD49" s="3">
        <v>4.9778663514190746E-2</v>
      </c>
      <c r="AE49" s="3">
        <v>0.16554161299363193</v>
      </c>
      <c r="AF49" s="3">
        <v>3.1683788366954992E-2</v>
      </c>
      <c r="AG49" s="3">
        <v>0.19042480642345264</v>
      </c>
      <c r="AH49" s="3">
        <v>3.3206822627610898E-2</v>
      </c>
      <c r="AI49" s="3">
        <v>3.8947599033711179E-2</v>
      </c>
    </row>
    <row r="50" spans="1:35" x14ac:dyDescent="0.45">
      <c r="A50" t="s">
        <v>680</v>
      </c>
      <c r="B50" s="2">
        <v>39538</v>
      </c>
      <c r="C50" s="3">
        <v>7.3649929467637687</v>
      </c>
      <c r="D50" s="3">
        <v>0.22118000911265409</v>
      </c>
      <c r="E50" s="6">
        <v>0.31843227916961137</v>
      </c>
      <c r="F50" s="6">
        <v>0.19070499236136382</v>
      </c>
      <c r="G50" s="3">
        <v>1.2224897176429137E-2</v>
      </c>
      <c r="H50" s="3">
        <v>3.0034864935395204E-2</v>
      </c>
      <c r="I50" s="6">
        <v>0.46190896458536107</v>
      </c>
      <c r="J50" s="3">
        <v>0.12633931737127255</v>
      </c>
      <c r="K50" s="3">
        <v>-3.8729907963978862E-3</v>
      </c>
      <c r="L50" s="6">
        <v>1.9300075911252728</v>
      </c>
      <c r="M50" s="3">
        <v>7.3149675349565915E-2</v>
      </c>
      <c r="N50" s="6">
        <v>0.75542327899569817</v>
      </c>
      <c r="O50" s="6">
        <v>0.20084255238370441</v>
      </c>
      <c r="P50" s="3">
        <v>3.4367780906622229E-2</v>
      </c>
      <c r="Q50" s="3">
        <v>2.40071053101127E-2</v>
      </c>
      <c r="R50" s="6">
        <v>0.18102075723817695</v>
      </c>
      <c r="S50" s="3">
        <v>7.1887273341154564E-2</v>
      </c>
      <c r="T50" s="3">
        <v>0.18380520859955418</v>
      </c>
      <c r="U50" s="3">
        <v>3.1902922425334698E-2</v>
      </c>
      <c r="V50" s="6">
        <v>0.41412701216396491</v>
      </c>
      <c r="W50" s="3">
        <v>4.2259732673613798E-2</v>
      </c>
      <c r="X50" s="3">
        <v>0.10607800402119409</v>
      </c>
      <c r="Y50" s="6">
        <v>0.14827982433362705</v>
      </c>
      <c r="Z50" s="3">
        <v>7.2772239675619396E-2</v>
      </c>
      <c r="AA50" s="3">
        <v>0.14247132603234713</v>
      </c>
      <c r="AB50" s="3">
        <v>7.2589095475595264E-2</v>
      </c>
      <c r="AC50" s="6">
        <v>0.13736719821707027</v>
      </c>
      <c r="AD50" s="3">
        <v>4.3600050179204479E-2</v>
      </c>
      <c r="AE50" s="3">
        <v>0.20468017509474576</v>
      </c>
      <c r="AF50" s="3">
        <v>4.5292384397569448E-2</v>
      </c>
      <c r="AG50" s="3">
        <v>0.11516170978557821</v>
      </c>
      <c r="AH50" s="3">
        <v>4.3974984652013334E-2</v>
      </c>
      <c r="AI50" s="3">
        <v>0.16429024285040394</v>
      </c>
    </row>
    <row r="51" spans="1:35" x14ac:dyDescent="0.45">
      <c r="A51" t="s">
        <v>681</v>
      </c>
      <c r="B51" s="2">
        <v>39629</v>
      </c>
      <c r="C51" s="3">
        <v>7.1298880203707045</v>
      </c>
      <c r="D51" s="3">
        <v>-5.9590269751513707E-2</v>
      </c>
      <c r="E51" s="6">
        <v>0.50516776895652094</v>
      </c>
      <c r="F51" s="6">
        <v>0.23290743324118116</v>
      </c>
      <c r="G51" s="3">
        <v>0.10830710799157796</v>
      </c>
      <c r="H51" s="3">
        <v>2.6245058310188585E-2</v>
      </c>
      <c r="I51" s="6">
        <v>0.79818816672490833</v>
      </c>
      <c r="J51" s="3">
        <v>0.14322099309618153</v>
      </c>
      <c r="K51" s="3">
        <v>0.12745203151855333</v>
      </c>
      <c r="L51" s="6">
        <v>2.1072559640361042</v>
      </c>
      <c r="M51" s="3">
        <v>0.15022482394625014</v>
      </c>
      <c r="N51" s="6">
        <v>0.63100059908392814</v>
      </c>
      <c r="O51" s="6">
        <v>0.26929691554441576</v>
      </c>
      <c r="P51" s="3">
        <v>5.0272233416253587E-2</v>
      </c>
      <c r="Q51" s="3">
        <v>2.8657184194364176E-2</v>
      </c>
      <c r="R51" s="6">
        <v>0.28477635552796637</v>
      </c>
      <c r="S51" s="3">
        <v>-8.7578644361916043E-3</v>
      </c>
      <c r="T51" s="3">
        <v>5.5524538774853272E-3</v>
      </c>
      <c r="U51" s="3">
        <v>5.2852264380322686E-2</v>
      </c>
      <c r="V51" s="6">
        <v>0.30834703252086881</v>
      </c>
      <c r="W51" s="3">
        <v>5.2919543162760888E-2</v>
      </c>
      <c r="X51" s="3">
        <v>0.11121363382502604</v>
      </c>
      <c r="Y51" s="6">
        <v>0.38615458479122006</v>
      </c>
      <c r="Z51" s="3">
        <v>9.599714943902965E-2</v>
      </c>
      <c r="AA51" s="3">
        <v>8.3957392523503677E-2</v>
      </c>
      <c r="AB51" s="3">
        <v>2.3240604449907512E-2</v>
      </c>
      <c r="AC51" s="6">
        <v>0.75875258981153304</v>
      </c>
      <c r="AD51" s="3">
        <v>1.5552426106033223E-2</v>
      </c>
      <c r="AE51" s="3">
        <v>0.16321122754689732</v>
      </c>
      <c r="AF51" s="3">
        <v>1.1964309707944508E-2</v>
      </c>
      <c r="AG51" s="3">
        <v>8.4564006375428685E-2</v>
      </c>
      <c r="AH51" s="3">
        <v>3.4156271863015064E-2</v>
      </c>
      <c r="AI51" s="3">
        <v>0.24745745569222785</v>
      </c>
    </row>
    <row r="52" spans="1:35" x14ac:dyDescent="0.45">
      <c r="A52" t="s">
        <v>682</v>
      </c>
      <c r="B52" s="2">
        <v>39721</v>
      </c>
      <c r="C52" s="3">
        <v>7.6606742419563538</v>
      </c>
      <c r="D52" s="3">
        <v>9.1168679275515169E-2</v>
      </c>
      <c r="E52" s="6">
        <v>0.33718585779205312</v>
      </c>
      <c r="F52" s="6">
        <v>0.26517160763331382</v>
      </c>
      <c r="G52" s="3">
        <v>1.7205768709293487E-3</v>
      </c>
      <c r="H52" s="3">
        <v>-4.5210542552058541E-4</v>
      </c>
      <c r="I52" s="6">
        <v>0.55019796984435942</v>
      </c>
      <c r="J52" s="3">
        <v>0.1257507667287949</v>
      </c>
      <c r="K52" s="3">
        <v>2.5930938027351826E-2</v>
      </c>
      <c r="L52" s="6">
        <v>1.2366398725740835</v>
      </c>
      <c r="M52" s="3">
        <v>0.10963484519318963</v>
      </c>
      <c r="N52" s="6">
        <v>0.70468201310173062</v>
      </c>
      <c r="O52" s="6">
        <v>0.16387577615637897</v>
      </c>
      <c r="P52" s="3">
        <v>0.47161664716950225</v>
      </c>
      <c r="Q52" s="3">
        <v>3.7901307657100494E-2</v>
      </c>
      <c r="R52" s="6">
        <v>0.25049833265099908</v>
      </c>
      <c r="S52" s="3">
        <v>1.9949531560851198E-2</v>
      </c>
      <c r="T52" s="3">
        <v>5.2248197134661972E-2</v>
      </c>
      <c r="U52" s="3">
        <v>1.3116885400757578E-2</v>
      </c>
      <c r="V52" s="6">
        <v>0.37633523525586476</v>
      </c>
      <c r="W52" s="3">
        <v>7.876980894796512E-2</v>
      </c>
      <c r="X52" s="3">
        <v>9.0365615409191358E-2</v>
      </c>
      <c r="Y52" s="6">
        <v>0.23212201246125591</v>
      </c>
      <c r="Z52" s="3">
        <v>6.3375503466963454E-2</v>
      </c>
      <c r="AA52" s="3">
        <v>0.24913389465065733</v>
      </c>
      <c r="AB52" s="3">
        <v>3.9803645624360715E-2</v>
      </c>
      <c r="AC52" s="6">
        <v>0.31148379252307867</v>
      </c>
      <c r="AD52" s="3">
        <v>2.7223336939812149E-2</v>
      </c>
      <c r="AE52" s="3">
        <v>0.30900423097304069</v>
      </c>
      <c r="AF52" s="3">
        <v>4.2265265135075003E-2</v>
      </c>
      <c r="AG52" s="3">
        <v>0.10970314401408267</v>
      </c>
      <c r="AH52" s="3">
        <v>3.0351900463356743E-2</v>
      </c>
      <c r="AI52" s="3">
        <v>1.2089386976529382</v>
      </c>
    </row>
    <row r="53" spans="1:35" x14ac:dyDescent="0.45">
      <c r="A53" t="s">
        <v>683</v>
      </c>
      <c r="B53" s="2">
        <v>39813</v>
      </c>
      <c r="C53" s="3">
        <v>7.5457190034943302</v>
      </c>
      <c r="D53" s="3">
        <v>9.9485230284132628E-2</v>
      </c>
      <c r="E53" s="6">
        <v>0.29290658001117675</v>
      </c>
      <c r="F53" s="6">
        <v>0.12023668488125212</v>
      </c>
      <c r="G53" s="3">
        <v>2.7413460047297E-2</v>
      </c>
      <c r="H53" s="3">
        <v>8.0578028001370254E-3</v>
      </c>
      <c r="I53" s="6">
        <v>0.82827614090164781</v>
      </c>
      <c r="J53" s="3">
        <v>0.18419921538632825</v>
      </c>
      <c r="K53" s="3">
        <v>3.8745773884941638E-2</v>
      </c>
      <c r="L53" s="6">
        <v>2.4252836783223222</v>
      </c>
      <c r="M53" s="3">
        <v>0.15684620195074578</v>
      </c>
      <c r="N53" s="6">
        <v>0.28983726303415425</v>
      </c>
      <c r="O53" s="6">
        <v>0.12083447917892258</v>
      </c>
      <c r="P53" s="3">
        <v>2.141385060433406E-2</v>
      </c>
      <c r="Q53" s="3">
        <v>3.1126251728682955E-2</v>
      </c>
      <c r="R53" s="6">
        <v>0.32900667094240016</v>
      </c>
      <c r="S53" s="3">
        <v>9.9146370337481554E-2</v>
      </c>
      <c r="T53" s="3">
        <v>4.9296317061705508E-2</v>
      </c>
      <c r="U53" s="3">
        <v>5.7575768533376349E-2</v>
      </c>
      <c r="V53" s="6">
        <v>0.60310604491049802</v>
      </c>
      <c r="W53" s="3">
        <v>2.8626634313509501E-2</v>
      </c>
      <c r="X53" s="3">
        <v>8.395037035451404E-2</v>
      </c>
      <c r="Y53" s="6">
        <v>0.30116457649438816</v>
      </c>
      <c r="Z53" s="3">
        <v>6.3763226851763347E-2</v>
      </c>
      <c r="AA53" s="3">
        <v>-6.0130592518735535E-3</v>
      </c>
      <c r="AB53" s="3">
        <v>4.175467577952191E-2</v>
      </c>
      <c r="AC53" s="6">
        <v>0.40054646889385886</v>
      </c>
      <c r="AD53" s="3">
        <v>5.2567761808254176E-2</v>
      </c>
      <c r="AE53" s="3">
        <v>0.2676399256430021</v>
      </c>
      <c r="AF53" s="3">
        <v>2.4470293766618776E-2</v>
      </c>
      <c r="AG53" s="3">
        <v>0.30957667290691049</v>
      </c>
      <c r="AH53" s="3">
        <v>3.7887137647594313E-2</v>
      </c>
      <c r="AI53" s="3">
        <v>0.20687843470910888</v>
      </c>
    </row>
    <row r="54" spans="1:35" x14ac:dyDescent="0.45">
      <c r="A54" t="s">
        <v>684</v>
      </c>
      <c r="B54" s="2">
        <v>39903</v>
      </c>
      <c r="C54" s="3">
        <v>4.6895014377827122</v>
      </c>
      <c r="D54" s="3">
        <v>0.13485055003925231</v>
      </c>
      <c r="E54" s="6">
        <v>0.32722901883060779</v>
      </c>
      <c r="F54" s="6">
        <v>0.11036324074729423</v>
      </c>
      <c r="G54" s="3">
        <v>-9.674886241786711E-3</v>
      </c>
      <c r="H54" s="3">
        <v>5.5939872007189423E-3</v>
      </c>
      <c r="I54" s="6">
        <v>0.54224921583496488</v>
      </c>
      <c r="J54" s="3">
        <v>0.14207285078846058</v>
      </c>
      <c r="K54" s="3">
        <v>3.8801562620419332E-2</v>
      </c>
      <c r="L54" s="6">
        <v>0.54072515579044711</v>
      </c>
      <c r="M54" s="3">
        <v>2.546156734837262E-2</v>
      </c>
      <c r="N54" s="6">
        <v>0.11036018897098376</v>
      </c>
      <c r="O54" s="6">
        <v>9.3710553521737551E-3</v>
      </c>
      <c r="P54" s="3">
        <v>1.1649325544891089E-2</v>
      </c>
      <c r="Q54" s="3">
        <v>-5.3858216185267089E-3</v>
      </c>
      <c r="R54" s="6">
        <v>0.37778485919766952</v>
      </c>
      <c r="S54" s="3">
        <v>2.7299156750575572E-2</v>
      </c>
      <c r="T54" s="3">
        <v>2.8719815783897217E-2</v>
      </c>
      <c r="U54" s="3">
        <v>1.3897463754458385E-2</v>
      </c>
      <c r="V54" s="6">
        <v>0.69133570432515457</v>
      </c>
      <c r="W54" s="3">
        <v>4.669635397891455E-2</v>
      </c>
      <c r="X54" s="3">
        <v>3.2954093167123742E-2</v>
      </c>
      <c r="Y54" s="6">
        <v>0.12823810614268832</v>
      </c>
      <c r="Z54" s="3">
        <v>4.4318194713607331E-2</v>
      </c>
      <c r="AA54" s="3">
        <v>-8.6644636062861907E-2</v>
      </c>
      <c r="AB54" s="3">
        <v>-7.1877088808999902E-3</v>
      </c>
      <c r="AC54" s="6">
        <v>0.16500395907059065</v>
      </c>
      <c r="AD54" s="3">
        <v>1.4201502138249601E-2</v>
      </c>
      <c r="AE54" s="3">
        <v>0.26665773521474245</v>
      </c>
      <c r="AF54" s="3">
        <v>1.7223821421246285E-2</v>
      </c>
      <c r="AG54" s="3">
        <v>0.20325379425390394</v>
      </c>
      <c r="AH54" s="3">
        <v>3.6108193625336701E-3</v>
      </c>
      <c r="AI54" s="3">
        <v>8.800888579521296E-2</v>
      </c>
    </row>
    <row r="55" spans="1:35" x14ac:dyDescent="0.45">
      <c r="A55" t="s">
        <v>685</v>
      </c>
      <c r="B55" s="2">
        <v>39994</v>
      </c>
      <c r="C55" s="3">
        <v>4.8295875073511647</v>
      </c>
      <c r="D55" s="3">
        <v>0.17882114106701646</v>
      </c>
      <c r="E55" s="6">
        <v>9.6546389830394E-2</v>
      </c>
      <c r="F55" s="6">
        <v>0.13074094036426878</v>
      </c>
      <c r="G55" s="3">
        <v>1.7189083878754764E-2</v>
      </c>
      <c r="H55" s="3">
        <v>2.9828433345654163E-2</v>
      </c>
      <c r="I55" s="6">
        <v>0.27182061892606341</v>
      </c>
      <c r="J55" s="3">
        <v>7.1505130226084734E-2</v>
      </c>
      <c r="K55" s="3">
        <v>1.0900688704657786E-2</v>
      </c>
      <c r="L55" s="6">
        <v>2.1542731473666978</v>
      </c>
      <c r="M55" s="3">
        <v>6.8556554337145414E-2</v>
      </c>
      <c r="N55" s="6">
        <v>0.43700329608868865</v>
      </c>
      <c r="O55" s="6">
        <v>9.0727797148476313E-2</v>
      </c>
      <c r="P55" s="3">
        <v>5.65228016710334E-2</v>
      </c>
      <c r="Q55" s="3">
        <v>2.3688786454417653E-2</v>
      </c>
      <c r="R55" s="6">
        <v>0.29324475598947741</v>
      </c>
      <c r="S55" s="3">
        <v>1.4370661049620623E-2</v>
      </c>
      <c r="T55" s="3">
        <v>8.4409621902947263E-2</v>
      </c>
      <c r="U55" s="3">
        <v>2.8148549302921134E-2</v>
      </c>
      <c r="V55" s="6">
        <v>4.7453157730485147E-2</v>
      </c>
      <c r="W55" s="3">
        <v>6.9987526049141255E-2</v>
      </c>
      <c r="X55" s="3">
        <v>0.11983238561676279</v>
      </c>
      <c r="Y55" s="6">
        <v>0.54744860980177856</v>
      </c>
      <c r="Z55" s="3">
        <v>0.10046398700073161</v>
      </c>
      <c r="AA55" s="3">
        <v>1.3880243442386189E-2</v>
      </c>
      <c r="AB55" s="3">
        <v>5.9355443398467676E-2</v>
      </c>
      <c r="AC55" s="6">
        <v>7.6391502724419635E-2</v>
      </c>
      <c r="AD55" s="3">
        <v>4.0444979203614777E-2</v>
      </c>
      <c r="AE55" s="3">
        <v>0.11673579408395182</v>
      </c>
      <c r="AF55" s="3">
        <v>8.0778590955629722E-3</v>
      </c>
      <c r="AG55" s="3">
        <v>0.12187302409007705</v>
      </c>
      <c r="AH55" s="3">
        <v>3.1853238821236661E-2</v>
      </c>
      <c r="AI55" s="3">
        <v>7.7983302786633041E-2</v>
      </c>
    </row>
    <row r="56" spans="1:35" x14ac:dyDescent="0.45">
      <c r="A56" t="s">
        <v>686</v>
      </c>
      <c r="B56" s="2">
        <v>40086</v>
      </c>
      <c r="C56" s="3">
        <v>4.3892918357705426</v>
      </c>
      <c r="D56" s="3">
        <v>7.4415148090753946E-2</v>
      </c>
      <c r="E56" s="6">
        <v>0.19562102406821727</v>
      </c>
      <c r="F56" s="6">
        <v>7.500646756881485E-2</v>
      </c>
      <c r="G56" s="3">
        <v>8.7681883845274599E-3</v>
      </c>
      <c r="H56" s="3">
        <v>4.0407882603665582E-2</v>
      </c>
      <c r="I56" s="6">
        <v>0.332350853023198</v>
      </c>
      <c r="J56" s="3">
        <v>7.812528273224506E-2</v>
      </c>
      <c r="K56" s="3">
        <v>4.4963162325161579E-2</v>
      </c>
      <c r="L56" s="6">
        <v>1.2586774906262737</v>
      </c>
      <c r="M56" s="3">
        <v>3.7287646395690009E-2</v>
      </c>
      <c r="N56" s="6">
        <v>0.3764036328909135</v>
      </c>
      <c r="O56" s="6">
        <v>0.11790605637689423</v>
      </c>
      <c r="P56" s="3">
        <v>2.217948498354623E-2</v>
      </c>
      <c r="Q56" s="3">
        <v>3.3929694212696385E-2</v>
      </c>
      <c r="R56" s="6">
        <v>0.43847028729857901</v>
      </c>
      <c r="S56" s="3">
        <v>3.8441109795511498E-2</v>
      </c>
      <c r="T56" s="3">
        <v>4.5132192207985929E-2</v>
      </c>
      <c r="U56" s="3">
        <v>3.7494291606203205E-2</v>
      </c>
      <c r="V56" s="6">
        <v>0.12343557076526916</v>
      </c>
      <c r="W56" s="3">
        <v>4.6440722890382743E-2</v>
      </c>
      <c r="X56" s="3">
        <v>5.5153324196056341E-2</v>
      </c>
      <c r="Y56" s="6">
        <v>0.26888397682568005</v>
      </c>
      <c r="Z56" s="3">
        <v>8.3836110637531339E-2</v>
      </c>
      <c r="AA56" s="3">
        <v>9.8941467226803234E-2</v>
      </c>
      <c r="AB56" s="3">
        <v>3.1914429277471942E-2</v>
      </c>
      <c r="AC56" s="6">
        <v>7.5959819940238954E-2</v>
      </c>
      <c r="AD56" s="3">
        <v>2.987901838863076E-2</v>
      </c>
      <c r="AE56" s="3">
        <v>6.9356362326844279E-2</v>
      </c>
      <c r="AF56" s="3">
        <v>2.0022956117777008E-2</v>
      </c>
      <c r="AG56" s="3">
        <v>0.12526461862728808</v>
      </c>
      <c r="AH56" s="3">
        <v>4.5809857658528725E-3</v>
      </c>
      <c r="AI56" s="3">
        <v>2.192960363933372E-2</v>
      </c>
    </row>
    <row r="57" spans="1:35" x14ac:dyDescent="0.45">
      <c r="A57" t="s">
        <v>687</v>
      </c>
      <c r="B57" s="2">
        <v>40178</v>
      </c>
      <c r="C57" s="3">
        <v>4.1015256021521314</v>
      </c>
      <c r="D57" s="3">
        <v>-3.5710002968938177E-2</v>
      </c>
      <c r="E57" s="6">
        <v>0.20479316329899611</v>
      </c>
      <c r="F57" s="6">
        <v>0.12516668976189591</v>
      </c>
      <c r="G57" s="3">
        <v>6.9094046412417317E-3</v>
      </c>
      <c r="H57" s="3">
        <v>1.6684115592669236E-2</v>
      </c>
      <c r="I57" s="6">
        <v>0.29904298610431201</v>
      </c>
      <c r="J57" s="3">
        <v>8.6741751091967384E-2</v>
      </c>
      <c r="K57" s="3">
        <v>3.742413204756851E-2</v>
      </c>
      <c r="L57" s="6">
        <v>1.2803747089725122</v>
      </c>
      <c r="M57" s="3">
        <v>-1.7767440739858706E-3</v>
      </c>
      <c r="N57" s="6">
        <v>0.70600396759025708</v>
      </c>
      <c r="O57" s="6">
        <v>0.29682721786488298</v>
      </c>
      <c r="P57" s="3">
        <v>5.0422358626776312E-2</v>
      </c>
      <c r="Q57" s="3">
        <v>5.8065671681828204E-2</v>
      </c>
      <c r="R57" s="6">
        <v>-9.2043536658597741E-2</v>
      </c>
      <c r="S57" s="3">
        <v>6.2513819328789438E-2</v>
      </c>
      <c r="T57" s="3">
        <v>-3.5163006262798335E-2</v>
      </c>
      <c r="U57" s="3">
        <v>2.558063313314294E-2</v>
      </c>
      <c r="V57" s="6">
        <v>0.1155898239549582</v>
      </c>
      <c r="W57" s="3">
        <v>7.7147749782249489E-2</v>
      </c>
      <c r="X57" s="3">
        <v>-1.4984553010270801E-2</v>
      </c>
      <c r="Y57" s="6">
        <v>0.1852358480717034</v>
      </c>
      <c r="Z57" s="3">
        <v>5.5631168321163486E-2</v>
      </c>
      <c r="AA57" s="3">
        <v>6.9673521202771968E-2</v>
      </c>
      <c r="AB57" s="3">
        <v>6.3479154832038448E-2</v>
      </c>
      <c r="AC57" s="6">
        <v>6.6939281172626763E-2</v>
      </c>
      <c r="AD57" s="3">
        <v>7.8538895777564479E-3</v>
      </c>
      <c r="AE57" s="3">
        <v>0.160327121914105</v>
      </c>
      <c r="AF57" s="3">
        <v>2.8280255315419049E-2</v>
      </c>
      <c r="AG57" s="3">
        <v>7.3484824969953025E-2</v>
      </c>
      <c r="AH57" s="3">
        <v>4.0855644553140592E-2</v>
      </c>
      <c r="AI57" s="3">
        <v>9.4131488590558018E-2</v>
      </c>
    </row>
    <row r="58" spans="1:35" x14ac:dyDescent="0.45">
      <c r="A58" t="s">
        <v>688</v>
      </c>
      <c r="B58" s="2">
        <v>40268</v>
      </c>
      <c r="C58" s="3">
        <v>7.0718759597353973</v>
      </c>
      <c r="D58" s="3">
        <v>0.13385127450962489</v>
      </c>
      <c r="E58" s="6">
        <v>0.36258568703617444</v>
      </c>
      <c r="F58" s="6">
        <v>0.12514155826202095</v>
      </c>
      <c r="G58" s="3">
        <v>7.1949211959244419E-2</v>
      </c>
      <c r="H58" s="3">
        <v>9.883217968964976E-2</v>
      </c>
      <c r="I58" s="6">
        <v>0.42976699731870394</v>
      </c>
      <c r="J58" s="3">
        <v>0.16799523341520209</v>
      </c>
      <c r="K58" s="3">
        <v>0.11614975120150765</v>
      </c>
      <c r="L58" s="6">
        <v>1.1514849038847317</v>
      </c>
      <c r="M58" s="3">
        <v>5.3257812843391081E-2</v>
      </c>
      <c r="N58" s="6">
        <v>0.69075796909570364</v>
      </c>
      <c r="O58" s="6">
        <v>9.0524699841233638E-2</v>
      </c>
      <c r="P58" s="3">
        <v>0.10707788246721524</v>
      </c>
      <c r="Q58" s="3">
        <v>4.1947177694101841E-2</v>
      </c>
      <c r="R58" s="6">
        <v>0.36365960300316258</v>
      </c>
      <c r="S58" s="3">
        <v>9.5515855844280254E-2</v>
      </c>
      <c r="T58" s="3">
        <v>3.3967279941697584E-2</v>
      </c>
      <c r="U58" s="3">
        <v>8.3160819434226804E-2</v>
      </c>
      <c r="V58" s="6">
        <v>0.47524221044103876</v>
      </c>
      <c r="W58" s="3">
        <v>6.7198661996438383E-2</v>
      </c>
      <c r="X58" s="3">
        <v>0.14882603250519291</v>
      </c>
      <c r="Y58" s="6">
        <v>0.30601879192120557</v>
      </c>
      <c r="Z58" s="3">
        <v>0.13596745091426765</v>
      </c>
      <c r="AA58" s="3">
        <v>0.12675410598837358</v>
      </c>
      <c r="AB58" s="3">
        <v>7.9878601927441992E-2</v>
      </c>
      <c r="AC58" s="6">
        <v>0.30018777828666765</v>
      </c>
      <c r="AD58" s="3">
        <v>7.1670859973419293E-2</v>
      </c>
      <c r="AE58" s="3">
        <v>0.20760058640970494</v>
      </c>
      <c r="AF58" s="3">
        <v>9.445182947676203E-3</v>
      </c>
      <c r="AG58" s="3">
        <v>0.22779541099376899</v>
      </c>
      <c r="AH58" s="3">
        <v>5.2749702538915956E-2</v>
      </c>
      <c r="AI58" s="3">
        <v>0.18866480129446905</v>
      </c>
    </row>
    <row r="59" spans="1:35" x14ac:dyDescent="0.45">
      <c r="A59" t="s">
        <v>689</v>
      </c>
      <c r="B59" s="2">
        <v>40359</v>
      </c>
      <c r="C59" s="3">
        <v>8.1311266274532947</v>
      </c>
      <c r="D59" s="3">
        <v>2.1024973219941203E-2</v>
      </c>
      <c r="E59" s="6">
        <v>0.45720984645672325</v>
      </c>
      <c r="F59" s="6">
        <v>4.8625410842141746E-2</v>
      </c>
      <c r="G59" s="3">
        <v>-1.6760628864549969E-2</v>
      </c>
      <c r="H59" s="3">
        <v>2.4806340788163735E-2</v>
      </c>
      <c r="I59" s="6">
        <v>0.49343799437585278</v>
      </c>
      <c r="J59" s="3">
        <v>0.14041184795111236</v>
      </c>
      <c r="K59" s="3">
        <v>6.4855948849376829E-2</v>
      </c>
      <c r="L59" s="6">
        <v>0.60297984989830089</v>
      </c>
      <c r="M59" s="3">
        <v>7.6679580025203684E-2</v>
      </c>
      <c r="N59" s="6">
        <v>0.41971804704612303</v>
      </c>
      <c r="O59" s="6">
        <v>0.12251230970638444</v>
      </c>
      <c r="P59" s="3">
        <v>1.8163480964096233E-2</v>
      </c>
      <c r="Q59" s="3">
        <v>0.26092875292271861</v>
      </c>
      <c r="R59" s="6">
        <v>0.67369762755914941</v>
      </c>
      <c r="S59" s="3">
        <v>3.1395275405310362E-2</v>
      </c>
      <c r="T59" s="3">
        <v>3.8876339566263109E-2</v>
      </c>
      <c r="U59" s="3">
        <v>3.0015706306230884E-2</v>
      </c>
      <c r="V59" s="6">
        <v>3.1985147042736792</v>
      </c>
      <c r="W59" s="3">
        <v>-2.2407884222250117E-2</v>
      </c>
      <c r="X59" s="3">
        <v>0.16005251883067723</v>
      </c>
      <c r="Y59" s="6">
        <v>0.17197242469577409</v>
      </c>
      <c r="Z59" s="3">
        <v>4.5643664458878172E-2</v>
      </c>
      <c r="AA59" s="3">
        <v>0.13756201464232129</v>
      </c>
      <c r="AB59" s="3">
        <v>3.7225532732018549E-2</v>
      </c>
      <c r="AC59" s="6">
        <v>0.2825247920568057</v>
      </c>
      <c r="AD59" s="3">
        <v>3.8785805997424171E-2</v>
      </c>
      <c r="AE59" s="3">
        <v>9.9255214701390412E-2</v>
      </c>
      <c r="AF59" s="3">
        <v>5.3635785147018583E-2</v>
      </c>
      <c r="AG59" s="3">
        <v>0.77436577736689394</v>
      </c>
      <c r="AH59" s="3">
        <v>9.6464401075367686E-3</v>
      </c>
      <c r="AI59" s="3">
        <v>1.907874661451096E-2</v>
      </c>
    </row>
    <row r="60" spans="1:35" x14ac:dyDescent="0.45">
      <c r="A60" t="s">
        <v>690</v>
      </c>
      <c r="B60" s="2">
        <v>40451</v>
      </c>
      <c r="C60" s="3">
        <v>5.8334233503289372</v>
      </c>
      <c r="D60" s="3">
        <v>8.9421450151410065E-2</v>
      </c>
      <c r="E60" s="6">
        <v>0.2722852720663555</v>
      </c>
      <c r="F60" s="6">
        <v>0.17682746831162899</v>
      </c>
      <c r="G60" s="3">
        <v>1.6725148819661143E-2</v>
      </c>
      <c r="H60" s="3">
        <v>2.4058841456494527E-2</v>
      </c>
      <c r="I60" s="6">
        <v>0.43076646163987065</v>
      </c>
      <c r="J60" s="3">
        <v>0.23638526668291507</v>
      </c>
      <c r="K60" s="3">
        <v>6.2377112994071782E-2</v>
      </c>
      <c r="L60" s="6">
        <v>1.4603028286036843</v>
      </c>
      <c r="M60" s="3">
        <v>0.1673736018246603</v>
      </c>
      <c r="N60" s="6">
        <v>0.57573441145233784</v>
      </c>
      <c r="O60" s="6">
        <v>3.6261622353460372E-2</v>
      </c>
      <c r="P60" s="3">
        <v>5.9932792255931637E-3</v>
      </c>
      <c r="Q60" s="3">
        <v>4.3150656018206834E-2</v>
      </c>
      <c r="R60" s="6">
        <v>0.46181813680247841</v>
      </c>
      <c r="S60" s="3">
        <v>-2.6894364659472013E-3</v>
      </c>
      <c r="T60" s="3">
        <v>4.2853930832821963E-2</v>
      </c>
      <c r="U60" s="3">
        <v>2.7693286086472136E-2</v>
      </c>
      <c r="V60" s="6">
        <v>0.26929036041684956</v>
      </c>
      <c r="W60" s="3">
        <v>2.7729579196087997E-2</v>
      </c>
      <c r="X60" s="3">
        <v>0.13890790951253368</v>
      </c>
      <c r="Y60" s="6">
        <v>0.18732099031962854</v>
      </c>
      <c r="Z60" s="3">
        <v>5.5298114656907503E-2</v>
      </c>
      <c r="AA60" s="3">
        <v>7.646817839028984E-2</v>
      </c>
      <c r="AB60" s="3">
        <v>6.5552896879293443E-2</v>
      </c>
      <c r="AC60" s="6">
        <v>0.22102107876325297</v>
      </c>
      <c r="AD60" s="3">
        <v>-3.0512235084860962E-3</v>
      </c>
      <c r="AE60" s="3">
        <v>0.63498717343105204</v>
      </c>
      <c r="AF60" s="3">
        <v>2.7249240458665093E-2</v>
      </c>
      <c r="AG60" s="3">
        <v>0.14602103708823136</v>
      </c>
      <c r="AH60" s="3">
        <v>6.421514227025517E-3</v>
      </c>
      <c r="AI60" s="3">
        <v>-4.242484698564615E-2</v>
      </c>
    </row>
    <row r="61" spans="1:35" x14ac:dyDescent="0.45">
      <c r="A61" t="s">
        <v>691</v>
      </c>
      <c r="B61" s="2">
        <v>40543</v>
      </c>
      <c r="C61" s="3">
        <v>6.328223187989777</v>
      </c>
      <c r="D61" s="3">
        <v>9.7394125263526407E-2</v>
      </c>
      <c r="E61" s="6">
        <v>0.31623455539339818</v>
      </c>
      <c r="F61" s="6">
        <v>0.15665401529381659</v>
      </c>
      <c r="G61" s="3">
        <v>-1.3072501704120348E-3</v>
      </c>
      <c r="H61" s="3">
        <v>1.2736730602287341E-2</v>
      </c>
      <c r="I61" s="6">
        <v>0.52034901860282967</v>
      </c>
      <c r="J61" s="3">
        <v>0.20819482343613469</v>
      </c>
      <c r="K61" s="3">
        <v>1.8498166014767222E-2</v>
      </c>
      <c r="L61" s="6">
        <v>0.8803532290967977</v>
      </c>
      <c r="M61" s="3">
        <v>0.12083764033693377</v>
      </c>
      <c r="N61" s="6">
        <v>0.36913312459419817</v>
      </c>
      <c r="O61" s="6">
        <v>0.15063947899492205</v>
      </c>
      <c r="P61" s="3">
        <v>1.2788465528822943E-2</v>
      </c>
      <c r="Q61" s="3">
        <v>3.2185487929841154E-2</v>
      </c>
      <c r="R61" s="6">
        <v>0.73087357794218111</v>
      </c>
      <c r="S61" s="3">
        <v>1.4331876220773589E-2</v>
      </c>
      <c r="T61" s="3">
        <v>8.4721922437894531E-2</v>
      </c>
      <c r="U61" s="3">
        <v>3.983134107972696E-2</v>
      </c>
      <c r="V61" s="6">
        <v>0.90475368736709272</v>
      </c>
      <c r="W61" s="3">
        <v>5.1816428382137063E-2</v>
      </c>
      <c r="X61" s="3">
        <v>0.33289245614330221</v>
      </c>
      <c r="Y61" s="6">
        <v>0.20189362342657582</v>
      </c>
      <c r="Z61" s="3">
        <v>5.1584366335691294E-2</v>
      </c>
      <c r="AA61" s="3">
        <v>0.14716087295500013</v>
      </c>
      <c r="AB61" s="3">
        <v>3.2684889691195415E-2</v>
      </c>
      <c r="AC61" s="6">
        <v>0.33263495069879961</v>
      </c>
      <c r="AD61" s="3">
        <v>4.0166259062364831E-2</v>
      </c>
      <c r="AE61" s="3">
        <v>9.7579016071081381E-2</v>
      </c>
      <c r="AF61" s="3">
        <v>3.6038123407705117E-3</v>
      </c>
      <c r="AG61" s="3">
        <v>8.8123439359203304E-2</v>
      </c>
      <c r="AH61" s="3">
        <v>2.9316845233438846E-2</v>
      </c>
      <c r="AI61" s="3">
        <v>0.1907379579737071</v>
      </c>
    </row>
    <row r="62" spans="1:35" x14ac:dyDescent="0.45">
      <c r="A62" t="s">
        <v>692</v>
      </c>
      <c r="B62" s="2">
        <v>40633</v>
      </c>
      <c r="C62" s="3">
        <v>6.4063521144505531</v>
      </c>
      <c r="D62" s="3">
        <v>0.1005637383126506</v>
      </c>
      <c r="E62" s="6">
        <v>6.4048269471230476E-2</v>
      </c>
      <c r="F62" s="6">
        <v>0.18545695274642016</v>
      </c>
      <c r="G62" s="3">
        <v>8.4939206963659756E-3</v>
      </c>
      <c r="H62" s="3">
        <v>-1.0410900864570678E-3</v>
      </c>
      <c r="I62" s="6">
        <v>0.34187186564422256</v>
      </c>
      <c r="J62" s="3">
        <v>0.12270121989248575</v>
      </c>
      <c r="K62" s="3">
        <v>8.5331211877103033E-3</v>
      </c>
      <c r="L62" s="6">
        <v>1.753605797214258</v>
      </c>
      <c r="M62" s="3">
        <v>0.13186823506949769</v>
      </c>
      <c r="N62" s="6">
        <v>0.84143637445314878</v>
      </c>
      <c r="O62" s="6">
        <v>0.59101273094597451</v>
      </c>
      <c r="P62" s="3">
        <v>5.6764439228777393E-2</v>
      </c>
      <c r="Q62" s="3">
        <v>0.10310409838161087</v>
      </c>
      <c r="R62" s="6">
        <v>0.10516520054814558</v>
      </c>
      <c r="S62" s="3">
        <v>2.0046283126158238E-2</v>
      </c>
      <c r="T62" s="3">
        <v>1.3514521512235192E-2</v>
      </c>
      <c r="U62" s="3">
        <v>5.3840193501845983E-2</v>
      </c>
      <c r="V62" s="6">
        <v>0.43755346011934565</v>
      </c>
      <c r="W62" s="3">
        <v>2.4574790819784895E-2</v>
      </c>
      <c r="X62" s="3">
        <v>1.9987147552354969E-3</v>
      </c>
      <c r="Y62" s="6">
        <v>0.11461924120787992</v>
      </c>
      <c r="Z62" s="3">
        <v>8.763722166653333E-2</v>
      </c>
      <c r="AA62" s="3">
        <v>8.6323516231066516E-2</v>
      </c>
      <c r="AB62" s="3">
        <v>7.8947704636084789E-2</v>
      </c>
      <c r="AC62" s="6">
        <v>4.482308535221307E-2</v>
      </c>
      <c r="AD62" s="3">
        <v>2.9587433496769809E-2</v>
      </c>
      <c r="AE62" s="3">
        <v>0.13170724953084656</v>
      </c>
      <c r="AF62" s="3">
        <v>0.15434329993295018</v>
      </c>
      <c r="AG62" s="3">
        <v>0.21507411798819226</v>
      </c>
      <c r="AH62" s="3">
        <v>1.1344960557985093E-2</v>
      </c>
      <c r="AI62" s="3">
        <v>0.16847757723644557</v>
      </c>
    </row>
    <row r="63" spans="1:35" x14ac:dyDescent="0.45">
      <c r="A63" t="s">
        <v>693</v>
      </c>
      <c r="B63" s="2">
        <v>40724</v>
      </c>
      <c r="C63" s="3">
        <v>5.7863341654564904</v>
      </c>
      <c r="D63" s="3">
        <v>6.1225018763448512E-2</v>
      </c>
      <c r="E63" s="6">
        <v>0.18245435420208031</v>
      </c>
      <c r="F63" s="6">
        <v>0.18050642888997234</v>
      </c>
      <c r="G63" s="3">
        <v>2.4802829657206735E-2</v>
      </c>
      <c r="H63" s="3">
        <v>4.2132754023653719E-2</v>
      </c>
      <c r="I63" s="6">
        <v>0.32056350062848826</v>
      </c>
      <c r="J63" s="3">
        <v>0.12508462107350843</v>
      </c>
      <c r="K63" s="3">
        <v>8.2285585256716781E-2</v>
      </c>
      <c r="L63" s="6">
        <v>1.5855929337046792</v>
      </c>
      <c r="M63" s="3">
        <v>9.6327175726195174E-2</v>
      </c>
      <c r="N63" s="6">
        <v>0.36309628671074168</v>
      </c>
      <c r="O63" s="6">
        <v>0.24194274547429304</v>
      </c>
      <c r="P63" s="3">
        <v>4.3109182416503584E-2</v>
      </c>
      <c r="Q63" s="3">
        <v>5.2027415671717855E-2</v>
      </c>
      <c r="R63" s="6">
        <v>0.32179607883378092</v>
      </c>
      <c r="S63" s="3">
        <v>8.8634847881296414E-2</v>
      </c>
      <c r="T63" s="3">
        <v>3.42558324547904E-2</v>
      </c>
      <c r="U63" s="3">
        <v>2.9420134873219185E-2</v>
      </c>
      <c r="V63" s="6">
        <v>0.24351687629334989</v>
      </c>
      <c r="W63" s="3">
        <v>-7.215211291156081E-3</v>
      </c>
      <c r="X63" s="3">
        <v>0.24348228424921631</v>
      </c>
      <c r="Y63" s="6">
        <v>0.20177836640480876</v>
      </c>
      <c r="Z63" s="3">
        <v>0.15638628173729488</v>
      </c>
      <c r="AA63" s="3">
        <v>-0.15368153085684647</v>
      </c>
      <c r="AB63" s="3">
        <v>7.1548693927598481E-2</v>
      </c>
      <c r="AC63" s="6">
        <v>-7.2173657416647217E-3</v>
      </c>
      <c r="AD63" s="3">
        <v>0.14831539746215963</v>
      </c>
      <c r="AE63" s="3">
        <v>0.37799097855136043</v>
      </c>
      <c r="AF63" s="3">
        <v>3.6626511876177638E-2</v>
      </c>
      <c r="AG63" s="3">
        <v>0.35671176403754756</v>
      </c>
      <c r="AH63" s="3">
        <v>4.1727551147547164E-2</v>
      </c>
      <c r="AI63" s="3">
        <v>0.31891047145257045</v>
      </c>
    </row>
    <row r="64" spans="1:35" x14ac:dyDescent="0.45">
      <c r="A64" t="s">
        <v>694</v>
      </c>
      <c r="B64" s="2">
        <v>40816</v>
      </c>
      <c r="C64" s="3">
        <v>6.2313954782770047</v>
      </c>
      <c r="D64" s="3">
        <v>3.2169406088342289E-2</v>
      </c>
      <c r="E64" s="6">
        <v>0.33161650009003563</v>
      </c>
      <c r="F64" s="6">
        <v>0.21688170169992274</v>
      </c>
      <c r="G64" s="3">
        <v>-3.4422220214689214E-2</v>
      </c>
      <c r="H64" s="3">
        <v>2.7717649805922968E-2</v>
      </c>
      <c r="I64" s="6">
        <v>0.35612295852772968</v>
      </c>
      <c r="J64" s="3">
        <v>0.19120823891073901</v>
      </c>
      <c r="K64" s="3">
        <v>4.3232126070285502E-2</v>
      </c>
      <c r="L64" s="6">
        <v>1.8784357130345308</v>
      </c>
      <c r="M64" s="3">
        <v>-1.321084363303891E-3</v>
      </c>
      <c r="N64" s="6">
        <v>0.75035336297428135</v>
      </c>
      <c r="O64" s="6">
        <v>0.43945004226774959</v>
      </c>
      <c r="P64" s="3">
        <v>5.7294103824482731E-2</v>
      </c>
      <c r="Q64" s="3">
        <v>3.2030586884797901E-2</v>
      </c>
      <c r="R64" s="6">
        <v>0.27564095002671163</v>
      </c>
      <c r="S64" s="3">
        <v>3.0735325615032574E-2</v>
      </c>
      <c r="T64" s="3">
        <v>3.4037536582898133E-2</v>
      </c>
      <c r="U64" s="3">
        <v>3.6731577031236078E-2</v>
      </c>
      <c r="V64" s="6">
        <v>0.30499799181116932</v>
      </c>
      <c r="W64" s="3">
        <v>5.6303104589474275E-2</v>
      </c>
      <c r="X64" s="3">
        <v>0.21551986770419737</v>
      </c>
      <c r="Y64" s="6">
        <v>0.30812360868341349</v>
      </c>
      <c r="Z64" s="3">
        <v>0.12124513177507978</v>
      </c>
      <c r="AA64" s="3">
        <v>0.11887025222319665</v>
      </c>
      <c r="AB64" s="3">
        <v>7.9583081497187291E-2</v>
      </c>
      <c r="AC64" s="6">
        <v>0.16838615684615613</v>
      </c>
      <c r="AD64" s="3">
        <v>-8.5260499499656851E-3</v>
      </c>
      <c r="AE64" s="3">
        <v>0.12631773882553066</v>
      </c>
      <c r="AF64" s="3">
        <v>3.2477600386321824E-2</v>
      </c>
      <c r="AG64" s="3">
        <v>0.30284264492045648</v>
      </c>
      <c r="AH64" s="3">
        <v>7.2560549873788155E-2</v>
      </c>
      <c r="AI64" s="3">
        <v>-6.0791563774185764E-2</v>
      </c>
    </row>
    <row r="65" spans="1:35" x14ac:dyDescent="0.45">
      <c r="A65" t="s">
        <v>695</v>
      </c>
      <c r="B65" s="2">
        <v>40908</v>
      </c>
      <c r="C65" s="3">
        <v>7.3356169408716632</v>
      </c>
      <c r="D65" s="3">
        <v>4.9958879382637343E-2</v>
      </c>
      <c r="E65" s="6">
        <v>0.17547183188682799</v>
      </c>
      <c r="F65" s="6">
        <v>0.13284271451524263</v>
      </c>
      <c r="G65" s="3">
        <v>2.4226044285121404E-2</v>
      </c>
      <c r="H65" s="3">
        <v>2.6892566703297583E-2</v>
      </c>
      <c r="I65" s="6">
        <v>0.21562290971510234</v>
      </c>
      <c r="J65" s="3">
        <v>0.21528854756650082</v>
      </c>
      <c r="K65" s="3">
        <v>1.7573202929856868E-2</v>
      </c>
      <c r="L65" s="6">
        <v>2.3770131900894436</v>
      </c>
      <c r="M65" s="3">
        <v>3.8591293766433114E-3</v>
      </c>
      <c r="N65" s="6">
        <v>0.77108890913645989</v>
      </c>
      <c r="O65" s="6">
        <v>0.15633251151443633</v>
      </c>
      <c r="P65" s="3">
        <v>8.9371117615816786E-2</v>
      </c>
      <c r="Q65" s="3">
        <v>8.0354390055088723E-2</v>
      </c>
      <c r="R65" s="6">
        <v>0.35336160398618049</v>
      </c>
      <c r="S65" s="3">
        <v>-5.3271682029075789E-3</v>
      </c>
      <c r="T65" s="3">
        <v>2.242088332137844E-2</v>
      </c>
      <c r="U65" s="3">
        <v>2.9050278845337306E-2</v>
      </c>
      <c r="V65" s="6">
        <v>0.71497123073073365</v>
      </c>
      <c r="W65" s="3">
        <v>0.10926615649667966</v>
      </c>
      <c r="X65" s="3">
        <v>0.13084526322284598</v>
      </c>
      <c r="Y65" s="6">
        <v>0.44552709827588016</v>
      </c>
      <c r="Z65" s="3">
        <v>0.13195418363461231</v>
      </c>
      <c r="AA65" s="3">
        <v>0.22583449754840751</v>
      </c>
      <c r="AB65" s="3">
        <v>-2.232916821532717E-3</v>
      </c>
      <c r="AC65" s="6">
        <v>0.11838904964520205</v>
      </c>
      <c r="AD65" s="3">
        <v>6.9387272194948668E-2</v>
      </c>
      <c r="AE65" s="3">
        <v>0.20660437750618121</v>
      </c>
      <c r="AF65" s="3">
        <v>3.1642193786348478E-2</v>
      </c>
      <c r="AG65" s="3">
        <v>0.30938643960220619</v>
      </c>
      <c r="AH65" s="3">
        <v>4.4387787572901724E-2</v>
      </c>
      <c r="AI65" s="3">
        <v>1.3157682319919147E-2</v>
      </c>
    </row>
    <row r="66" spans="1:35" x14ac:dyDescent="0.45">
      <c r="A66" t="s">
        <v>696</v>
      </c>
      <c r="B66" s="2">
        <v>40999</v>
      </c>
      <c r="C66" s="3">
        <v>5.4166949524090473</v>
      </c>
      <c r="D66" s="3">
        <v>3.3917992251326357E-2</v>
      </c>
      <c r="E66" s="6">
        <v>0.33151359025717808</v>
      </c>
      <c r="F66" s="6">
        <v>0.13115476822398583</v>
      </c>
      <c r="G66" s="3">
        <v>-3.4734492877172209E-2</v>
      </c>
      <c r="H66" s="3">
        <v>3.8013924773422331E-2</v>
      </c>
      <c r="I66" s="6">
        <v>0.41421261850737812</v>
      </c>
      <c r="J66" s="3">
        <v>0.15682351953937271</v>
      </c>
      <c r="K66" s="3">
        <v>-1.1303927616257856E-2</v>
      </c>
      <c r="L66" s="6">
        <v>8.5282724929838308E-2</v>
      </c>
      <c r="M66" s="3">
        <v>8.0217754522060744E-2</v>
      </c>
      <c r="N66" s="6">
        <v>0.73541457696503865</v>
      </c>
      <c r="O66" s="6">
        <v>0.18192178098321488</v>
      </c>
      <c r="P66" s="3">
        <v>4.911154201962329E-2</v>
      </c>
      <c r="Q66" s="3">
        <v>-1.0601435843616698E-2</v>
      </c>
      <c r="R66" s="6">
        <v>0.44900350188713811</v>
      </c>
      <c r="S66" s="3">
        <v>9.2052190044901186E-2</v>
      </c>
      <c r="T66" s="3">
        <v>3.3798523530903894E-2</v>
      </c>
      <c r="U66" s="3">
        <v>2.4877854718330053E-2</v>
      </c>
      <c r="V66" s="6">
        <v>0.2706862194792114</v>
      </c>
      <c r="W66" s="3">
        <v>6.2435426216016769E-2</v>
      </c>
      <c r="X66" s="3">
        <v>0.24918556289249316</v>
      </c>
      <c r="Y66" s="6">
        <v>0.12518655259411232</v>
      </c>
      <c r="Z66" s="3">
        <v>0.11005322728981186</v>
      </c>
      <c r="AA66" s="3">
        <v>0.27257108118938211</v>
      </c>
      <c r="AB66" s="3">
        <v>4.5228903768003766E-2</v>
      </c>
      <c r="AC66" s="6">
        <v>0.4209853145014989</v>
      </c>
      <c r="AD66" s="3">
        <v>-6.2049659158403903E-3</v>
      </c>
      <c r="AE66" s="3">
        <v>0.24831084486503241</v>
      </c>
      <c r="AF66" s="3">
        <v>1.4003616024178205E-2</v>
      </c>
      <c r="AG66" s="3">
        <v>0.27867886933568159</v>
      </c>
      <c r="AH66" s="3">
        <v>1.1312438807812129E-2</v>
      </c>
      <c r="AI66" s="3">
        <v>0.24735167857849882</v>
      </c>
    </row>
    <row r="67" spans="1:35" x14ac:dyDescent="0.45">
      <c r="A67" t="s">
        <v>697</v>
      </c>
      <c r="B67" s="2">
        <v>41090</v>
      </c>
      <c r="C67" s="3">
        <v>5.1921013961383942</v>
      </c>
      <c r="D67" s="3">
        <v>3.8999976380687341E-2</v>
      </c>
      <c r="E67" s="6">
        <v>4.4084913740014782E-2</v>
      </c>
      <c r="F67" s="6">
        <v>0.14582596350814081</v>
      </c>
      <c r="G67" s="3">
        <v>-2.3119833934613986E-2</v>
      </c>
      <c r="H67" s="3">
        <v>1.3456402059704484E-2</v>
      </c>
      <c r="I67" s="6">
        <v>0.32645688358777469</v>
      </c>
      <c r="J67" s="3">
        <v>9.8889985458854301E-2</v>
      </c>
      <c r="K67" s="3">
        <v>1.735713942139969E-2</v>
      </c>
      <c r="L67" s="6">
        <v>1.0196111795899598</v>
      </c>
      <c r="M67" s="3">
        <v>3.7750190014341725E-2</v>
      </c>
      <c r="N67" s="6">
        <v>1.0552985568340054</v>
      </c>
      <c r="O67" s="6">
        <v>0.34194135960905475</v>
      </c>
      <c r="P67" s="3">
        <v>1.2513296852348038E-2</v>
      </c>
      <c r="Q67" s="3">
        <v>4.3373297067306825E-2</v>
      </c>
      <c r="R67" s="6">
        <v>0.28057132763977305</v>
      </c>
      <c r="S67" s="3">
        <v>1.283129599214999E-2</v>
      </c>
      <c r="T67" s="3">
        <v>7.3999198666492128E-2</v>
      </c>
      <c r="U67" s="3">
        <v>4.4617130547288664E-2</v>
      </c>
      <c r="V67" s="6">
        <v>0.3023522652855406</v>
      </c>
      <c r="W67" s="3">
        <v>6.110229736293158E-2</v>
      </c>
      <c r="X67" s="3">
        <v>0.19532891578983849</v>
      </c>
      <c r="Y67" s="6">
        <v>0.14275211713355188</v>
      </c>
      <c r="Z67" s="3">
        <v>0.13114203429434415</v>
      </c>
      <c r="AA67" s="3">
        <v>0.14174573633545703</v>
      </c>
      <c r="AB67" s="3">
        <v>0.14024042569172007</v>
      </c>
      <c r="AC67" s="6">
        <v>7.4112978334572935E-2</v>
      </c>
      <c r="AD67" s="3">
        <v>7.9750222358541522E-3</v>
      </c>
      <c r="AE67" s="3">
        <v>0.12676140490312116</v>
      </c>
      <c r="AF67" s="3">
        <v>1.4787448114413607E-2</v>
      </c>
      <c r="AG67" s="3">
        <v>0.13658066250547177</v>
      </c>
      <c r="AH67" s="3">
        <v>1.5569670845494073E-2</v>
      </c>
      <c r="AI67" s="3">
        <v>-1.1479681583569287E-2</v>
      </c>
    </row>
    <row r="68" spans="1:35" x14ac:dyDescent="0.45">
      <c r="A68" t="s">
        <v>698</v>
      </c>
      <c r="B68" s="2">
        <v>41182</v>
      </c>
      <c r="C68" s="3">
        <v>7.567166571705882</v>
      </c>
      <c r="D68" s="3">
        <v>0.14448013197553036</v>
      </c>
      <c r="E68" s="6">
        <v>0.33297738162727603</v>
      </c>
      <c r="F68" s="6">
        <v>5.8453763671440909E-2</v>
      </c>
      <c r="G68" s="3">
        <v>0.2518234201777827</v>
      </c>
      <c r="H68" s="3">
        <v>2.8862036463546552E-2</v>
      </c>
      <c r="I68" s="6">
        <v>0.36922307477925226</v>
      </c>
      <c r="J68" s="3">
        <v>0.22156080164200767</v>
      </c>
      <c r="K68" s="3">
        <v>1.3740534696650454E-3</v>
      </c>
      <c r="L68" s="6">
        <v>1.4710880870400507</v>
      </c>
      <c r="M68" s="3">
        <v>4.985475886972756E-2</v>
      </c>
      <c r="N68" s="6">
        <v>0.75401562802239253</v>
      </c>
      <c r="O68" s="6">
        <v>0.4254936366786341</v>
      </c>
      <c r="P68" s="3">
        <v>3.9003885584515383E-2</v>
      </c>
      <c r="Q68" s="3">
        <v>0.11011048177419819</v>
      </c>
      <c r="R68" s="6">
        <v>0.41843678949696594</v>
      </c>
      <c r="S68" s="3">
        <v>0.11242903442936057</v>
      </c>
      <c r="T68" s="3">
        <v>8.1134025883687746E-2</v>
      </c>
      <c r="U68" s="3">
        <v>2.1129322338400685E-2</v>
      </c>
      <c r="V68" s="6">
        <v>0.68417881679773518</v>
      </c>
      <c r="W68" s="3">
        <v>0.16190656934315439</v>
      </c>
      <c r="X68" s="3">
        <v>0.21835715530781061</v>
      </c>
      <c r="Y68" s="6">
        <v>0.32182677622814682</v>
      </c>
      <c r="Z68" s="3">
        <v>0.1461433964908499</v>
      </c>
      <c r="AA68" s="3">
        <v>0.206565190814819</v>
      </c>
      <c r="AB68" s="3">
        <v>6.6192429543575501E-2</v>
      </c>
      <c r="AC68" s="6">
        <v>0.18952651509184468</v>
      </c>
      <c r="AD68" s="3">
        <v>0.21424407693944791</v>
      </c>
      <c r="AE68" s="3">
        <v>0.30647454277981984</v>
      </c>
      <c r="AF68" s="3">
        <v>4.1452828981244326E-2</v>
      </c>
      <c r="AG68" s="3">
        <v>0.38206143541843296</v>
      </c>
      <c r="AH68" s="3">
        <v>5.4256262649290087E-2</v>
      </c>
      <c r="AI68" s="3">
        <v>0.19979974287427785</v>
      </c>
    </row>
    <row r="69" spans="1:35" x14ac:dyDescent="0.45">
      <c r="A69" t="s">
        <v>699</v>
      </c>
      <c r="B69" s="2">
        <v>41274</v>
      </c>
      <c r="C69" s="3">
        <v>3.6894509209680888</v>
      </c>
      <c r="D69" s="3">
        <v>0.14198077871205789</v>
      </c>
      <c r="E69" s="6">
        <v>0.30967617484912807</v>
      </c>
      <c r="F69" s="6">
        <v>0.36066912416107055</v>
      </c>
      <c r="G69" s="3">
        <v>1.5968312944344178E-2</v>
      </c>
      <c r="H69" s="3">
        <v>4.3164717117662975E-2</v>
      </c>
      <c r="I69" s="6">
        <v>7.8812806792013593E-2</v>
      </c>
      <c r="J69" s="3">
        <v>6.5505404572626602E-2</v>
      </c>
      <c r="K69" s="3">
        <v>5.2239238552387129E-2</v>
      </c>
      <c r="L69" s="6">
        <v>-1.1565861036905121</v>
      </c>
      <c r="M69" s="3">
        <v>0.10357096691434706</v>
      </c>
      <c r="N69" s="6">
        <v>0.57788225273475824</v>
      </c>
      <c r="O69" s="6">
        <v>0.36513455840520614</v>
      </c>
      <c r="P69" s="3">
        <v>6.5499193465931888E-2</v>
      </c>
      <c r="Q69" s="3">
        <v>3.4383650402846445E-2</v>
      </c>
      <c r="R69" s="6">
        <v>0.29136474386806599</v>
      </c>
      <c r="S69" s="3">
        <v>0.1083005754515088</v>
      </c>
      <c r="T69" s="3">
        <v>8.9317705347977838E-2</v>
      </c>
      <c r="U69" s="3">
        <v>6.327408930730892E-2</v>
      </c>
      <c r="V69" s="6">
        <v>5.6119497795497832E-2</v>
      </c>
      <c r="W69" s="3">
        <v>6.7053384908976388E-2</v>
      </c>
      <c r="X69" s="3">
        <v>0.10676692691603355</v>
      </c>
      <c r="Y69" s="6">
        <v>-0.47703062717893696</v>
      </c>
      <c r="Z69" s="3">
        <v>0.19365625739460501</v>
      </c>
      <c r="AA69" s="3">
        <v>0.25345605917451247</v>
      </c>
      <c r="AB69" s="3">
        <v>0.18031797232464633</v>
      </c>
      <c r="AC69" s="6">
        <v>0.49957399755737442</v>
      </c>
      <c r="AD69" s="3">
        <v>0.11415556375334762</v>
      </c>
      <c r="AE69" s="3">
        <v>0.36447960863383833</v>
      </c>
      <c r="AF69" s="3">
        <v>1.1942588874697553E-2</v>
      </c>
      <c r="AG69" s="3">
        <v>0.25535224986201621</v>
      </c>
      <c r="AH69" s="3">
        <v>5.0180113107163644E-2</v>
      </c>
      <c r="AI69" s="3">
        <v>0.3081438920600883</v>
      </c>
    </row>
    <row r="70" spans="1:35" x14ac:dyDescent="0.45">
      <c r="A70" t="s">
        <v>700</v>
      </c>
      <c r="B70" s="2">
        <v>41364</v>
      </c>
      <c r="C70" s="3">
        <v>7.5778191841414477</v>
      </c>
      <c r="D70" s="3">
        <v>-0.10395273656405311</v>
      </c>
      <c r="E70" s="6">
        <v>0.22826957105437218</v>
      </c>
      <c r="F70" s="6">
        <v>5.6536675435840636E-2</v>
      </c>
      <c r="G70" s="3">
        <v>7.8210815906287298E-2</v>
      </c>
      <c r="H70" s="3">
        <v>2.5634837201574036E-2</v>
      </c>
      <c r="I70" s="6">
        <v>0.70888410355929299</v>
      </c>
      <c r="J70" s="3">
        <v>0.24289496334050231</v>
      </c>
      <c r="K70" s="3">
        <v>-8.2635429778429824E-3</v>
      </c>
      <c r="L70" s="6">
        <v>0.60571866872829483</v>
      </c>
      <c r="M70" s="3">
        <v>4.6112681803847609E-2</v>
      </c>
      <c r="N70" s="6">
        <v>0.75101809346612958</v>
      </c>
      <c r="O70" s="6">
        <v>0.33752761588813635</v>
      </c>
      <c r="P70" s="3">
        <v>0.11186565297806596</v>
      </c>
      <c r="Q70" s="3">
        <v>4.1884948185153627E-2</v>
      </c>
      <c r="R70" s="6">
        <v>-0.10354118916682703</v>
      </c>
      <c r="S70" s="3">
        <v>0.15577273791028173</v>
      </c>
      <c r="T70" s="3">
        <v>-1.9112950203618154E-2</v>
      </c>
      <c r="U70" s="3">
        <v>3.7579094722852736E-2</v>
      </c>
      <c r="V70" s="6">
        <v>0.3135945525577486</v>
      </c>
      <c r="W70" s="3">
        <v>0.40353282159845999</v>
      </c>
      <c r="X70" s="3">
        <v>0.53686321483396582</v>
      </c>
      <c r="Y70" s="6">
        <v>0.26398329575663387</v>
      </c>
      <c r="Z70" s="3">
        <v>0.13234572403794959</v>
      </c>
      <c r="AA70" s="3">
        <v>0.48479310856648078</v>
      </c>
      <c r="AB70" s="3">
        <v>7.9314479176203143E-2</v>
      </c>
      <c r="AC70" s="6">
        <v>0.74434471807740332</v>
      </c>
      <c r="AD70" s="3">
        <v>9.9316688920061041E-2</v>
      </c>
      <c r="AE70" s="3">
        <v>0.47570195999174858</v>
      </c>
      <c r="AF70" s="3">
        <v>2.169910014103768E-2</v>
      </c>
      <c r="AG70" s="3">
        <v>0.17487381910643449</v>
      </c>
      <c r="AH70" s="3">
        <v>2.3157481074477142E-3</v>
      </c>
      <c r="AI70" s="3">
        <v>0.34459627661452646</v>
      </c>
    </row>
    <row r="71" spans="1:35" x14ac:dyDescent="0.45">
      <c r="A71" t="s">
        <v>701</v>
      </c>
      <c r="B71" s="2">
        <v>41455</v>
      </c>
      <c r="C71" s="3">
        <v>21.190653878104275</v>
      </c>
      <c r="D71" s="3">
        <v>4.4921028162114754E-2</v>
      </c>
      <c r="E71" s="6">
        <v>0.42204767170793595</v>
      </c>
      <c r="F71" s="6">
        <v>0.12200354617352789</v>
      </c>
      <c r="G71" s="3">
        <v>0.13163771097720695</v>
      </c>
      <c r="H71" s="3">
        <v>9.5973436350832539E-2</v>
      </c>
      <c r="I71" s="6">
        <v>0.70668150979773381</v>
      </c>
      <c r="J71" s="3">
        <v>1.0537501896852801</v>
      </c>
      <c r="K71" s="3">
        <v>4.820857085750295E-2</v>
      </c>
      <c r="L71" s="6">
        <v>2.4291824516701559</v>
      </c>
      <c r="M71" s="3">
        <v>0.13746604544478022</v>
      </c>
      <c r="N71" s="6">
        <v>2.4989697357443066</v>
      </c>
      <c r="O71" s="6">
        <v>1.4483567085363924</v>
      </c>
      <c r="P71" s="3">
        <v>0.64488169497225079</v>
      </c>
      <c r="Q71" s="3">
        <v>0.36248952739302115</v>
      </c>
      <c r="R71" s="6">
        <v>1.8949801529706347</v>
      </c>
      <c r="S71" s="3">
        <v>0.63934722252412468</v>
      </c>
      <c r="T71" s="3">
        <v>0.24705325042738413</v>
      </c>
      <c r="U71" s="3">
        <v>0.16657016302478594</v>
      </c>
      <c r="V71" s="6">
        <v>0.51896889773144794</v>
      </c>
      <c r="W71" s="3">
        <v>1.2507863521377178</v>
      </c>
      <c r="X71" s="3">
        <v>0.17418697064634614</v>
      </c>
      <c r="Y71" s="6">
        <v>0.29516266291635873</v>
      </c>
      <c r="Z71" s="3">
        <v>0.15686770516978635</v>
      </c>
      <c r="AA71" s="3">
        <v>1.0226143533206458</v>
      </c>
      <c r="AB71" s="3">
        <v>0.23982100589720631</v>
      </c>
      <c r="AC71" s="6">
        <v>0.72558774481291055</v>
      </c>
      <c r="AD71" s="3">
        <v>0.17954450744785233</v>
      </c>
      <c r="AE71" s="3">
        <v>0.63019996791806243</v>
      </c>
      <c r="AF71" s="3">
        <v>6.8746949611565661E-2</v>
      </c>
      <c r="AG71" s="3">
        <v>0.74269880322836168</v>
      </c>
      <c r="AH71" s="3">
        <v>0.43069145955658145</v>
      </c>
      <c r="AI71" s="3">
        <v>1.417949745227097</v>
      </c>
    </row>
    <row r="72" spans="1:35" x14ac:dyDescent="0.45">
      <c r="A72" t="s">
        <v>702</v>
      </c>
      <c r="B72" s="2">
        <v>41547</v>
      </c>
      <c r="C72" s="3">
        <v>6.0036494545593015</v>
      </c>
      <c r="D72" s="3">
        <v>0.12788733508600539</v>
      </c>
      <c r="E72" s="6">
        <v>0.25845152975146346</v>
      </c>
      <c r="F72" s="6">
        <v>0.18207186348410204</v>
      </c>
      <c r="G72" s="3">
        <v>2.1177997552003183E-2</v>
      </c>
      <c r="H72" s="3">
        <v>3.280274006424664E-2</v>
      </c>
      <c r="I72" s="6">
        <v>3.9445598332572517E-2</v>
      </c>
      <c r="J72" s="3">
        <v>0.10556325693080765</v>
      </c>
      <c r="K72" s="3">
        <v>0.18241600800167809</v>
      </c>
      <c r="L72" s="6">
        <v>0.97929733203800862</v>
      </c>
      <c r="M72" s="3">
        <v>2.1995472397831735E-2</v>
      </c>
      <c r="N72" s="6">
        <v>0.50432443752812561</v>
      </c>
      <c r="O72" s="6">
        <v>0.18118359162202313</v>
      </c>
      <c r="P72" s="3">
        <v>4.2452812518094948E-2</v>
      </c>
      <c r="Q72" s="3">
        <v>-2.3335110786607206E-2</v>
      </c>
      <c r="R72" s="6">
        <v>0.57171493514675564</v>
      </c>
      <c r="S72" s="3">
        <v>7.1732601584308428E-2</v>
      </c>
      <c r="T72" s="3">
        <v>7.670174689744709E-2</v>
      </c>
      <c r="U72" s="3">
        <v>0.34939460313975018</v>
      </c>
      <c r="V72" s="6">
        <v>0.15078937891305377</v>
      </c>
      <c r="W72" s="3">
        <v>2.7849216229732611E-2</v>
      </c>
      <c r="X72" s="3">
        <v>0.24534104396697093</v>
      </c>
      <c r="Y72" s="6">
        <v>0.24676881219355215</v>
      </c>
      <c r="Z72" s="3">
        <v>0.55048752739851148</v>
      </c>
      <c r="AA72" s="3">
        <v>0.3036682797604674</v>
      </c>
      <c r="AB72" s="3">
        <v>2.3574482481180208E-2</v>
      </c>
      <c r="AC72" s="6">
        <v>0.38865321308581008</v>
      </c>
      <c r="AD72" s="3">
        <v>3.5035208513847275E-2</v>
      </c>
      <c r="AE72" s="3">
        <v>0.23497020332506813</v>
      </c>
      <c r="AF72" s="3">
        <v>-1.4906847824719986E-2</v>
      </c>
      <c r="AG72" s="3">
        <v>0.37237658903357418</v>
      </c>
      <c r="AH72" s="3">
        <v>1.1015647202990369E-2</v>
      </c>
      <c r="AI72" s="3">
        <v>0.39220471426196024</v>
      </c>
    </row>
    <row r="73" spans="1:35" x14ac:dyDescent="0.45">
      <c r="A73" t="s">
        <v>703</v>
      </c>
      <c r="B73" s="2">
        <v>41639</v>
      </c>
      <c r="C73" s="3">
        <v>13.668586855579754</v>
      </c>
      <c r="D73" s="3">
        <v>5.8071199243878626E-3</v>
      </c>
      <c r="E73" s="6">
        <v>0.38855756245952533</v>
      </c>
      <c r="F73" s="6">
        <v>7.1943798335332806E-2</v>
      </c>
      <c r="G73" s="3">
        <v>5.0329718357989023E-2</v>
      </c>
      <c r="H73" s="3">
        <v>3.0176163515707975E-2</v>
      </c>
      <c r="I73" s="6">
        <v>0.84360732451436782</v>
      </c>
      <c r="J73" s="3">
        <v>0.39377020623531073</v>
      </c>
      <c r="K73" s="3">
        <v>-5.3288138573336787E-2</v>
      </c>
      <c r="L73" s="6">
        <v>1.9024168126622756</v>
      </c>
      <c r="M73" s="3">
        <v>0.27692672772862287</v>
      </c>
      <c r="N73" s="6">
        <v>0.84295466106295114</v>
      </c>
      <c r="O73" s="6">
        <v>0.65292143391502178</v>
      </c>
      <c r="P73" s="3">
        <v>0.28862998217490826</v>
      </c>
      <c r="Q73" s="3">
        <v>8.770950620907704E-2</v>
      </c>
      <c r="R73" s="6">
        <v>0.59738628106249869</v>
      </c>
      <c r="S73" s="3">
        <v>1.3777797861469885</v>
      </c>
      <c r="T73" s="3">
        <v>0.14974018928123761</v>
      </c>
      <c r="U73" s="3">
        <v>4.2523472612819933E-2</v>
      </c>
      <c r="V73" s="6">
        <v>1.2905296538877853</v>
      </c>
      <c r="W73" s="3">
        <v>0.25606095842528237</v>
      </c>
      <c r="X73" s="3">
        <v>0.54274753321125802</v>
      </c>
      <c r="Y73" s="6">
        <v>0.12399624209274319</v>
      </c>
      <c r="Z73" s="3">
        <v>9.2246135029768708E-2</v>
      </c>
      <c r="AA73" s="3">
        <v>0.17958083801045865</v>
      </c>
      <c r="AB73" s="3">
        <v>0.259703747345224</v>
      </c>
      <c r="AC73" s="6">
        <v>0.22617443874741944</v>
      </c>
      <c r="AD73" s="3">
        <v>1.4606542594951534E-2</v>
      </c>
      <c r="AE73" s="3">
        <v>0.38360053651045606</v>
      </c>
      <c r="AF73" s="3">
        <v>6.8148520175630662E-3</v>
      </c>
      <c r="AG73" s="3">
        <v>0.39656592265320217</v>
      </c>
      <c r="AH73" s="3">
        <v>7.4939471141687558E-2</v>
      </c>
      <c r="AI73" s="3">
        <v>1.8237504910159574</v>
      </c>
    </row>
    <row r="74" spans="1:35" x14ac:dyDescent="0.45">
      <c r="A74" t="s">
        <v>704</v>
      </c>
      <c r="B74" s="2">
        <v>41729</v>
      </c>
      <c r="C74" s="3">
        <v>10.333864189208638</v>
      </c>
      <c r="D74" s="3">
        <v>0.30076986829603841</v>
      </c>
      <c r="E74" s="6">
        <v>0.31193897040642937</v>
      </c>
      <c r="F74" s="6">
        <v>0.11173318603945617</v>
      </c>
      <c r="G74" s="3">
        <v>4.3902936815017425E-2</v>
      </c>
      <c r="H74" s="3">
        <v>5.2276650237592488E-2</v>
      </c>
      <c r="I74" s="6">
        <v>0.67690716950324059</v>
      </c>
      <c r="J74" s="3">
        <v>0.27096790344686278</v>
      </c>
      <c r="K74" s="3">
        <v>0.1115931868326526</v>
      </c>
      <c r="L74" s="6">
        <v>2.1764615099026732</v>
      </c>
      <c r="M74" s="3">
        <v>0.10435454804124572</v>
      </c>
      <c r="N74" s="6">
        <v>0.67644485395838483</v>
      </c>
      <c r="O74" s="6">
        <v>0.45974842561246171</v>
      </c>
      <c r="P74" s="3">
        <v>0.16154545361281447</v>
      </c>
      <c r="Q74" s="3">
        <v>3.8955206555768201E-2</v>
      </c>
      <c r="R74" s="6">
        <v>0.31342580935446812</v>
      </c>
      <c r="S74" s="3">
        <v>0.12566022342706371</v>
      </c>
      <c r="T74" s="3">
        <v>0.14267022605801868</v>
      </c>
      <c r="U74" s="3">
        <v>4.0982385919554179E-2</v>
      </c>
      <c r="V74" s="6">
        <v>0.38005188818730096</v>
      </c>
      <c r="W74" s="3">
        <v>0.24220165879850783</v>
      </c>
      <c r="X74" s="3">
        <v>0.40511468284611835</v>
      </c>
      <c r="Y74" s="6">
        <v>0.49145434540374672</v>
      </c>
      <c r="Z74" s="3">
        <v>0.15106478502269541</v>
      </c>
      <c r="AA74" s="3">
        <v>0.30481999860675413</v>
      </c>
      <c r="AB74" s="3">
        <v>0.23034750734399648</v>
      </c>
      <c r="AC74" s="6">
        <v>0.40785736878541695</v>
      </c>
      <c r="AD74" s="3">
        <v>0.14970408890300818</v>
      </c>
      <c r="AE74" s="3">
        <v>0.2029102795532757</v>
      </c>
      <c r="AF74" s="3">
        <v>2.3756590410116067E-2</v>
      </c>
      <c r="AG74" s="3">
        <v>0.54400786739186602</v>
      </c>
      <c r="AH74" s="3">
        <v>4.3048866678535358E-2</v>
      </c>
      <c r="AI74" s="3">
        <v>0.34869520868802362</v>
      </c>
    </row>
    <row r="75" spans="1:35" x14ac:dyDescent="0.45">
      <c r="A75" t="s">
        <v>705</v>
      </c>
      <c r="B75" s="2">
        <v>41820</v>
      </c>
      <c r="C75" s="3">
        <v>6.1781784488672349</v>
      </c>
      <c r="D75" s="3">
        <v>0.30026924270463956</v>
      </c>
      <c r="E75" s="6">
        <v>0.29780175683335491</v>
      </c>
      <c r="F75" s="6">
        <v>5.2647793835181679E-2</v>
      </c>
      <c r="G75" s="3">
        <v>3.656029635113086E-2</v>
      </c>
      <c r="H75" s="3">
        <v>-2.5012396445002159E-2</v>
      </c>
      <c r="I75" s="6">
        <v>0.5490409273615382</v>
      </c>
      <c r="J75" s="3">
        <v>0.91088832577476453</v>
      </c>
      <c r="K75" s="3">
        <v>2.1309518478401956E-2</v>
      </c>
      <c r="L75" s="6">
        <v>0.43558747914667562</v>
      </c>
      <c r="M75" s="3">
        <v>-4.7570270436099894E-3</v>
      </c>
      <c r="N75" s="6">
        <v>0.46691036777898581</v>
      </c>
      <c r="O75" s="6">
        <v>0.51354369242953768</v>
      </c>
      <c r="P75" s="3">
        <v>0.1582202165101548</v>
      </c>
      <c r="Q75" s="3">
        <v>-0.10672209033759054</v>
      </c>
      <c r="R75" s="6">
        <v>0.19894091757770904</v>
      </c>
      <c r="S75" s="3">
        <v>-1.9121309078951904E-2</v>
      </c>
      <c r="T75" s="3">
        <v>8.4686246922856145E-2</v>
      </c>
      <c r="U75" s="3">
        <v>2.0482047572791449E-2</v>
      </c>
      <c r="V75" s="6">
        <v>0.44870683968292419</v>
      </c>
      <c r="W75" s="3">
        <v>0.18540609421260162</v>
      </c>
      <c r="X75" s="3">
        <v>0.13621384738765893</v>
      </c>
      <c r="Y75" s="6">
        <v>0.1579778764902689</v>
      </c>
      <c r="Z75" s="3">
        <v>4.6462150011143052E-2</v>
      </c>
      <c r="AA75" s="3">
        <v>0.27674861789459476</v>
      </c>
      <c r="AB75" s="3">
        <v>6.5108206600986748E-2</v>
      </c>
      <c r="AC75" s="6">
        <v>0.19372678574773408</v>
      </c>
      <c r="AD75" s="3">
        <v>7.8312624355725158E-3</v>
      </c>
      <c r="AE75" s="3">
        <v>0.23510018596805937</v>
      </c>
      <c r="AF75" s="3">
        <v>5.8632423225517954E-2</v>
      </c>
      <c r="AG75" s="3">
        <v>6.9482612233055518E-2</v>
      </c>
      <c r="AH75" s="3">
        <v>-4.3391503004999656E-4</v>
      </c>
      <c r="AI75" s="3">
        <v>7.5420862236216274E-2</v>
      </c>
    </row>
    <row r="76" spans="1:35" x14ac:dyDescent="0.45">
      <c r="A76" t="s">
        <v>706</v>
      </c>
      <c r="B76" s="2">
        <v>41912</v>
      </c>
      <c r="C76" s="3">
        <v>5.1113898724973295</v>
      </c>
      <c r="D76" s="3">
        <v>0.23058523510178788</v>
      </c>
      <c r="E76" s="6">
        <v>0.27062305239353796</v>
      </c>
      <c r="F76" s="6">
        <v>3.366698844648193E-3</v>
      </c>
      <c r="G76" s="3">
        <v>7.7078461239546966E-2</v>
      </c>
      <c r="H76" s="3">
        <v>2.9619406151291734E-3</v>
      </c>
      <c r="I76" s="6">
        <v>0.35554428104560687</v>
      </c>
      <c r="J76" s="3">
        <v>0.17601939975708344</v>
      </c>
      <c r="K76" s="3">
        <v>3.40755401143387E-2</v>
      </c>
      <c r="L76" s="6">
        <v>1.4627398059026999</v>
      </c>
      <c r="M76" s="3">
        <v>3.5701737979774745E-2</v>
      </c>
      <c r="N76" s="6">
        <v>0.50589429017676912</v>
      </c>
      <c r="O76" s="6">
        <v>8.0362099467851333E-2</v>
      </c>
      <c r="P76" s="3">
        <v>0.12537630946004594</v>
      </c>
      <c r="Q76" s="3">
        <v>1.1373187909785894E-2</v>
      </c>
      <c r="R76" s="6">
        <v>0.47924589475581675</v>
      </c>
      <c r="S76" s="3">
        <v>8.0235315540007859E-2</v>
      </c>
      <c r="T76" s="3">
        <v>6.2561183148994906E-2</v>
      </c>
      <c r="U76" s="3">
        <v>9.8895103267220945E-3</v>
      </c>
      <c r="V76" s="6">
        <v>0.29790757605485024</v>
      </c>
      <c r="W76" s="3">
        <v>2.1490343092008164E-2</v>
      </c>
      <c r="X76" s="3">
        <v>0.24959420528447526</v>
      </c>
      <c r="Y76" s="6">
        <v>0.18933627893339683</v>
      </c>
      <c r="Z76" s="3">
        <v>-2.0956223779203458E-2</v>
      </c>
      <c r="AA76" s="3">
        <v>0.18114540697937351</v>
      </c>
      <c r="AB76" s="3">
        <v>6.8933243596404209E-2</v>
      </c>
      <c r="AC76" s="6">
        <v>0.14262948738587045</v>
      </c>
      <c r="AD76" s="3">
        <v>4.8842593558488336E-2</v>
      </c>
      <c r="AE76" s="3">
        <v>0.12509862319001067</v>
      </c>
      <c r="AF76" s="3">
        <v>1.4869646844339602E-2</v>
      </c>
      <c r="AG76" s="3">
        <v>0.11359483924018614</v>
      </c>
      <c r="AH76" s="3">
        <v>2.2241047645307363E-2</v>
      </c>
      <c r="AI76" s="3">
        <v>0.31840402282113323</v>
      </c>
    </row>
    <row r="77" spans="1:35" x14ac:dyDescent="0.45">
      <c r="A77" t="s">
        <v>707</v>
      </c>
      <c r="B77" s="2">
        <v>42004</v>
      </c>
      <c r="C77" s="3">
        <v>8.9004106764801953</v>
      </c>
      <c r="D77" s="3">
        <v>0.1479993519779193</v>
      </c>
      <c r="E77" s="6">
        <v>0.36852814997700373</v>
      </c>
      <c r="F77" s="6">
        <v>6.1934514345293179E-2</v>
      </c>
      <c r="G77" s="3">
        <v>6.4276905383385194E-2</v>
      </c>
      <c r="H77" s="3">
        <v>9.2167927254072305E-3</v>
      </c>
      <c r="I77" s="6">
        <v>0.34341214435883793</v>
      </c>
      <c r="J77" s="3">
        <v>0.2380647413867735</v>
      </c>
      <c r="K77" s="3">
        <v>3.258150898079637E-2</v>
      </c>
      <c r="L77" s="6">
        <v>2.1266901204989681</v>
      </c>
      <c r="M77" s="3">
        <v>2.4854829163085602E-2</v>
      </c>
      <c r="N77" s="6">
        <v>1.9316214689516988</v>
      </c>
      <c r="O77" s="6">
        <v>0.26548388367229409</v>
      </c>
      <c r="P77" s="3">
        <v>3.2461103257346031E-2</v>
      </c>
      <c r="Q77" s="3">
        <v>-1.1364731963785778E-2</v>
      </c>
      <c r="R77" s="6">
        <v>0.72309029376154565</v>
      </c>
      <c r="S77" s="3">
        <v>3.0025082987600406E-2</v>
      </c>
      <c r="T77" s="3">
        <v>6.7986334887134237E-2</v>
      </c>
      <c r="U77" s="3">
        <v>2.9887751545058149E-2</v>
      </c>
      <c r="V77" s="6">
        <v>0.50484327661902406</v>
      </c>
      <c r="W77" s="3">
        <v>2.5017519355230937E-2</v>
      </c>
      <c r="X77" s="3">
        <v>0.26753686157370354</v>
      </c>
      <c r="Y77" s="6">
        <v>0.30347070931475706</v>
      </c>
      <c r="Z77" s="3">
        <v>5.6425629071190156E-2</v>
      </c>
      <c r="AA77" s="3">
        <v>0.28008157660210842</v>
      </c>
      <c r="AB77" s="3">
        <v>3.3709674303874948E-2</v>
      </c>
      <c r="AC77" s="6">
        <v>6.4751680352502963E-2</v>
      </c>
      <c r="AD77" s="3">
        <v>4.3108961533710043E-2</v>
      </c>
      <c r="AE77" s="3">
        <v>0.15560070399320577</v>
      </c>
      <c r="AF77" s="3">
        <v>2.4648035476639442E-2</v>
      </c>
      <c r="AG77" s="3">
        <v>0.54062945997850054</v>
      </c>
      <c r="AH77" s="3">
        <v>2.1907977182355383E-2</v>
      </c>
      <c r="AI77" s="3">
        <v>4.1508757487862841E-2</v>
      </c>
    </row>
    <row r="78" spans="1:35" x14ac:dyDescent="0.45">
      <c r="A78" t="s">
        <v>708</v>
      </c>
      <c r="B78" s="2">
        <v>42094</v>
      </c>
      <c r="C78" s="3">
        <v>8.0924916179450008</v>
      </c>
      <c r="D78" s="3">
        <v>0.27532836633039476</v>
      </c>
      <c r="E78" s="6">
        <v>0.2017124360967896</v>
      </c>
      <c r="F78" s="6">
        <v>4.3324997292922253E-2</v>
      </c>
      <c r="G78" s="3">
        <v>0.12659280654854235</v>
      </c>
      <c r="H78" s="3">
        <v>3.398480224360232E-2</v>
      </c>
      <c r="I78" s="6">
        <v>0.30221880110172439</v>
      </c>
      <c r="J78" s="3">
        <v>0.49552999132732911</v>
      </c>
      <c r="K78" s="3">
        <v>8.7175007977968566E-2</v>
      </c>
      <c r="L78" s="6">
        <v>1.6211158797194689</v>
      </c>
      <c r="M78" s="3">
        <v>5.0936387730373657E-2</v>
      </c>
      <c r="N78" s="6">
        <v>0.62350472622366737</v>
      </c>
      <c r="O78" s="6">
        <v>0.40194921991785071</v>
      </c>
      <c r="P78" s="3">
        <v>5.5853307886507851E-2</v>
      </c>
      <c r="Q78" s="3">
        <v>0.17671970178303495</v>
      </c>
      <c r="R78" s="6">
        <v>0.77996641284014556</v>
      </c>
      <c r="S78" s="3">
        <v>0.14029638363650557</v>
      </c>
      <c r="T78" s="3">
        <v>0.14380524431690281</v>
      </c>
      <c r="U78" s="3">
        <v>3.2166122879272396E-2</v>
      </c>
      <c r="V78" s="6">
        <v>0.78606513983965709</v>
      </c>
      <c r="W78" s="3">
        <v>-9.520733508660166E-2</v>
      </c>
      <c r="X78" s="3">
        <v>0.14206752527004102</v>
      </c>
      <c r="Y78" s="6">
        <v>0.11087277632852306</v>
      </c>
      <c r="Z78" s="3">
        <v>9.03598131695659E-2</v>
      </c>
      <c r="AA78" s="3">
        <v>0.30382871999448202</v>
      </c>
      <c r="AB78" s="3">
        <v>9.2716448620788955E-2</v>
      </c>
      <c r="AC78" s="6">
        <v>5.2368602742810424E-2</v>
      </c>
      <c r="AD78" s="3">
        <v>4.0020511945526209E-3</v>
      </c>
      <c r="AE78" s="3">
        <v>0.21965870736522367</v>
      </c>
      <c r="AF78" s="3">
        <v>3.2218550453400344E-2</v>
      </c>
      <c r="AG78" s="3">
        <v>0.33596903916011195</v>
      </c>
      <c r="AH78" s="3">
        <v>5.0104390973002726E-2</v>
      </c>
      <c r="AI78" s="3">
        <v>3.6352035737074045E-2</v>
      </c>
    </row>
    <row r="79" spans="1:35" x14ac:dyDescent="0.45">
      <c r="A79" t="s">
        <v>709</v>
      </c>
      <c r="B79" s="2">
        <v>42185</v>
      </c>
      <c r="C79" s="3">
        <v>7.6460624902782364</v>
      </c>
      <c r="D79" s="3">
        <v>0.18408107755758812</v>
      </c>
      <c r="E79" s="6">
        <v>0.23292627424605772</v>
      </c>
      <c r="F79" s="6">
        <v>8.6867159149914663E-2</v>
      </c>
      <c r="G79" s="3">
        <v>6.5586307433841182E-2</v>
      </c>
      <c r="H79" s="3">
        <v>5.7857361016959034E-2</v>
      </c>
      <c r="I79" s="6">
        <v>0.49964831107793845</v>
      </c>
      <c r="J79" s="3">
        <v>0.15361035617930102</v>
      </c>
      <c r="K79" s="3">
        <v>9.5447831279615054E-3</v>
      </c>
      <c r="L79" s="6">
        <v>1.499893933295898</v>
      </c>
      <c r="M79" s="3">
        <v>4.774781462304465E-2</v>
      </c>
      <c r="N79" s="6">
        <v>1.0939782468872481</v>
      </c>
      <c r="O79" s="6">
        <v>2.5339925178788924E-2</v>
      </c>
      <c r="P79" s="3">
        <v>3.4292691664313577E-2</v>
      </c>
      <c r="Q79" s="3">
        <v>0.12042397762627675</v>
      </c>
      <c r="R79" s="6">
        <v>0.55844825212527638</v>
      </c>
      <c r="S79" s="3">
        <v>0.11825160349889316</v>
      </c>
      <c r="T79" s="3">
        <v>0.10590683886233529</v>
      </c>
      <c r="U79" s="3">
        <v>2.3696129513369277E-2</v>
      </c>
      <c r="V79" s="6">
        <v>0.59603850578149464</v>
      </c>
      <c r="W79" s="3">
        <v>4.7254169011768793E-2</v>
      </c>
      <c r="X79" s="3">
        <v>0.32065062581254794</v>
      </c>
      <c r="Y79" s="6">
        <v>0.28365723063090525</v>
      </c>
      <c r="Z79" s="3">
        <v>3.3784276787799071E-2</v>
      </c>
      <c r="AA79" s="3">
        <v>0.54105316743961929</v>
      </c>
      <c r="AB79" s="3">
        <v>0.13183353983015578</v>
      </c>
      <c r="AC79" s="6">
        <v>7.6955681762722231E-2</v>
      </c>
      <c r="AD79" s="3">
        <v>8.0103209001866016E-2</v>
      </c>
      <c r="AE79" s="3">
        <v>0.12665870682481606</v>
      </c>
      <c r="AF79" s="3">
        <v>1.2591203205184268E-2</v>
      </c>
      <c r="AG79" s="3">
        <v>0.20149678517327749</v>
      </c>
      <c r="AH79" s="3">
        <v>3.9789670612988715E-2</v>
      </c>
      <c r="AI79" s="3">
        <v>8.1076543386900693E-2</v>
      </c>
    </row>
    <row r="80" spans="1:35" x14ac:dyDescent="0.45">
      <c r="A80" t="s">
        <v>710</v>
      </c>
      <c r="B80" s="2">
        <v>42277</v>
      </c>
      <c r="C80" s="3">
        <v>11.859929909386183</v>
      </c>
      <c r="D80" s="3">
        <v>0.16254363427553134</v>
      </c>
      <c r="E80" s="6">
        <v>0.41678167420796264</v>
      </c>
      <c r="F80" s="6">
        <v>0.17120034653843941</v>
      </c>
      <c r="G80" s="3">
        <v>0.26492575036889981</v>
      </c>
      <c r="H80" s="3">
        <v>0.11491668440657231</v>
      </c>
      <c r="I80" s="6">
        <v>1.1646247071423499</v>
      </c>
      <c r="J80" s="3">
        <v>0.58945788108970287</v>
      </c>
      <c r="K80" s="3">
        <v>4.9006032622914829E-2</v>
      </c>
      <c r="L80" s="6">
        <v>1.524676815623633</v>
      </c>
      <c r="M80" s="3">
        <v>0.11574851221226119</v>
      </c>
      <c r="N80" s="6">
        <v>0.94612573607531891</v>
      </c>
      <c r="O80" s="6">
        <v>0.47141780770391634</v>
      </c>
      <c r="P80" s="3">
        <v>2.3632827585186186E-2</v>
      </c>
      <c r="Q80" s="3">
        <v>5.1164806880262641E-2</v>
      </c>
      <c r="R80" s="6">
        <v>0.95750425264341121</v>
      </c>
      <c r="S80" s="3">
        <v>6.5891186831133777E-2</v>
      </c>
      <c r="T80" s="3">
        <v>0.16790968448311788</v>
      </c>
      <c r="U80" s="3">
        <v>2.9529537879936982E-2</v>
      </c>
      <c r="V80" s="6">
        <v>1.5545829637356297</v>
      </c>
      <c r="W80" s="3">
        <v>0.13728622707865612</v>
      </c>
      <c r="X80" s="3">
        <v>0.21156747618202229</v>
      </c>
      <c r="Y80" s="6">
        <v>0.67009944518474218</v>
      </c>
      <c r="Z80" s="3">
        <v>0.1564595635900824</v>
      </c>
      <c r="AA80" s="3">
        <v>0.44002144976538465</v>
      </c>
      <c r="AB80" s="3">
        <v>0.15040983047491177</v>
      </c>
      <c r="AC80" s="6">
        <v>0.24040704383770256</v>
      </c>
      <c r="AD80" s="3">
        <v>0.25920582884821669</v>
      </c>
      <c r="AE80" s="3">
        <v>0.45656229579412594</v>
      </c>
      <c r="AF80" s="3">
        <v>5.3680705683344862E-2</v>
      </c>
      <c r="AG80" s="3">
        <v>0.71403580949122569</v>
      </c>
      <c r="AH80" s="3">
        <v>2.954623285510747E-2</v>
      </c>
      <c r="AI80" s="3">
        <v>-2.1537455188465018E-2</v>
      </c>
    </row>
    <row r="81" spans="1:35" x14ac:dyDescent="0.45">
      <c r="A81" t="s">
        <v>711</v>
      </c>
      <c r="B81" s="2">
        <v>42369</v>
      </c>
      <c r="C81" s="3">
        <v>8.5974349775796028</v>
      </c>
      <c r="D81" s="3">
        <v>0.18557561497980907</v>
      </c>
      <c r="E81" s="6">
        <v>0.33922944396759669</v>
      </c>
      <c r="F81" s="6">
        <v>6.3716628454591945E-2</v>
      </c>
      <c r="G81" s="3">
        <v>8.9009760467319801E-2</v>
      </c>
      <c r="H81" s="3">
        <v>6.8028674748131526E-2</v>
      </c>
      <c r="I81" s="6">
        <v>0.55540904502627453</v>
      </c>
      <c r="J81" s="3">
        <v>9.9493812842937526E-2</v>
      </c>
      <c r="K81" s="3">
        <v>2.3403441606451129E-2</v>
      </c>
      <c r="L81" s="6">
        <v>1.3104153024341054</v>
      </c>
      <c r="M81" s="3">
        <v>2.2531933276788201E-2</v>
      </c>
      <c r="N81" s="6">
        <v>0.30235903869615893</v>
      </c>
      <c r="O81" s="6">
        <v>0.86893489714265071</v>
      </c>
      <c r="P81" s="3">
        <v>5.2993192943098365E-2</v>
      </c>
      <c r="Q81" s="3">
        <v>0.17964553454250401</v>
      </c>
      <c r="R81" s="6">
        <v>0.87867685105656845</v>
      </c>
      <c r="S81" s="3">
        <v>0.10940894463223305</v>
      </c>
      <c r="T81" s="3">
        <v>6.7452691068737095E-2</v>
      </c>
      <c r="U81" s="3">
        <v>1.3644469684692222E-2</v>
      </c>
      <c r="V81" s="6">
        <v>0.46959999269271657</v>
      </c>
      <c r="W81" s="3">
        <v>0.19629319543191448</v>
      </c>
      <c r="X81" s="3">
        <v>0.12833905633910689</v>
      </c>
      <c r="Y81" s="6">
        <v>0.38398908329026243</v>
      </c>
      <c r="Z81" s="3">
        <v>5.6253332349403849E-2</v>
      </c>
      <c r="AA81" s="3">
        <v>0.58876044673225914</v>
      </c>
      <c r="AB81" s="3">
        <v>5.5234058831496478E-2</v>
      </c>
      <c r="AC81" s="6">
        <v>0.23157959191274591</v>
      </c>
      <c r="AD81" s="3">
        <v>0.39738946293962396</v>
      </c>
      <c r="AE81" s="3">
        <v>0.29807842212975599</v>
      </c>
      <c r="AF81" s="3">
        <v>5.6376302625740754E-2</v>
      </c>
      <c r="AG81" s="3">
        <v>0.34312657984691225</v>
      </c>
      <c r="AH81" s="3">
        <v>9.4576944268095084E-2</v>
      </c>
      <c r="AI81" s="3">
        <v>5.0984632006542345E-2</v>
      </c>
    </row>
    <row r="82" spans="1:35" x14ac:dyDescent="0.45">
      <c r="A82" t="s">
        <v>712</v>
      </c>
      <c r="B82" s="2">
        <v>42460</v>
      </c>
      <c r="C82" s="3">
        <v>8.1732378114525446</v>
      </c>
      <c r="D82" s="3">
        <v>8.2258426547684852E-4</v>
      </c>
      <c r="E82" s="6">
        <v>0.46230042358377094</v>
      </c>
      <c r="F82" s="6">
        <v>0.21083786221021264</v>
      </c>
      <c r="G82" s="3">
        <v>5.8937127016155187E-2</v>
      </c>
      <c r="H82" s="3">
        <v>1.3105696417039738E-2</v>
      </c>
      <c r="I82" s="6">
        <v>0.38492173962442361</v>
      </c>
      <c r="J82" s="3">
        <v>0.18807511720549527</v>
      </c>
      <c r="K82" s="3">
        <v>1.2822247661206709E-2</v>
      </c>
      <c r="L82" s="6">
        <v>1.9062001030583446</v>
      </c>
      <c r="M82" s="3">
        <v>5.8535457734791747E-2</v>
      </c>
      <c r="N82" s="6">
        <v>0.67654109342084889</v>
      </c>
      <c r="O82" s="6">
        <v>0.43119233755968972</v>
      </c>
      <c r="P82" s="3">
        <v>5.9991589044532591E-2</v>
      </c>
      <c r="Q82" s="3">
        <v>6.3341695979119386E-2</v>
      </c>
      <c r="R82" s="6">
        <v>0.92916252758967377</v>
      </c>
      <c r="S82" s="3">
        <v>7.9728835223899508E-2</v>
      </c>
      <c r="T82" s="3">
        <v>4.4160026053930108E-2</v>
      </c>
      <c r="U82" s="3">
        <v>2.3454807365023551E-2</v>
      </c>
      <c r="V82" s="6">
        <v>0.8828732670728725</v>
      </c>
      <c r="W82" s="3">
        <v>7.0595533027415683E-2</v>
      </c>
      <c r="X82" s="3">
        <v>0.17600435234306899</v>
      </c>
      <c r="Y82" s="6">
        <v>3.6838072855831766E-2</v>
      </c>
      <c r="Z82" s="3">
        <v>8.7947447293618419E-2</v>
      </c>
      <c r="AA82" s="3">
        <v>0.17900139586308847</v>
      </c>
      <c r="AB82" s="3">
        <v>0.10845528780184807</v>
      </c>
      <c r="AC82" s="6">
        <v>-0.10769565146772817</v>
      </c>
      <c r="AD82" s="3">
        <v>-1.8228812949053194E-2</v>
      </c>
      <c r="AE82" s="3">
        <v>0.22975976899861067</v>
      </c>
      <c r="AF82" s="3">
        <v>3.5597336946531971E-2</v>
      </c>
      <c r="AG82" s="3">
        <v>0.2913800162641012</v>
      </c>
      <c r="AH82" s="3">
        <v>1.9442536019614459E-2</v>
      </c>
      <c r="AI82" s="3">
        <v>0.23281449541945548</v>
      </c>
    </row>
    <row r="83" spans="1:35" x14ac:dyDescent="0.45">
      <c r="A83" t="s">
        <v>713</v>
      </c>
      <c r="B83" s="2">
        <v>42551</v>
      </c>
      <c r="C83" s="3">
        <v>7.3821489402653659</v>
      </c>
      <c r="D83" s="3">
        <v>0.13857273449059027</v>
      </c>
      <c r="E83" s="6">
        <v>0.34856324923483856</v>
      </c>
      <c r="F83" s="6">
        <v>0.10574699316567572</v>
      </c>
      <c r="G83" s="3">
        <v>3.4790222260002474E-2</v>
      </c>
      <c r="H83" s="3">
        <v>2.8533139233529754E-2</v>
      </c>
      <c r="I83" s="6">
        <v>0.45336707650155011</v>
      </c>
      <c r="J83" s="3">
        <v>-1.5630127617531579E-2</v>
      </c>
      <c r="K83" s="3">
        <v>4.0780270318589249E-3</v>
      </c>
      <c r="L83" s="6">
        <v>1.5405436293831978</v>
      </c>
      <c r="M83" s="3">
        <v>0.11051491109874255</v>
      </c>
      <c r="N83" s="6">
        <v>0.20583315368991023</v>
      </c>
      <c r="O83" s="6">
        <v>0.3687022035014782</v>
      </c>
      <c r="P83" s="3">
        <v>-3.8783450631552888E-3</v>
      </c>
      <c r="Q83" s="3">
        <v>8.9743676661765359E-2</v>
      </c>
      <c r="R83" s="6">
        <v>0.61991198416857018</v>
      </c>
      <c r="S83" s="3">
        <v>5.0812396174818836E-2</v>
      </c>
      <c r="T83" s="3">
        <v>2.4411740007548925E-2</v>
      </c>
      <c r="U83" s="3">
        <v>1.1828831235533138E-2</v>
      </c>
      <c r="V83" s="6">
        <v>1.0422485134984405</v>
      </c>
      <c r="W83" s="3">
        <v>2.2313870090539312E-2</v>
      </c>
      <c r="X83" s="3">
        <v>0.20084948668426039</v>
      </c>
      <c r="Y83" s="6">
        <v>0.48812577496496884</v>
      </c>
      <c r="Z83" s="3">
        <v>0.11216949224022625</v>
      </c>
      <c r="AA83" s="3">
        <v>8.51175950705719E-2</v>
      </c>
      <c r="AB83" s="3">
        <v>8.1185917738602106E-2</v>
      </c>
      <c r="AC83" s="6">
        <v>5.6596471198348659E-2</v>
      </c>
      <c r="AD83" s="3">
        <v>9.7304952798880712E-2</v>
      </c>
      <c r="AE83" s="3">
        <v>0.37673209872108593</v>
      </c>
      <c r="AF83" s="3">
        <v>5.0645918390032005E-2</v>
      </c>
      <c r="AG83" s="3">
        <v>0.36819265243509236</v>
      </c>
      <c r="AH83" s="3">
        <v>2.7991090158107704E-2</v>
      </c>
      <c r="AI83" s="3">
        <v>0.27633631694117</v>
      </c>
    </row>
    <row r="84" spans="1:35" x14ac:dyDescent="0.45">
      <c r="A84" t="s">
        <v>714</v>
      </c>
      <c r="B84" s="2">
        <v>42643</v>
      </c>
      <c r="C84" s="3">
        <v>6.8064715287272843</v>
      </c>
      <c r="D84" s="3">
        <v>0.25908646595718521</v>
      </c>
      <c r="E84" s="6">
        <v>0.35198592515713983</v>
      </c>
      <c r="F84" s="6">
        <v>8.3776013010233172E-2</v>
      </c>
      <c r="G84" s="3">
        <v>2.1528412583184182E-2</v>
      </c>
      <c r="H84" s="3">
        <v>4.6108740989291234E-2</v>
      </c>
      <c r="I84" s="6">
        <v>0.46862690902412396</v>
      </c>
      <c r="J84" s="3">
        <v>0.24316847941773026</v>
      </c>
      <c r="K84" s="3">
        <v>-3.0144358515028089E-2</v>
      </c>
      <c r="L84" s="6">
        <v>1.6744371030086493</v>
      </c>
      <c r="M84" s="3">
        <v>3.7148285016030493E-2</v>
      </c>
      <c r="N84" s="6">
        <v>0.56074570681755564</v>
      </c>
      <c r="O84" s="6">
        <v>0.27464737318562771</v>
      </c>
      <c r="P84" s="3">
        <v>2.588102793497396E-2</v>
      </c>
      <c r="Q84" s="3">
        <v>0.13091864994757554</v>
      </c>
      <c r="R84" s="6">
        <v>0.23188163272772538</v>
      </c>
      <c r="S84" s="3">
        <v>5.0476784744255265E-2</v>
      </c>
      <c r="T84" s="3">
        <v>8.8983514907270175E-2</v>
      </c>
      <c r="U84" s="3">
        <v>1.5170578372718659E-2</v>
      </c>
      <c r="V84" s="6">
        <v>0.69311103061707169</v>
      </c>
      <c r="W84" s="3">
        <v>6.9860179226272009E-2</v>
      </c>
      <c r="X84" s="3">
        <v>0.46842325475852109</v>
      </c>
      <c r="Y84" s="6">
        <v>0.16684006542740273</v>
      </c>
      <c r="Z84" s="3">
        <v>2.4299149995331323E-2</v>
      </c>
      <c r="AA84" s="3">
        <v>0.24087156570893628</v>
      </c>
      <c r="AB84" s="3">
        <v>0.11946786767407389</v>
      </c>
      <c r="AC84" s="6">
        <v>0.26335563023622105</v>
      </c>
      <c r="AD84" s="3">
        <v>6.3348454035241503E-2</v>
      </c>
      <c r="AE84" s="3">
        <v>6.151906821588965E-2</v>
      </c>
      <c r="AF84" s="3">
        <v>1.0748501465738166E-2</v>
      </c>
      <c r="AG84" s="3">
        <v>0.24990655180469054</v>
      </c>
      <c r="AH84" s="3">
        <v>3.3995726103490102E-2</v>
      </c>
      <c r="AI84" s="3">
        <v>2.1634280931922916E-2</v>
      </c>
    </row>
    <row r="85" spans="1:35" x14ac:dyDescent="0.45">
      <c r="A85" t="s">
        <v>715</v>
      </c>
      <c r="B85" s="2">
        <v>42735</v>
      </c>
      <c r="C85" s="3">
        <v>9.2505172208326432</v>
      </c>
      <c r="D85" s="3">
        <v>0.18183852998613848</v>
      </c>
      <c r="E85" s="6">
        <v>0.44406322723769748</v>
      </c>
      <c r="F85" s="6">
        <v>8.983690528383359E-2</v>
      </c>
      <c r="G85" s="3">
        <v>2.7031562495912886E-2</v>
      </c>
      <c r="H85" s="3">
        <v>5.6928680766059503E-2</v>
      </c>
      <c r="I85" s="6">
        <v>0.69194749066315753</v>
      </c>
      <c r="J85" s="3">
        <v>0.77477370524786671</v>
      </c>
      <c r="K85" s="3">
        <v>-7.8732948320846818E-3</v>
      </c>
      <c r="L85" s="6">
        <v>1.6831229954416624</v>
      </c>
      <c r="M85" s="3">
        <v>8.4688880774405839E-2</v>
      </c>
      <c r="N85" s="6">
        <v>1.0013144881276115</v>
      </c>
      <c r="O85" s="6">
        <v>0.26868454315104462</v>
      </c>
      <c r="P85" s="3">
        <v>0.10477016166298794</v>
      </c>
      <c r="Q85" s="3">
        <v>0.16223240036610861</v>
      </c>
      <c r="R85" s="6">
        <v>0.38346151127722489</v>
      </c>
      <c r="S85" s="3">
        <v>3.1897982412785603E-2</v>
      </c>
      <c r="T85" s="3">
        <v>7.4201817002544912E-2</v>
      </c>
      <c r="U85" s="3">
        <v>3.2529912898701274E-2</v>
      </c>
      <c r="V85" s="6">
        <v>0.75317680527626796</v>
      </c>
      <c r="W85" s="3">
        <v>2.3920713081779475E-2</v>
      </c>
      <c r="X85" s="3">
        <v>0.33142180010056377</v>
      </c>
      <c r="Y85" s="6">
        <v>0.39386160881716159</v>
      </c>
      <c r="Z85" s="3">
        <v>8.3568215509390725E-2</v>
      </c>
      <c r="AA85" s="3">
        <v>0.29566001818807147</v>
      </c>
      <c r="AB85" s="3">
        <v>0.13197382910816483</v>
      </c>
      <c r="AC85" s="6">
        <v>0.28698302473417442</v>
      </c>
      <c r="AD85" s="3">
        <v>-3.0830840697213049E-2</v>
      </c>
      <c r="AE85" s="3">
        <v>0.48919860804139442</v>
      </c>
      <c r="AF85" s="3">
        <v>0.15815817230122137</v>
      </c>
      <c r="AG85" s="3">
        <v>0.16329999255234823</v>
      </c>
      <c r="AH85" s="3">
        <v>4.3852089035984587E-2</v>
      </c>
      <c r="AI85" s="3">
        <v>4.533617015199818E-2</v>
      </c>
    </row>
    <row r="86" spans="1:35" x14ac:dyDescent="0.45">
      <c r="A86" t="s">
        <v>716</v>
      </c>
      <c r="B86" s="2">
        <v>42825</v>
      </c>
      <c r="C86" s="3">
        <v>8.4667939002236352</v>
      </c>
      <c r="D86" s="3">
        <v>0.45419955676235513</v>
      </c>
      <c r="E86" s="6">
        <v>0.35541287415229195</v>
      </c>
      <c r="F86" s="6">
        <v>0.12361942869938265</v>
      </c>
      <c r="G86" s="3">
        <v>9.5014012714075891E-2</v>
      </c>
      <c r="H86" s="3">
        <v>8.3506662553720648E-2</v>
      </c>
      <c r="I86" s="6">
        <v>0.51266255707335251</v>
      </c>
      <c r="J86" s="3">
        <v>0.51710726869518941</v>
      </c>
      <c r="K86" s="3">
        <v>1.9562340490703677E-2</v>
      </c>
      <c r="L86" s="6">
        <v>1.1950777138713833</v>
      </c>
      <c r="M86" s="3">
        <v>9.2669980344832936E-4</v>
      </c>
      <c r="N86" s="6">
        <v>0.66357033159371148</v>
      </c>
      <c r="O86" s="6">
        <v>0.6413875547092357</v>
      </c>
      <c r="P86" s="3">
        <v>1.0992401224452551E-2</v>
      </c>
      <c r="Q86" s="3">
        <v>3.0350206198882759E-2</v>
      </c>
      <c r="R86" s="6">
        <v>-8.3783770414035424E-2</v>
      </c>
      <c r="S86" s="3">
        <v>6.7837754625557689E-2</v>
      </c>
      <c r="T86" s="3">
        <v>0.11173097440721626</v>
      </c>
      <c r="U86" s="3">
        <v>2.487210617522587E-2</v>
      </c>
      <c r="V86" s="6">
        <v>0.55323516113558846</v>
      </c>
      <c r="W86" s="3">
        <v>0.18093362158115334</v>
      </c>
      <c r="X86" s="3">
        <v>0.29266985287623842</v>
      </c>
      <c r="Y86" s="6">
        <v>0.44070209839116098</v>
      </c>
      <c r="Z86" s="3">
        <v>0.11472392175028602</v>
      </c>
      <c r="AA86" s="3">
        <v>0.46797113157754444</v>
      </c>
      <c r="AB86" s="3">
        <v>0.10036885818709615</v>
      </c>
      <c r="AC86" s="6">
        <v>0.21770707806732628</v>
      </c>
      <c r="AD86" s="3">
        <v>9.0007886915586144E-2</v>
      </c>
      <c r="AE86" s="3">
        <v>0.42129067378034302</v>
      </c>
      <c r="AF86" s="3">
        <v>3.5394655919357233E-2</v>
      </c>
      <c r="AG86" s="3">
        <v>6.1038171734175736E-2</v>
      </c>
      <c r="AH86" s="3">
        <v>5.1394916593858614E-2</v>
      </c>
      <c r="AI86" s="3">
        <v>0.33171035078196959</v>
      </c>
    </row>
    <row r="87" spans="1:35" x14ac:dyDescent="0.45">
      <c r="A87" t="s">
        <v>717</v>
      </c>
      <c r="B87" s="2">
        <v>42916</v>
      </c>
      <c r="C87" s="3">
        <v>7.8955699272697943</v>
      </c>
      <c r="D87" s="3">
        <v>0.30222821435278835</v>
      </c>
      <c r="E87" s="6">
        <v>0.74582103355066953</v>
      </c>
      <c r="F87" s="6">
        <v>0.16720593513651424</v>
      </c>
      <c r="G87" s="3">
        <v>4.9699320314220218E-2</v>
      </c>
      <c r="H87" s="3">
        <v>4.2665458881138166E-2</v>
      </c>
      <c r="I87" s="6">
        <v>0.53206217233383368</v>
      </c>
      <c r="J87" s="3">
        <v>0.60805414010447856</v>
      </c>
      <c r="K87" s="3">
        <v>3.8371632752809172E-2</v>
      </c>
      <c r="L87" s="6">
        <v>1.3811801194260307</v>
      </c>
      <c r="M87" s="3">
        <v>-1.8418425315383509E-3</v>
      </c>
      <c r="N87" s="6">
        <v>0.82761874736550345</v>
      </c>
      <c r="O87" s="6">
        <v>0.41431988351871629</v>
      </c>
      <c r="P87" s="3">
        <v>0.33601374176515519</v>
      </c>
      <c r="Q87" s="3">
        <v>0.14533974710004594</v>
      </c>
      <c r="R87" s="6">
        <v>0.45835603968128141</v>
      </c>
      <c r="S87" s="3">
        <v>0.10617640065594064</v>
      </c>
      <c r="T87" s="3">
        <v>0.18009922148504082</v>
      </c>
      <c r="U87" s="3">
        <v>2.1102164662022551E-2</v>
      </c>
      <c r="V87" s="6">
        <v>0.12720147827191092</v>
      </c>
      <c r="W87" s="3">
        <v>2.5598599317700158E-2</v>
      </c>
      <c r="X87" s="3">
        <v>-1.5980169121625629E-2</v>
      </c>
      <c r="Y87" s="6">
        <v>0.18629782462196268</v>
      </c>
      <c r="Z87" s="3">
        <v>8.8492327563548967E-2</v>
      </c>
      <c r="AA87" s="3">
        <v>0.27024826535516733</v>
      </c>
      <c r="AB87" s="3">
        <v>0.15014804105229798</v>
      </c>
      <c r="AC87" s="6">
        <v>0.26503139796882896</v>
      </c>
      <c r="AD87" s="3">
        <v>0.13044948493521166</v>
      </c>
      <c r="AE87" s="3">
        <v>0.34594927821560195</v>
      </c>
      <c r="AF87" s="3">
        <v>3.3755540796178138E-2</v>
      </c>
      <c r="AG87" s="3">
        <v>0.27554294689077291</v>
      </c>
      <c r="AH87" s="3">
        <v>3.305950771856879E-2</v>
      </c>
      <c r="AI87" s="3">
        <v>-9.4583356984674335E-2</v>
      </c>
    </row>
    <row r="88" spans="1:35" x14ac:dyDescent="0.45">
      <c r="A88" t="s">
        <v>718</v>
      </c>
      <c r="B88" s="2">
        <v>43008</v>
      </c>
      <c r="C88" s="3">
        <v>9.2841628524102511</v>
      </c>
      <c r="D88" s="3">
        <v>0.24362699624338938</v>
      </c>
      <c r="E88" s="6">
        <v>0.31998718472877524</v>
      </c>
      <c r="F88" s="6">
        <v>0.14932609379217313</v>
      </c>
      <c r="G88" s="3">
        <v>9.2392410510787448E-2</v>
      </c>
      <c r="H88" s="3">
        <v>3.1624775191463762E-2</v>
      </c>
      <c r="I88" s="6">
        <v>0.50718307346187375</v>
      </c>
      <c r="J88" s="3">
        <v>0.53241260919795164</v>
      </c>
      <c r="K88" s="3">
        <v>3.4932294824157814E-2</v>
      </c>
      <c r="L88" s="6">
        <v>1.5208982597104106</v>
      </c>
      <c r="M88" s="3">
        <v>5.8219031613425329E-2</v>
      </c>
      <c r="N88" s="6">
        <v>1.7124787511869399</v>
      </c>
      <c r="O88" s="6">
        <v>0.48222156778189257</v>
      </c>
      <c r="P88" s="3">
        <v>3.2029345560451769E-2</v>
      </c>
      <c r="Q88" s="3">
        <v>0.10513466976309822</v>
      </c>
      <c r="R88" s="6">
        <v>0.52420222691183671</v>
      </c>
      <c r="S88" s="3">
        <v>4.2942582870685683E-2</v>
      </c>
      <c r="T88" s="3">
        <v>0.13743884931599604</v>
      </c>
      <c r="U88" s="3">
        <v>4.3140919447736091E-2</v>
      </c>
      <c r="V88" s="6">
        <v>0.42562240797504813</v>
      </c>
      <c r="W88" s="3">
        <v>0.15373598132800403</v>
      </c>
      <c r="X88" s="3">
        <v>2.8035478383305161E-3</v>
      </c>
      <c r="Y88" s="6">
        <v>0.23751742611711985</v>
      </c>
      <c r="Z88" s="3">
        <v>0.17510075776175205</v>
      </c>
      <c r="AA88" s="3">
        <v>0.50968373833220559</v>
      </c>
      <c r="AB88" s="3">
        <v>0.24294004245532089</v>
      </c>
      <c r="AC88" s="6">
        <v>7.4796694531650651E-2</v>
      </c>
      <c r="AD88" s="3">
        <v>7.9046799353667402E-2</v>
      </c>
      <c r="AE88" s="3">
        <v>0.43713295157233467</v>
      </c>
      <c r="AF88" s="3">
        <v>6.7450544110616253E-2</v>
      </c>
      <c r="AG88" s="3">
        <v>0.2748883845200133</v>
      </c>
      <c r="AH88" s="3">
        <v>2.3186341454736109E-2</v>
      </c>
      <c r="AI88" s="3">
        <v>-9.4922027345662879E-2</v>
      </c>
    </row>
    <row r="89" spans="1:35" x14ac:dyDescent="0.45">
      <c r="A89" t="s">
        <v>719</v>
      </c>
      <c r="B89" s="2">
        <v>43100</v>
      </c>
      <c r="C89" s="3">
        <v>8.9436285278362462</v>
      </c>
      <c r="D89" s="3">
        <v>0.5585181794232511</v>
      </c>
      <c r="E89" s="6">
        <v>0.29578996110757355</v>
      </c>
      <c r="F89" s="6">
        <v>0.14184383096595446</v>
      </c>
      <c r="G89" s="3">
        <v>9.1390451638173581E-2</v>
      </c>
      <c r="H89" s="3">
        <v>6.696377610580527E-2</v>
      </c>
      <c r="I89" s="6">
        <v>0.30225310472086864</v>
      </c>
      <c r="J89" s="3">
        <v>1.0232078214061484</v>
      </c>
      <c r="K89" s="3">
        <v>4.1928352870404612E-2</v>
      </c>
      <c r="L89" s="6">
        <v>1.0677768642293557</v>
      </c>
      <c r="M89" s="3">
        <v>8.9687774559496863E-2</v>
      </c>
      <c r="N89" s="6">
        <v>0.58523397359673024</v>
      </c>
      <c r="O89" s="6">
        <v>0.15805823086365886</v>
      </c>
      <c r="P89" s="3">
        <v>3.869649491759547E-2</v>
      </c>
      <c r="Q89" s="3">
        <v>7.2170105673667606E-2</v>
      </c>
      <c r="R89" s="6">
        <v>0.71919746724564826</v>
      </c>
      <c r="S89" s="3">
        <v>9.8170821020336627E-2</v>
      </c>
      <c r="T89" s="3">
        <v>0.17001583584796504</v>
      </c>
      <c r="U89" s="3">
        <v>1.9247215987254832E-2</v>
      </c>
      <c r="V89" s="6">
        <v>0.90147316496616725</v>
      </c>
      <c r="W89" s="3">
        <v>0.12523973703354135</v>
      </c>
      <c r="X89" s="3">
        <v>0.687055329104728</v>
      </c>
      <c r="Y89" s="6">
        <v>0.13490543469358918</v>
      </c>
      <c r="Z89" s="3">
        <v>0.11360696355170254</v>
      </c>
      <c r="AA89" s="3">
        <v>0.17114514249084622</v>
      </c>
      <c r="AB89" s="3">
        <v>0.2800164160122729</v>
      </c>
      <c r="AC89" s="6">
        <v>-0.19014913586132973</v>
      </c>
      <c r="AD89" s="3">
        <v>9.7797107551290577E-2</v>
      </c>
      <c r="AE89" s="3">
        <v>0.35513486373071024</v>
      </c>
      <c r="AF89" s="3">
        <v>3.3451193703524756E-2</v>
      </c>
      <c r="AG89" s="3">
        <v>0.34384227042994853</v>
      </c>
      <c r="AH89" s="3">
        <v>1.8751857535241143E-3</v>
      </c>
      <c r="AI89" s="3">
        <v>0.35471654460431556</v>
      </c>
    </row>
    <row r="90" spans="1:35" x14ac:dyDescent="0.45">
      <c r="A90" t="s">
        <v>720</v>
      </c>
      <c r="B90" s="2">
        <v>43190</v>
      </c>
      <c r="C90" s="3">
        <v>7.913519887885391</v>
      </c>
      <c r="D90" s="3">
        <v>6.2695851466311639E-2</v>
      </c>
      <c r="E90" s="6">
        <v>0.46119507938158655</v>
      </c>
      <c r="F90" s="6">
        <v>8.6696046964040333E-2</v>
      </c>
      <c r="G90" s="3">
        <v>9.4092450332540715E-3</v>
      </c>
      <c r="H90" s="3">
        <v>-1.4974333300892909E-2</v>
      </c>
      <c r="I90" s="6">
        <v>0.42115073487673899</v>
      </c>
      <c r="J90" s="3">
        <v>0.65444601741529285</v>
      </c>
      <c r="K90" s="3">
        <v>1.3839003474338299E-2</v>
      </c>
      <c r="L90" s="6">
        <v>1.0046264786501324</v>
      </c>
      <c r="M90" s="3">
        <v>9.1476490023817442E-2</v>
      </c>
      <c r="N90" s="6">
        <v>0.59295235984919004</v>
      </c>
      <c r="O90" s="6">
        <v>0.48280979045920802</v>
      </c>
      <c r="P90" s="3">
        <v>-9.4452195315786296E-3</v>
      </c>
      <c r="Q90" s="3">
        <v>9.9804690392792023E-2</v>
      </c>
      <c r="R90" s="6">
        <v>0.58206449958953299</v>
      </c>
      <c r="S90" s="3">
        <v>0.10445113230413505</v>
      </c>
      <c r="T90" s="3">
        <v>2.0179559927247567E-2</v>
      </c>
      <c r="U90" s="3">
        <v>2.8892247704418374E-2</v>
      </c>
      <c r="V90" s="6">
        <v>1.0636190037532773</v>
      </c>
      <c r="W90" s="3">
        <v>1.5854328324983128E-2</v>
      </c>
      <c r="X90" s="3">
        <v>-0.12121759006113564</v>
      </c>
      <c r="Y90" s="6">
        <v>0.37062397336744296</v>
      </c>
      <c r="Z90" s="3">
        <v>0.1033682417138574</v>
      </c>
      <c r="AA90" s="3">
        <v>0.1889838759483716</v>
      </c>
      <c r="AB90" s="3">
        <v>0.10995979898806046</v>
      </c>
      <c r="AC90" s="6">
        <v>0.33073468676024209</v>
      </c>
      <c r="AD90" s="3">
        <v>9.9572306590344078E-2</v>
      </c>
      <c r="AE90" s="3">
        <v>0.42794158467115884</v>
      </c>
      <c r="AF90" s="3">
        <v>6.2131827330915781E-2</v>
      </c>
      <c r="AG90" s="3">
        <v>0.23513849646065069</v>
      </c>
      <c r="AH90" s="3">
        <v>3.9547378731905596E-3</v>
      </c>
      <c r="AI90" s="3">
        <v>0.22936709715714387</v>
      </c>
    </row>
    <row r="91" spans="1:35" x14ac:dyDescent="0.45">
      <c r="A91" t="s">
        <v>721</v>
      </c>
      <c r="B91" s="2">
        <v>43281</v>
      </c>
      <c r="C91" s="3">
        <v>10.562132238406319</v>
      </c>
      <c r="D91" s="3">
        <v>0.68782090273847873</v>
      </c>
      <c r="E91" s="6">
        <v>0.30087088747905283</v>
      </c>
      <c r="F91" s="6">
        <v>0.12507190309624117</v>
      </c>
      <c r="G91" s="3">
        <v>6.1045228907691304E-2</v>
      </c>
      <c r="H91" s="3">
        <v>5.9258989814923523E-2</v>
      </c>
      <c r="I91" s="6">
        <v>0.32002125962088995</v>
      </c>
      <c r="J91" s="3">
        <v>0.96806971945344078</v>
      </c>
      <c r="K91" s="3">
        <v>2.3483604641153948E-2</v>
      </c>
      <c r="L91" s="6">
        <v>2.1427711644876575</v>
      </c>
      <c r="M91" s="3">
        <v>0.17831692409061878</v>
      </c>
      <c r="N91" s="6">
        <v>0.71511971907465777</v>
      </c>
      <c r="O91" s="6">
        <v>0.75239230556094772</v>
      </c>
      <c r="P91" s="3">
        <v>3.3641099508096135E-2</v>
      </c>
      <c r="Q91" s="3">
        <v>4.5834290675631294E-2</v>
      </c>
      <c r="R91" s="6">
        <v>0.20075911584909525</v>
      </c>
      <c r="S91" s="3">
        <v>0.13935309087854722</v>
      </c>
      <c r="T91" s="3">
        <v>0.15946033973674206</v>
      </c>
      <c r="U91" s="3">
        <v>5.9348123068862974E-2</v>
      </c>
      <c r="V91" s="6">
        <v>0.87758968376875501</v>
      </c>
      <c r="W91" s="3">
        <v>9.4356871489437374E-2</v>
      </c>
      <c r="X91" s="3">
        <v>0.51434192981452631</v>
      </c>
      <c r="Y91" s="6">
        <v>0.39391466196503749</v>
      </c>
      <c r="Z91" s="3">
        <v>0.1842592229785302</v>
      </c>
      <c r="AA91" s="3">
        <v>0.47803327517199684</v>
      </c>
      <c r="AB91" s="3">
        <v>0.28561815993596856</v>
      </c>
      <c r="AC91" s="6">
        <v>7.2158838640458758E-2</v>
      </c>
      <c r="AD91" s="3">
        <v>9.4392310766413134E-2</v>
      </c>
      <c r="AE91" s="3">
        <v>0.45086000303508467</v>
      </c>
      <c r="AF91" s="3">
        <v>4.7381018485340334E-2</v>
      </c>
      <c r="AG91" s="3">
        <v>0.32145174681776789</v>
      </c>
      <c r="AH91" s="3">
        <v>2.6787126563314688E-2</v>
      </c>
      <c r="AI91" s="3">
        <v>9.6374859017377579E-2</v>
      </c>
    </row>
    <row r="92" spans="1:35" x14ac:dyDescent="0.45">
      <c r="A92" t="s">
        <v>722</v>
      </c>
      <c r="B92" s="2">
        <v>43373</v>
      </c>
      <c r="C92" s="3">
        <v>7.372866244211731</v>
      </c>
      <c r="D92" s="3">
        <v>0.20477098877138031</v>
      </c>
      <c r="E92" s="6">
        <v>0.39912844127408675</v>
      </c>
      <c r="F92" s="6">
        <v>0.12179599927889874</v>
      </c>
      <c r="G92" s="3">
        <v>-5.3223150659885622E-2</v>
      </c>
      <c r="H92" s="3">
        <v>1.7191068737299919E-2</v>
      </c>
      <c r="I92" s="6">
        <v>0.29743316702274075</v>
      </c>
      <c r="J92" s="3">
        <v>1.0857722472448867</v>
      </c>
      <c r="K92" s="3">
        <v>2.5385360839347712E-2</v>
      </c>
      <c r="L92" s="6">
        <v>1.0317749066057078</v>
      </c>
      <c r="M92" s="3">
        <v>1.71364830901472E-2</v>
      </c>
      <c r="N92" s="6">
        <v>0.49159509245573935</v>
      </c>
      <c r="O92" s="6">
        <v>0.53686163606860515</v>
      </c>
      <c r="P92" s="3">
        <v>0.35862587707266014</v>
      </c>
      <c r="Q92" s="3">
        <v>2.3407717522993504E-2</v>
      </c>
      <c r="R92" s="6">
        <v>0.60565807356926693</v>
      </c>
      <c r="S92" s="3">
        <v>0.14601038495949015</v>
      </c>
      <c r="T92" s="3">
        <v>6.9108324334274515E-3</v>
      </c>
      <c r="U92" s="3">
        <v>3.5950603920492222E-2</v>
      </c>
      <c r="V92" s="6">
        <v>0.75674725319132197</v>
      </c>
      <c r="W92" s="3">
        <v>0.12145464105039153</v>
      </c>
      <c r="X92" s="3">
        <v>0.23073746830729852</v>
      </c>
      <c r="Y92" s="6">
        <v>0.12800210637210455</v>
      </c>
      <c r="Z92" s="3">
        <v>0.11726199496176998</v>
      </c>
      <c r="AA92" s="3">
        <v>0.31740107193855294</v>
      </c>
      <c r="AB92" s="3">
        <v>-3.9836143948779518E-2</v>
      </c>
      <c r="AC92" s="6">
        <v>-0.15064455579246247</v>
      </c>
      <c r="AD92" s="3">
        <v>4.5109625807833481E-2</v>
      </c>
      <c r="AE92" s="3">
        <v>0.1460173823767367</v>
      </c>
      <c r="AF92" s="3">
        <v>-8.8981118974152291E-3</v>
      </c>
      <c r="AG92" s="3">
        <v>3.3171572143716355E-2</v>
      </c>
      <c r="AH92" s="3">
        <v>2.3839057486417167E-2</v>
      </c>
      <c r="AI92" s="3">
        <v>2.2843974766950659E-2</v>
      </c>
    </row>
    <row r="93" spans="1:35" x14ac:dyDescent="0.45">
      <c r="A93" t="s">
        <v>723</v>
      </c>
      <c r="B93" s="2">
        <v>43465</v>
      </c>
      <c r="C93" s="3">
        <v>9.0248343843424816</v>
      </c>
      <c r="D93" s="3">
        <v>0.23068950267776381</v>
      </c>
      <c r="E93" s="6">
        <v>0.51880638353117547</v>
      </c>
      <c r="F93" s="6">
        <v>0.12514473330812531</v>
      </c>
      <c r="G93" s="3">
        <v>0.1060331439240912</v>
      </c>
      <c r="H93" s="3">
        <v>1.5630173049034614E-2</v>
      </c>
      <c r="I93" s="6">
        <v>0.23586955400673418</v>
      </c>
      <c r="J93" s="3">
        <v>0.61421365105768366</v>
      </c>
      <c r="K93" s="3">
        <v>2.9433955756828868E-2</v>
      </c>
      <c r="L93" s="6">
        <v>1.8326782443816452</v>
      </c>
      <c r="M93" s="3">
        <v>0.12307593777527841</v>
      </c>
      <c r="N93" s="6">
        <v>0.56653132286204599</v>
      </c>
      <c r="O93" s="6">
        <v>0.72442161523554871</v>
      </c>
      <c r="P93" s="3">
        <v>2.3296483347569036E-2</v>
      </c>
      <c r="Q93" s="3">
        <v>2.3136741700424124E-2</v>
      </c>
      <c r="R93" s="6">
        <v>-0.32525782316553142</v>
      </c>
      <c r="S93" s="3">
        <v>6.3268333061590409E-2</v>
      </c>
      <c r="T93" s="3">
        <v>6.0248718670542961E-2</v>
      </c>
      <c r="U93" s="3">
        <v>6.6099307388566078E-2</v>
      </c>
      <c r="V93" s="6">
        <v>0.98693745583449777</v>
      </c>
      <c r="W93" s="3">
        <v>0.26433102441201406</v>
      </c>
      <c r="X93" s="3">
        <v>2.5270813064623983E-2</v>
      </c>
      <c r="Y93" s="6">
        <v>0.35423215268958441</v>
      </c>
      <c r="Z93" s="3">
        <v>0.19956318067473597</v>
      </c>
      <c r="AA93" s="3">
        <v>0.82032049437774679</v>
      </c>
      <c r="AB93" s="3">
        <v>7.3934309592506672E-2</v>
      </c>
      <c r="AC93" s="6">
        <v>-8.9958214081584165E-2</v>
      </c>
      <c r="AD93" s="3">
        <v>0.29016365711208475</v>
      </c>
      <c r="AE93" s="3">
        <v>0.52278213413002594</v>
      </c>
      <c r="AF93" s="3">
        <v>4.4863591733718081E-2</v>
      </c>
      <c r="AG93" s="3">
        <v>0.42688685865815967</v>
      </c>
      <c r="AH93" s="3">
        <v>3.4021245435288741E-2</v>
      </c>
      <c r="AI93" s="3">
        <v>-2.295964248198527E-2</v>
      </c>
    </row>
    <row r="94" spans="1:35" x14ac:dyDescent="0.45">
      <c r="A94" t="s">
        <v>724</v>
      </c>
      <c r="B94" s="2">
        <v>43555</v>
      </c>
      <c r="C94" s="3">
        <v>7.9568468489843829</v>
      </c>
      <c r="D94" s="3">
        <v>4.0489319496992436E-2</v>
      </c>
      <c r="E94" s="6">
        <v>0.25136177796910392</v>
      </c>
      <c r="F94" s="6">
        <v>0.10516718558339418</v>
      </c>
      <c r="G94" s="3">
        <v>3.7997905620898401E-2</v>
      </c>
      <c r="H94" s="3">
        <v>7.67649965676232E-2</v>
      </c>
      <c r="I94" s="6">
        <v>0.38858187847650982</v>
      </c>
      <c r="J94" s="3">
        <v>0.58347632994880694</v>
      </c>
      <c r="K94" s="3">
        <v>-7.0931050239128981E-4</v>
      </c>
      <c r="L94" s="6">
        <v>1.3328834927258491</v>
      </c>
      <c r="M94" s="3">
        <v>1.0380886749952325E-2</v>
      </c>
      <c r="N94" s="6">
        <v>0.80154629045171122</v>
      </c>
      <c r="O94" s="6">
        <v>-7.0516224113663289E-2</v>
      </c>
      <c r="P94" s="3">
        <v>0.1250877387301976</v>
      </c>
      <c r="Q94" s="3">
        <v>6.6804106598409491E-2</v>
      </c>
      <c r="R94" s="6">
        <v>0.88927326338114632</v>
      </c>
      <c r="S94" s="3">
        <v>3.195154850206177E-2</v>
      </c>
      <c r="T94" s="3">
        <v>0.21199129903188949</v>
      </c>
      <c r="U94" s="3">
        <v>4.9739577248881485E-2</v>
      </c>
      <c r="V94" s="6">
        <v>0.62806151348760719</v>
      </c>
      <c r="W94" s="3">
        <v>0.10770355964818408</v>
      </c>
      <c r="X94" s="3">
        <v>0.39574473237395591</v>
      </c>
      <c r="Y94" s="6">
        <v>0.22828840742646264</v>
      </c>
      <c r="Z94" s="3">
        <v>0.15991442244971085</v>
      </c>
      <c r="AA94" s="3">
        <v>0.2156974038099711</v>
      </c>
      <c r="AB94" s="3">
        <v>0.10973634064215017</v>
      </c>
      <c r="AC94" s="6">
        <v>9.0968538700221618E-2</v>
      </c>
      <c r="AD94" s="3">
        <v>0.23549758803136928</v>
      </c>
      <c r="AE94" s="3">
        <v>0.20899707066659254</v>
      </c>
      <c r="AF94" s="3">
        <v>9.3910860639923363E-2</v>
      </c>
      <c r="AG94" s="3">
        <v>0.38166167653891647</v>
      </c>
      <c r="AH94" s="3">
        <v>4.1219530276132163E-2</v>
      </c>
      <c r="AI94" s="3">
        <v>0.1162480488335691</v>
      </c>
    </row>
    <row r="95" spans="1:35" x14ac:dyDescent="0.45">
      <c r="A95" t="s">
        <v>725</v>
      </c>
      <c r="B95" s="2">
        <v>43646</v>
      </c>
      <c r="C95" s="3">
        <v>7.3484397949017515</v>
      </c>
      <c r="D95" s="3">
        <v>0.13507339120387046</v>
      </c>
      <c r="E95" s="6">
        <v>0.27094287682171864</v>
      </c>
      <c r="F95" s="6">
        <v>0.11380605346395031</v>
      </c>
      <c r="G95" s="3">
        <v>3.9714467033550853E-2</v>
      </c>
      <c r="H95" s="3">
        <v>4.8240315397649051E-2</v>
      </c>
      <c r="I95" s="6">
        <v>0.26224380066904246</v>
      </c>
      <c r="J95" s="3">
        <v>0.23225476247477347</v>
      </c>
      <c r="K95" s="3">
        <v>1.7373995937064301E-2</v>
      </c>
      <c r="L95" s="6">
        <v>2.5404144748263833</v>
      </c>
      <c r="M95" s="3">
        <v>7.8246778461994564E-3</v>
      </c>
      <c r="N95" s="6">
        <v>0.60382170424083415</v>
      </c>
      <c r="O95" s="6">
        <v>5.4405552682889581E-2</v>
      </c>
      <c r="P95" s="3">
        <v>3.9606922807550175E-2</v>
      </c>
      <c r="Q95" s="3">
        <v>8.8331859592177694E-2</v>
      </c>
      <c r="R95" s="6">
        <v>0.67346093839038756</v>
      </c>
      <c r="S95" s="3">
        <v>4.9884777001159723E-2</v>
      </c>
      <c r="T95" s="3">
        <v>0.17181922985694256</v>
      </c>
      <c r="U95" s="3">
        <v>1.1763311520929992E-2</v>
      </c>
      <c r="V95" s="6">
        <v>0.53885115907080228</v>
      </c>
      <c r="W95" s="3">
        <v>-5.4160721054656484E-3</v>
      </c>
      <c r="X95" s="3">
        <v>0.38489228072241904</v>
      </c>
      <c r="Y95" s="6">
        <v>0.22252001065097704</v>
      </c>
      <c r="Z95" s="3">
        <v>0.16594729328784197</v>
      </c>
      <c r="AA95" s="3">
        <v>0.19991926676996025</v>
      </c>
      <c r="AB95" s="3">
        <v>-3.2830936218317834E-2</v>
      </c>
      <c r="AC95" s="6">
        <v>2.5199002042917584E-2</v>
      </c>
      <c r="AD95" s="3">
        <v>8.8093911733648098E-2</v>
      </c>
      <c r="AE95" s="3">
        <v>0.39051773497299802</v>
      </c>
      <c r="AF95" s="3">
        <v>5.5432998006652932E-2</v>
      </c>
      <c r="AG95" s="3">
        <v>0.23555098956494394</v>
      </c>
      <c r="AH95" s="3">
        <v>2.256462931962409E-2</v>
      </c>
      <c r="AI95" s="3">
        <v>0.19390051219470883</v>
      </c>
    </row>
    <row r="96" spans="1:35" x14ac:dyDescent="0.45">
      <c r="A96" t="s">
        <v>726</v>
      </c>
      <c r="B96" s="2">
        <v>43738</v>
      </c>
      <c r="C96" s="3">
        <v>11.929931218058517</v>
      </c>
      <c r="D96" s="3">
        <v>0.20355379495889453</v>
      </c>
      <c r="E96" s="6">
        <v>0.4216903230584238</v>
      </c>
      <c r="F96" s="6">
        <v>0.11386533985074283</v>
      </c>
      <c r="G96" s="3">
        <v>4.0058921740513322E-2</v>
      </c>
      <c r="H96" s="3">
        <v>7.1903912098600392E-2</v>
      </c>
      <c r="I96" s="6">
        <v>0.4203938181544894</v>
      </c>
      <c r="J96" s="3">
        <v>0.36805821971800545</v>
      </c>
      <c r="K96" s="3">
        <v>2.022143238781993E-2</v>
      </c>
      <c r="L96" s="6">
        <v>2.9072604035913767</v>
      </c>
      <c r="M96" s="3">
        <v>0.13196128280313676</v>
      </c>
      <c r="N96" s="6">
        <v>0.73153740681550039</v>
      </c>
      <c r="O96" s="6">
        <v>0.39117507728404888</v>
      </c>
      <c r="P96" s="3">
        <v>8.493199814311474E-3</v>
      </c>
      <c r="Q96" s="3">
        <v>6.0166270441981043E-2</v>
      </c>
      <c r="R96" s="6">
        <v>0.50194946898340265</v>
      </c>
      <c r="S96" s="3">
        <v>0.10382156321644379</v>
      </c>
      <c r="T96" s="3">
        <v>0.11509373629888052</v>
      </c>
      <c r="U96" s="3">
        <v>3.4209026336157487E-2</v>
      </c>
      <c r="V96" s="6">
        <v>1.7945686333708901</v>
      </c>
      <c r="W96" s="3">
        <v>-6.2436988169359518E-2</v>
      </c>
      <c r="X96" s="3">
        <v>0.52576406034151391</v>
      </c>
      <c r="Y96" s="6">
        <v>0.4387811423977489</v>
      </c>
      <c r="Z96" s="3">
        <v>0.12966213916934519</v>
      </c>
      <c r="AA96" s="3">
        <v>0.294784020014838</v>
      </c>
      <c r="AB96" s="3">
        <v>0.10535743393787414</v>
      </c>
      <c r="AC96" s="6">
        <v>0.16628868843930589</v>
      </c>
      <c r="AD96" s="3">
        <v>0.12066545604500521</v>
      </c>
      <c r="AE96" s="3">
        <v>0.65066307874275697</v>
      </c>
      <c r="AF96" s="3">
        <v>0.11233474259554131</v>
      </c>
      <c r="AG96" s="3">
        <v>0.26549568611231583</v>
      </c>
      <c r="AH96" s="3">
        <v>4.8682094255638901E-2</v>
      </c>
      <c r="AI96" s="3">
        <v>0.26328334171116091</v>
      </c>
    </row>
    <row r="97" spans="1:35" x14ac:dyDescent="0.45">
      <c r="A97" t="s">
        <v>727</v>
      </c>
      <c r="B97" s="2">
        <v>43830</v>
      </c>
      <c r="C97" s="3">
        <v>8.2586014988188197</v>
      </c>
      <c r="D97" s="3">
        <v>7.2659500341605204E-2</v>
      </c>
      <c r="E97" s="6">
        <v>0.27778889395374429</v>
      </c>
      <c r="F97" s="6">
        <v>0.13646770596113031</v>
      </c>
      <c r="G97" s="3">
        <v>3.5756311374739828E-2</v>
      </c>
      <c r="H97" s="3">
        <v>6.6372905233976209E-2</v>
      </c>
      <c r="I97" s="6">
        <v>0.36901957908683586</v>
      </c>
      <c r="J97" s="3">
        <v>0.36960367560117036</v>
      </c>
      <c r="K97" s="3">
        <v>5.058089374562467E-3</v>
      </c>
      <c r="L97" s="6">
        <v>2.2553413835557272</v>
      </c>
      <c r="M97" s="3">
        <v>4.1432072331730338E-2</v>
      </c>
      <c r="N97" s="6">
        <v>0.81018276511189791</v>
      </c>
      <c r="O97" s="6">
        <v>0.46234802464024494</v>
      </c>
      <c r="P97" s="3">
        <v>0.10305100286816211</v>
      </c>
      <c r="Q97" s="3">
        <v>7.8532007858986189E-2</v>
      </c>
      <c r="R97" s="6">
        <v>-0.46951551299777583</v>
      </c>
      <c r="S97" s="3">
        <v>0.12819430887800298</v>
      </c>
      <c r="T97" s="3">
        <v>0.15561685449918219</v>
      </c>
      <c r="U97" s="3">
        <v>8.9881279002317641E-2</v>
      </c>
      <c r="V97" s="6">
        <v>0.32350856616792295</v>
      </c>
      <c r="W97" s="3">
        <v>2.6523770343928135E-2</v>
      </c>
      <c r="X97" s="3">
        <v>0.7579068229493694</v>
      </c>
      <c r="Y97" s="6">
        <v>0.28362452712278546</v>
      </c>
      <c r="Z97" s="3">
        <v>0.2239310981855748</v>
      </c>
      <c r="AA97" s="3">
        <v>0.19796039236490776</v>
      </c>
      <c r="AB97" s="3">
        <v>9.544191926381064E-2</v>
      </c>
      <c r="AC97" s="6">
        <v>0.1822059849779942</v>
      </c>
      <c r="AD97" s="3">
        <v>4.5212534437097315E-2</v>
      </c>
      <c r="AE97" s="3">
        <v>0.41302461083248931</v>
      </c>
      <c r="AF97" s="3">
        <v>8.6927724257642724E-2</v>
      </c>
      <c r="AG97" s="3">
        <v>0.25671104148984408</v>
      </c>
      <c r="AH97" s="3">
        <v>5.1061932576756862E-2</v>
      </c>
      <c r="AI97" s="3">
        <v>0.19275327642036813</v>
      </c>
    </row>
    <row r="98" spans="1:35" x14ac:dyDescent="0.45">
      <c r="A98" t="s">
        <v>728</v>
      </c>
      <c r="B98" s="2">
        <v>43921</v>
      </c>
      <c r="C98" s="3">
        <v>8.2032493392934462</v>
      </c>
      <c r="D98" s="3">
        <v>0.14248971255686593</v>
      </c>
      <c r="E98" s="6">
        <v>0.34816459297699048</v>
      </c>
      <c r="F98" s="6">
        <v>0.20890362339931889</v>
      </c>
      <c r="G98" s="3">
        <v>6.4555157550623132E-2</v>
      </c>
      <c r="H98" s="3">
        <v>6.6826588087506023E-3</v>
      </c>
      <c r="I98" s="6">
        <v>0.11150916663090626</v>
      </c>
      <c r="J98" s="3">
        <v>0.3375916762842836</v>
      </c>
      <c r="K98" s="3">
        <v>3.6475509810499282E-2</v>
      </c>
      <c r="L98" s="6">
        <v>2.0959351085288684</v>
      </c>
      <c r="M98" s="3">
        <v>0.25279837151628537</v>
      </c>
      <c r="N98" s="6">
        <v>0.92756480880697845</v>
      </c>
      <c r="O98" s="6">
        <v>0.13540010594881546</v>
      </c>
      <c r="P98" s="3">
        <v>0.21522600677709244</v>
      </c>
      <c r="Q98" s="3">
        <v>2.9145190839659222E-2</v>
      </c>
      <c r="R98" s="6">
        <v>0.65989163682100216</v>
      </c>
      <c r="S98" s="3">
        <v>0.10166120379839734</v>
      </c>
      <c r="T98" s="3">
        <v>5.1024903067164118E-2</v>
      </c>
      <c r="U98" s="3">
        <v>7.6589764782482778E-2</v>
      </c>
      <c r="V98" s="6">
        <v>0.62432022104997842</v>
      </c>
      <c r="W98" s="3">
        <v>0.18640087318918569</v>
      </c>
      <c r="X98" s="3">
        <v>0.12894629214023728</v>
      </c>
      <c r="Y98" s="6">
        <v>0.41870043372606125</v>
      </c>
      <c r="Z98" s="3">
        <v>-3.8958764816830721E-2</v>
      </c>
      <c r="AA98" s="3">
        <v>0.29103270267477499</v>
      </c>
      <c r="AB98" s="3">
        <v>0.10101640903931626</v>
      </c>
      <c r="AC98" s="6">
        <v>-2.0516025221603174E-2</v>
      </c>
      <c r="AD98" s="3">
        <v>1.4943249892050887E-2</v>
      </c>
      <c r="AE98" s="3">
        <v>0.34947327479887302</v>
      </c>
      <c r="AF98" s="3">
        <v>4.6719379724272689E-2</v>
      </c>
      <c r="AG98" s="3">
        <v>0.37386254908180661</v>
      </c>
      <c r="AH98" s="3">
        <v>6.9381921106712527E-2</v>
      </c>
      <c r="AI98" s="3">
        <v>-0.10292050328980942</v>
      </c>
    </row>
    <row r="99" spans="1:35" x14ac:dyDescent="0.45">
      <c r="A99" t="s">
        <v>729</v>
      </c>
      <c r="B99" s="2">
        <v>44012</v>
      </c>
      <c r="C99" s="3">
        <v>8.2577101376230715</v>
      </c>
      <c r="D99" s="3">
        <v>3.7968551554929475E-3</v>
      </c>
      <c r="E99" s="6">
        <v>0.24439088211151364</v>
      </c>
      <c r="F99" s="6">
        <v>0.13668393686075753</v>
      </c>
      <c r="G99" s="3">
        <v>3.8525981231661857E-2</v>
      </c>
      <c r="H99" s="3">
        <v>6.3704120567341593E-2</v>
      </c>
      <c r="I99" s="6">
        <v>0.25591676145757658</v>
      </c>
      <c r="J99" s="3">
        <v>0.34894301466820371</v>
      </c>
      <c r="K99" s="3">
        <v>3.5621962357729173E-2</v>
      </c>
      <c r="L99" s="6">
        <v>1.3239274469868949</v>
      </c>
      <c r="M99" s="3">
        <v>0.18344701598412355</v>
      </c>
      <c r="N99" s="6">
        <v>0.66224024395532233</v>
      </c>
      <c r="O99" s="6">
        <v>0.137893633213509</v>
      </c>
      <c r="P99" s="3">
        <v>4.1969475569530248E-2</v>
      </c>
      <c r="Q99" s="3">
        <v>0.13687422863181106</v>
      </c>
      <c r="R99" s="6">
        <v>0.80226457918704674</v>
      </c>
      <c r="S99" s="3">
        <v>5.3284748995868755E-2</v>
      </c>
      <c r="T99" s="3">
        <v>-1.4731354272545854E-2</v>
      </c>
      <c r="U99" s="3">
        <v>0.40513285030750629</v>
      </c>
      <c r="V99" s="6">
        <v>0.9395257432327333</v>
      </c>
      <c r="W99" s="3">
        <v>6.8356654253975191E-2</v>
      </c>
      <c r="X99" s="3">
        <v>0.3705272135679194</v>
      </c>
      <c r="Y99" s="6">
        <v>0.19819903701393105</v>
      </c>
      <c r="Z99" s="3">
        <v>7.4272461485958924E-2</v>
      </c>
      <c r="AA99" s="3">
        <v>0.57818847766298087</v>
      </c>
      <c r="AB99" s="3">
        <v>0.55656083278687529</v>
      </c>
      <c r="AC99" s="6">
        <v>6.8960877738823811E-2</v>
      </c>
      <c r="AD99" s="3">
        <v>0.27619143867205925</v>
      </c>
      <c r="AE99" s="3">
        <v>9.1161014476594082E-2</v>
      </c>
      <c r="AF99" s="3">
        <v>0.25293341095397404</v>
      </c>
      <c r="AG99" s="3">
        <v>0.36120038002957161</v>
      </c>
      <c r="AH99" s="3">
        <v>1.4717193387590602E-2</v>
      </c>
      <c r="AI99" s="3">
        <v>-1.3350874954166351E-2</v>
      </c>
    </row>
    <row r="100" spans="1:35" x14ac:dyDescent="0.45">
      <c r="A100" t="s">
        <v>730</v>
      </c>
      <c r="B100" s="2">
        <v>44104</v>
      </c>
      <c r="C100" s="3">
        <v>5.3295386125250195</v>
      </c>
      <c r="D100" s="3">
        <v>0.19712489357608659</v>
      </c>
      <c r="E100" s="6">
        <v>0.23532237064586792</v>
      </c>
      <c r="F100" s="6">
        <v>0.13836185470314258</v>
      </c>
      <c r="G100" s="3">
        <v>6.4762271077928008E-2</v>
      </c>
      <c r="H100" s="3">
        <v>2.4769296121065498E-2</v>
      </c>
      <c r="I100" s="6">
        <v>2.5854827762087099E-2</v>
      </c>
      <c r="J100" s="3">
        <v>-8.1357514233137154E-2</v>
      </c>
      <c r="K100" s="3">
        <v>2.1858673923692125E-2</v>
      </c>
      <c r="L100" s="6">
        <v>1.9962065185721611</v>
      </c>
      <c r="M100" s="3">
        <v>0.26696276059559199</v>
      </c>
      <c r="N100" s="6">
        <v>0.20352293925936971</v>
      </c>
      <c r="O100" s="6">
        <v>-0.28213243508940927</v>
      </c>
      <c r="P100" s="3">
        <v>-6.8026540052657011E-3</v>
      </c>
      <c r="Q100" s="3">
        <v>4.7160082190606911E-2</v>
      </c>
      <c r="R100" s="6">
        <v>0.33644728891804127</v>
      </c>
      <c r="S100" s="3">
        <v>0.10901302620617802</v>
      </c>
      <c r="T100" s="3">
        <v>9.1222093048329303E-2</v>
      </c>
      <c r="U100" s="3">
        <v>0.1677370713578813</v>
      </c>
      <c r="V100" s="6">
        <v>0.6862446763967931</v>
      </c>
      <c r="W100" s="3">
        <v>3.5998010368076538E-2</v>
      </c>
      <c r="X100" s="3">
        <v>3.8100018610439691E-2</v>
      </c>
      <c r="Y100" s="6">
        <v>0.14756867939869042</v>
      </c>
      <c r="Z100" s="3">
        <v>9.495762585131591E-2</v>
      </c>
      <c r="AA100" s="3">
        <v>-0.31901740943864759</v>
      </c>
      <c r="AB100" s="3">
        <v>4.7705558643419535E-2</v>
      </c>
      <c r="AC100" s="6">
        <v>0.19742788527440647</v>
      </c>
      <c r="AD100" s="3">
        <v>4.7425568996930581E-2</v>
      </c>
      <c r="AE100" s="3">
        <v>0.17903755850553763</v>
      </c>
      <c r="AF100" s="3">
        <v>-6.9614637532738523E-3</v>
      </c>
      <c r="AG100" s="3">
        <v>0.1971622692336274</v>
      </c>
      <c r="AH100" s="3">
        <v>3.082336413641799E-2</v>
      </c>
      <c r="AI100" s="3">
        <v>-0.11644708853520387</v>
      </c>
    </row>
    <row r="101" spans="1:35" x14ac:dyDescent="0.45">
      <c r="A101" t="s">
        <v>731</v>
      </c>
      <c r="B101" s="2">
        <v>44196</v>
      </c>
      <c r="C101" s="3">
        <v>7.3411275933383484</v>
      </c>
      <c r="D101" s="3">
        <v>0.41439721095594884</v>
      </c>
      <c r="E101" s="6">
        <v>0.41151385029838367</v>
      </c>
      <c r="F101" s="6">
        <v>8.4741047029540037E-2</v>
      </c>
      <c r="G101" s="3">
        <v>4.2362683676612681E-2</v>
      </c>
      <c r="H101" s="3">
        <v>3.8858029626235628E-2</v>
      </c>
      <c r="I101" s="6">
        <v>0.26969574505986338</v>
      </c>
      <c r="J101" s="3">
        <v>0.30593566138743483</v>
      </c>
      <c r="K101" s="3">
        <v>-2.1890703161960589E-3</v>
      </c>
      <c r="L101" s="6">
        <v>1.9509377782508419</v>
      </c>
      <c r="M101" s="3">
        <v>-0.19771560296115934</v>
      </c>
      <c r="N101" s="6">
        <v>0.60820264856197381</v>
      </c>
      <c r="O101" s="6">
        <v>0.26407616083532476</v>
      </c>
      <c r="P101" s="3">
        <v>4.2073814650235533E-2</v>
      </c>
      <c r="Q101" s="3">
        <v>7.329295532036724E-2</v>
      </c>
      <c r="R101" s="6">
        <v>0.32922521588111597</v>
      </c>
      <c r="S101" s="3">
        <v>2.0012459523350255E-2</v>
      </c>
      <c r="T101" s="3">
        <v>0.25728395582345359</v>
      </c>
      <c r="U101" s="3">
        <v>7.8508835073514052E-3</v>
      </c>
      <c r="V101" s="6">
        <v>0.93982643190619242</v>
      </c>
      <c r="W101" s="3">
        <v>-3.7673316385790016E-2</v>
      </c>
      <c r="X101" s="3">
        <v>7.4007748373678406E-2</v>
      </c>
      <c r="Y101" s="6">
        <v>9.8002617654245117E-2</v>
      </c>
      <c r="Z101" s="3">
        <v>4.149833414271762E-2</v>
      </c>
      <c r="AA101" s="3">
        <v>0.42848549025585575</v>
      </c>
      <c r="AB101" s="3">
        <v>4.6840986876852224E-2</v>
      </c>
      <c r="AC101" s="6">
        <v>0.34873487784332041</v>
      </c>
      <c r="AD101" s="3">
        <v>0.12431257085594578</v>
      </c>
      <c r="AE101" s="3">
        <v>0.1162518803729011</v>
      </c>
      <c r="AF101" s="3">
        <v>6.8684401241203133E-2</v>
      </c>
      <c r="AG101" s="3">
        <v>0.12457114968503007</v>
      </c>
      <c r="AH101" s="3">
        <v>3.9551180495122136E-2</v>
      </c>
      <c r="AI101" s="3">
        <v>-0.1685542583614224</v>
      </c>
    </row>
    <row r="102" spans="1:35" x14ac:dyDescent="0.45">
      <c r="A102" t="s">
        <v>732</v>
      </c>
      <c r="B102" s="2">
        <v>44286</v>
      </c>
      <c r="C102" s="3">
        <v>6.4548235329559889</v>
      </c>
      <c r="D102" s="3">
        <v>5.2942043603931579E-2</v>
      </c>
      <c r="E102" s="6">
        <v>3.9237458479397559E-3</v>
      </c>
      <c r="F102" s="6">
        <v>0.17774659684679006</v>
      </c>
      <c r="G102" s="3">
        <v>3.3232902122285329E-2</v>
      </c>
      <c r="H102" s="3">
        <v>0.13582090360232726</v>
      </c>
      <c r="I102" s="6">
        <v>0.4699414518371936</v>
      </c>
      <c r="J102" s="3">
        <v>0.42927798191939137</v>
      </c>
      <c r="K102" s="3">
        <v>4.4112300787876459E-2</v>
      </c>
      <c r="L102" s="6">
        <v>-0.15300551400051654</v>
      </c>
      <c r="M102" s="3">
        <v>0.32039048929980768</v>
      </c>
      <c r="N102" s="6">
        <v>0.18945010292091344</v>
      </c>
      <c r="O102" s="6">
        <v>0.88295766263555775</v>
      </c>
      <c r="P102" s="3">
        <v>9.4139154058712732E-2</v>
      </c>
      <c r="Q102" s="3">
        <v>4.9677532322481399E-2</v>
      </c>
      <c r="R102" s="6">
        <v>0.18660929706526611</v>
      </c>
      <c r="S102" s="3">
        <v>0.89135971326314489</v>
      </c>
      <c r="T102" s="3">
        <v>-1.763419878817787E-2</v>
      </c>
      <c r="U102" s="3">
        <v>0.14816949348382522</v>
      </c>
      <c r="V102" s="6">
        <v>0.63102771061526308</v>
      </c>
      <c r="W102" s="3">
        <v>-2.7763110890903685E-2</v>
      </c>
      <c r="X102" s="3">
        <v>-5.0560882154883899E-2</v>
      </c>
      <c r="Y102" s="6">
        <v>6.8128863895361352E-2</v>
      </c>
      <c r="Z102" s="3">
        <v>0.17978194506752132</v>
      </c>
      <c r="AA102" s="3">
        <v>0.4750742127824274</v>
      </c>
      <c r="AB102" s="3">
        <v>0.19471867271395701</v>
      </c>
      <c r="AC102" s="6">
        <v>0.3219317136489418</v>
      </c>
      <c r="AD102" s="3">
        <v>5.9376625923327257E-2</v>
      </c>
      <c r="AE102" s="3">
        <v>0.26760265448695952</v>
      </c>
      <c r="AF102" s="3">
        <v>2.56465738598434E-2</v>
      </c>
      <c r="AG102" s="3">
        <v>0.14003808954207045</v>
      </c>
      <c r="AH102" s="3">
        <v>-5.2840489985331732E-3</v>
      </c>
      <c r="AI102" s="3">
        <v>0.28982529206275276</v>
      </c>
    </row>
    <row r="103" spans="1:35" x14ac:dyDescent="0.45">
      <c r="A103" t="s">
        <v>733</v>
      </c>
      <c r="B103" s="2">
        <v>44377</v>
      </c>
      <c r="C103" s="3">
        <v>6.9506606420548929</v>
      </c>
      <c r="D103" s="3">
        <v>3.652004850906547E-2</v>
      </c>
      <c r="E103" s="6">
        <v>1.3345944215022727</v>
      </c>
      <c r="F103" s="6">
        <v>0.16493265572375765</v>
      </c>
      <c r="G103" s="3">
        <v>8.2482851288470729E-2</v>
      </c>
      <c r="H103" s="3">
        <v>1.5883596495929735E-2</v>
      </c>
      <c r="I103" s="6">
        <v>0.60927919999488667</v>
      </c>
      <c r="J103" s="3">
        <v>0.34134175891846524</v>
      </c>
      <c r="K103" s="3">
        <v>1.3809795183749472E-2</v>
      </c>
      <c r="L103" s="6">
        <v>1.8734297524577312</v>
      </c>
      <c r="M103" s="3">
        <v>0.11300222121919866</v>
      </c>
      <c r="N103" s="6">
        <v>0.22312207022240108</v>
      </c>
      <c r="O103" s="6">
        <v>-9.2214292894693267E-2</v>
      </c>
      <c r="P103" s="3">
        <v>0.16764073306454846</v>
      </c>
      <c r="Q103" s="3">
        <v>1.0740612796598992E-2</v>
      </c>
      <c r="R103" s="6">
        <v>0.3989062703712889</v>
      </c>
      <c r="S103" s="3">
        <v>5.6059042916957597E-2</v>
      </c>
      <c r="T103" s="3">
        <v>8.9415102014682307E-2</v>
      </c>
      <c r="U103" s="3">
        <v>3.3107203038593616E-2</v>
      </c>
      <c r="V103" s="6">
        <v>0.65405373798607425</v>
      </c>
      <c r="W103" s="3">
        <v>-3.4130190722068583E-2</v>
      </c>
      <c r="X103" s="3">
        <v>0.12766582851873942</v>
      </c>
      <c r="Y103" s="6">
        <v>0.16699536125036321</v>
      </c>
      <c r="Z103" s="3">
        <v>8.4290022117984212E-2</v>
      </c>
      <c r="AA103" s="3">
        <v>1.2479678125962963E-2</v>
      </c>
      <c r="AB103" s="3">
        <v>0.10248858372621096</v>
      </c>
      <c r="AC103" s="6">
        <v>0.2706107152925461</v>
      </c>
      <c r="AD103" s="3">
        <v>0.10801905745499994</v>
      </c>
      <c r="AE103" s="3">
        <v>0.25409930956184668</v>
      </c>
      <c r="AF103" s="3">
        <v>1.4165241771149032E-2</v>
      </c>
      <c r="AG103" s="3">
        <v>-2.5915616323433709E-2</v>
      </c>
      <c r="AH103" s="3">
        <v>2.864966716233508E-2</v>
      </c>
      <c r="AI103" s="3">
        <v>0.46536787795266255</v>
      </c>
    </row>
    <row r="104" spans="1:35" x14ac:dyDescent="0.45">
      <c r="A104" t="s">
        <v>734</v>
      </c>
      <c r="B104" s="2">
        <v>44469</v>
      </c>
      <c r="C104" s="3">
        <v>10.825603434512185</v>
      </c>
      <c r="D104" s="3">
        <v>2.2923499175803386E-4</v>
      </c>
      <c r="E104" s="6">
        <v>0.55518053700370185</v>
      </c>
      <c r="F104" s="6">
        <v>0.32210986604024611</v>
      </c>
      <c r="G104" s="3">
        <v>7.248870857383781E-2</v>
      </c>
      <c r="H104" s="3">
        <v>3.0059477457643164E-2</v>
      </c>
      <c r="I104" s="6">
        <v>0.22340015709581246</v>
      </c>
      <c r="J104" s="3">
        <v>0.25368327430192872</v>
      </c>
      <c r="K104" s="3">
        <v>1.4990655626688199E-3</v>
      </c>
      <c r="L104" s="6">
        <v>2.2802676617127173</v>
      </c>
      <c r="M104" s="3">
        <v>-1.7167183929713958E-2</v>
      </c>
      <c r="N104" s="6">
        <v>0.5939409061469112</v>
      </c>
      <c r="O104" s="6">
        <v>0.62132826016467924</v>
      </c>
      <c r="P104" s="3">
        <v>0.25063840142999755</v>
      </c>
      <c r="Q104" s="3">
        <v>8.2834782093024653E-2</v>
      </c>
      <c r="R104" s="6">
        <v>0.53056163618564367</v>
      </c>
      <c r="S104" s="3">
        <v>9.1500345007730438E-2</v>
      </c>
      <c r="T104" s="3">
        <v>8.3132996884283591E-2</v>
      </c>
      <c r="U104" s="3">
        <v>5.5510273895327381E-2</v>
      </c>
      <c r="V104" s="6">
        <v>1.6870932490848993</v>
      </c>
      <c r="W104" s="3">
        <v>1.0055541639421097E-2</v>
      </c>
      <c r="X104" s="3">
        <v>0.30337354411123751</v>
      </c>
      <c r="Y104" s="6">
        <v>0.28301929837116824</v>
      </c>
      <c r="Z104" s="3">
        <v>9.3290104978037067E-2</v>
      </c>
      <c r="AA104" s="3">
        <v>0.20012374045222439</v>
      </c>
      <c r="AB104" s="3">
        <v>0.1447886950864313</v>
      </c>
      <c r="AC104" s="6">
        <v>0.11833677959648306</v>
      </c>
      <c r="AD104" s="3">
        <v>5.0826119264370015E-2</v>
      </c>
      <c r="AE104" s="3">
        <v>0.49634106537754746</v>
      </c>
      <c r="AF104" s="3">
        <v>2.2378168025377464E-2</v>
      </c>
      <c r="AG104" s="3">
        <v>0.46050666695714532</v>
      </c>
      <c r="AH104" s="3">
        <v>3.5526519165620607E-2</v>
      </c>
      <c r="AI104" s="3">
        <v>0.2250343541021857</v>
      </c>
    </row>
    <row r="105" spans="1:35" x14ac:dyDescent="0.45">
      <c r="A105" t="s">
        <v>735</v>
      </c>
      <c r="B105" s="2">
        <v>44561</v>
      </c>
      <c r="C105" s="3">
        <v>9.9919809078813788</v>
      </c>
      <c r="D105" s="3">
        <v>-3.0554880532424493E-2</v>
      </c>
      <c r="E105" s="6">
        <v>0.35977337936484899</v>
      </c>
      <c r="F105" s="6">
        <v>0.45176132561589821</v>
      </c>
      <c r="G105" s="3">
        <v>3.0928607933594747E-2</v>
      </c>
      <c r="H105" s="3">
        <v>-2.4220566875407058E-2</v>
      </c>
      <c r="I105" s="6">
        <v>0.62213964236167618</v>
      </c>
      <c r="J105" s="3">
        <v>5.7744371602493079E-2</v>
      </c>
      <c r="K105" s="3">
        <v>3.0343614378759178E-2</v>
      </c>
      <c r="L105" s="6">
        <v>3.4833885431547444</v>
      </c>
      <c r="M105" s="3">
        <v>4.6052716841644421E-2</v>
      </c>
      <c r="N105" s="6">
        <v>0.52521136309047645</v>
      </c>
      <c r="O105" s="6">
        <v>0.44777588885868341</v>
      </c>
      <c r="P105" s="3">
        <v>0.1478703958420339</v>
      </c>
      <c r="Q105" s="3">
        <v>3.9069303659163827E-2</v>
      </c>
      <c r="R105" s="6">
        <v>0.99312539357545782</v>
      </c>
      <c r="S105" s="3">
        <v>3.4850325212726963E-3</v>
      </c>
      <c r="T105" s="3">
        <v>-6.0979219652325452E-2</v>
      </c>
      <c r="U105" s="3">
        <v>8.0274914724515742E-2</v>
      </c>
      <c r="V105" s="6">
        <v>0.36227273193070036</v>
      </c>
      <c r="W105" s="3">
        <v>-3.3866133974227941E-2</v>
      </c>
      <c r="X105" s="3">
        <v>0.2879783939053242</v>
      </c>
      <c r="Y105" s="6">
        <v>0.36090029728177592</v>
      </c>
      <c r="Z105" s="3">
        <v>0.12425490314645894</v>
      </c>
      <c r="AA105" s="3">
        <v>7.8861673413922515E-2</v>
      </c>
      <c r="AB105" s="3">
        <v>0.10469197020360149</v>
      </c>
      <c r="AC105" s="6">
        <v>0.20139721503165234</v>
      </c>
      <c r="AD105" s="3">
        <v>8.2782926674357826E-2</v>
      </c>
      <c r="AE105" s="3">
        <v>0.27025233259044984</v>
      </c>
      <c r="AF105" s="3">
        <v>-1.0411865071663754E-2</v>
      </c>
      <c r="AG105" s="3">
        <v>0.40579468430600218</v>
      </c>
      <c r="AH105" s="3">
        <v>8.84647356373197E-2</v>
      </c>
      <c r="AI105" s="3">
        <v>0.34343296588790895</v>
      </c>
    </row>
    <row r="106" spans="1:35" x14ac:dyDescent="0.45">
      <c r="A106" t="s">
        <v>736</v>
      </c>
      <c r="B106" s="2">
        <v>44651</v>
      </c>
      <c r="C106" s="3">
        <v>11.590671898761622</v>
      </c>
      <c r="D106" s="3">
        <v>0.23377936905039257</v>
      </c>
      <c r="E106" s="6">
        <v>0.46356097314601191</v>
      </c>
      <c r="F106" s="6">
        <v>0.24720111726531685</v>
      </c>
      <c r="G106" s="3">
        <v>0.11314068969236001</v>
      </c>
      <c r="H106" s="3">
        <v>0.18801999788402918</v>
      </c>
      <c r="I106" s="6">
        <v>0.53443944346690775</v>
      </c>
      <c r="J106" s="3">
        <v>0.19062440305848988</v>
      </c>
      <c r="K106" s="3">
        <v>1.3098982378928483E-2</v>
      </c>
      <c r="L106" s="6">
        <v>4.6973306678296654</v>
      </c>
      <c r="M106" s="3">
        <v>7.7086111310597796E-2</v>
      </c>
      <c r="N106" s="6">
        <v>0.36185618346758486</v>
      </c>
      <c r="O106" s="6">
        <v>0.41617509177259732</v>
      </c>
      <c r="P106" s="3">
        <v>4.3100868844614455E-2</v>
      </c>
      <c r="Q106" s="3">
        <v>7.4646876545209573E-2</v>
      </c>
      <c r="R106" s="6">
        <v>0.91229882221412573</v>
      </c>
      <c r="S106" s="3">
        <v>-2.9424331084772319E-2</v>
      </c>
      <c r="T106" s="3">
        <v>-2.4861848306696209E-2</v>
      </c>
      <c r="U106" s="3">
        <v>0.18093929723911106</v>
      </c>
      <c r="V106" s="6">
        <v>0.48344284330488496</v>
      </c>
      <c r="W106" s="3">
        <v>7.5725612659307912E-2</v>
      </c>
      <c r="X106" s="3">
        <v>0.22252705785730176</v>
      </c>
      <c r="Y106" s="6">
        <v>0.24871331746767386</v>
      </c>
      <c r="Z106" s="3">
        <v>0.14992971045826953</v>
      </c>
      <c r="AA106" s="3">
        <v>1.1968382282737536E-2</v>
      </c>
      <c r="AB106" s="3">
        <v>0.19021880616371536</v>
      </c>
      <c r="AC106" s="6">
        <v>0.15911385898946079</v>
      </c>
      <c r="AD106" s="3">
        <v>0.11340541167482411</v>
      </c>
      <c r="AE106" s="3">
        <v>0.86752605140003425</v>
      </c>
      <c r="AF106" s="3">
        <v>-1.575250582554439E-3</v>
      </c>
      <c r="AG106" s="3">
        <v>0.1997660709039418</v>
      </c>
      <c r="AH106" s="3">
        <v>7.0661592190450276E-2</v>
      </c>
      <c r="AI106" s="3">
        <v>0.15368410550606232</v>
      </c>
    </row>
    <row r="107" spans="1:35" x14ac:dyDescent="0.45">
      <c r="A107" t="s">
        <v>737</v>
      </c>
      <c r="B107" s="2">
        <v>44742</v>
      </c>
      <c r="C107" s="3">
        <v>9.4828770184279083</v>
      </c>
      <c r="D107" s="3">
        <v>0.11796416990912634</v>
      </c>
      <c r="E107" s="6">
        <v>0.27222349497255122</v>
      </c>
      <c r="F107" s="6">
        <v>0.18052055389758506</v>
      </c>
      <c r="G107" s="3">
        <v>1.1653560142393257E-2</v>
      </c>
      <c r="H107" s="3">
        <v>1.2452555970962672E-2</v>
      </c>
      <c r="I107" s="6">
        <v>0.44346153630435625</v>
      </c>
      <c r="J107" s="3">
        <v>0.1588370709789152</v>
      </c>
      <c r="K107" s="3">
        <v>2.7680432292380638E-3</v>
      </c>
      <c r="L107" s="6">
        <v>2.3966478034763359</v>
      </c>
      <c r="M107" s="3">
        <v>0.13765179392123306</v>
      </c>
      <c r="N107" s="6">
        <v>1.2095379017726759</v>
      </c>
      <c r="O107" s="6">
        <v>0.32388924956106835</v>
      </c>
      <c r="P107" s="3">
        <v>7.2219691748819898E-2</v>
      </c>
      <c r="Q107" s="3">
        <v>0.12333176440036045</v>
      </c>
      <c r="R107" s="6">
        <v>0.81208694815435412</v>
      </c>
      <c r="S107" s="3">
        <v>5.5370471135048532E-2</v>
      </c>
      <c r="T107" s="3">
        <v>4.6793852784327239E-2</v>
      </c>
      <c r="U107" s="3">
        <v>0.121688707862146</v>
      </c>
      <c r="V107" s="6">
        <v>1.8874564552766897</v>
      </c>
      <c r="W107" s="3">
        <v>4.1347850061222595E-2</v>
      </c>
      <c r="X107" s="3">
        <v>0.27712036904308379</v>
      </c>
      <c r="Y107" s="6">
        <v>0.26243406918872675</v>
      </c>
      <c r="Z107" s="3">
        <v>5.6169600376260731E-2</v>
      </c>
      <c r="AA107" s="3">
        <v>0.28032695455038398</v>
      </c>
      <c r="AB107" s="3">
        <v>0.266396477812266</v>
      </c>
      <c r="AC107" s="6">
        <v>-6.8738774996258453E-2</v>
      </c>
      <c r="AD107" s="3">
        <v>2.8010981176618745E-2</v>
      </c>
      <c r="AE107" s="3">
        <v>0.31279355580231355</v>
      </c>
      <c r="AF107" s="3">
        <v>8.6085018822833842E-2</v>
      </c>
      <c r="AG107" s="3">
        <v>0.14213509612032485</v>
      </c>
      <c r="AH107" s="3">
        <v>0.29308951360895441</v>
      </c>
      <c r="AI107" s="3">
        <v>-0.1254993045367428</v>
      </c>
    </row>
    <row r="108" spans="1:35" x14ac:dyDescent="0.45">
      <c r="A108" t="s">
        <v>738</v>
      </c>
      <c r="B108" s="2">
        <v>44834</v>
      </c>
      <c r="C108" s="3">
        <v>8.1455456216808688</v>
      </c>
      <c r="D108" s="3">
        <v>9.6403759897159005E-2</v>
      </c>
      <c r="E108" s="6">
        <v>0.60838883199385874</v>
      </c>
      <c r="F108" s="6">
        <v>0.17660923191906808</v>
      </c>
      <c r="G108" s="3">
        <v>-6.0029630233230769E-2</v>
      </c>
      <c r="H108" s="3">
        <v>9.4944887729865712E-3</v>
      </c>
      <c r="I108" s="6">
        <v>0.59261714115074005</v>
      </c>
      <c r="J108" s="3">
        <v>0.31570970384880104</v>
      </c>
      <c r="K108" s="3">
        <v>4.5635040590722299E-2</v>
      </c>
      <c r="L108" s="6">
        <v>2.4281389139651663</v>
      </c>
      <c r="M108" s="3">
        <v>0.13505618924902763</v>
      </c>
      <c r="N108" s="6">
        <v>0.4181063101235708</v>
      </c>
      <c r="O108" s="6">
        <v>0.4906286958295013</v>
      </c>
      <c r="P108" s="3">
        <v>2.6117821499901377E-2</v>
      </c>
      <c r="Q108" s="3">
        <v>0.13865231825376026</v>
      </c>
      <c r="R108" s="6">
        <v>0.81395038714154833</v>
      </c>
      <c r="S108" s="3">
        <v>9.0089268514327067E-2</v>
      </c>
      <c r="T108" s="3">
        <v>2.6165848269691625E-2</v>
      </c>
      <c r="U108" s="3">
        <v>6.5710150056041722E-2</v>
      </c>
      <c r="V108" s="6">
        <v>0.35155868516005695</v>
      </c>
      <c r="W108" s="3">
        <v>4.7741615835759317E-2</v>
      </c>
      <c r="X108" s="3">
        <v>0.16978923554337433</v>
      </c>
      <c r="Y108" s="6">
        <v>0.14896052690842004</v>
      </c>
      <c r="Z108" s="3">
        <v>0.13691266934160271</v>
      </c>
      <c r="AA108" s="3">
        <v>0.24962789726728249</v>
      </c>
      <c r="AB108" s="3">
        <v>0.18350554263012214</v>
      </c>
      <c r="AC108" s="6">
        <v>0.17918007389240295</v>
      </c>
      <c r="AD108" s="3">
        <v>7.195954584878944E-3</v>
      </c>
      <c r="AE108" s="3">
        <v>-0.54117844155571604</v>
      </c>
      <c r="AF108" s="3">
        <v>5.5722330281563502E-2</v>
      </c>
      <c r="AG108" s="3">
        <v>-0.17311518477658133</v>
      </c>
      <c r="AH108" s="3">
        <v>0.12758551294952886</v>
      </c>
      <c r="AI108" s="3">
        <v>5.9061400369649804E-2</v>
      </c>
    </row>
    <row r="109" spans="1:35" x14ac:dyDescent="0.45">
      <c r="A109" t="s">
        <v>739</v>
      </c>
      <c r="B109" s="2">
        <v>44926</v>
      </c>
      <c r="C109" s="3">
        <v>7.5793984343888914</v>
      </c>
      <c r="D109" s="3">
        <v>0.1692316082807804</v>
      </c>
      <c r="E109" s="6">
        <v>0.55661544867380097</v>
      </c>
      <c r="F109" s="6">
        <v>0.18720397774783987</v>
      </c>
      <c r="G109" s="3">
        <v>-2.5571177153393805E-2</v>
      </c>
      <c r="H109" s="3">
        <v>-2.5192124961058406E-2</v>
      </c>
      <c r="I109" s="6">
        <v>0.30790464584469568</v>
      </c>
      <c r="J109" s="3">
        <v>0.22600226888092109</v>
      </c>
      <c r="K109" s="3">
        <v>3.2254226048862918E-2</v>
      </c>
      <c r="L109" s="6">
        <v>1.8454735991871063</v>
      </c>
      <c r="M109" s="3">
        <v>0.21243882951136123</v>
      </c>
      <c r="N109" s="6">
        <v>0.2972583577734586</v>
      </c>
      <c r="O109" s="6">
        <v>0.388547976052869</v>
      </c>
      <c r="P109" s="3">
        <v>9.5171179381861828E-2</v>
      </c>
      <c r="Q109" s="3">
        <v>8.102768150471347E-2</v>
      </c>
      <c r="R109" s="6">
        <v>0.40026293359829651</v>
      </c>
      <c r="S109" s="3">
        <v>5.4552815076986977E-2</v>
      </c>
      <c r="T109" s="3">
        <v>3.1610846558308661E-2</v>
      </c>
      <c r="U109" s="3">
        <v>6.6726345491885872E-2</v>
      </c>
      <c r="V109" s="6">
        <v>1.7552605186088193</v>
      </c>
      <c r="W109" s="3">
        <v>-3.9002907697348165E-3</v>
      </c>
      <c r="X109" s="3">
        <v>0.1649161573624971</v>
      </c>
      <c r="Y109" s="6">
        <v>6.1576091541941512E-2</v>
      </c>
      <c r="Z109" s="3">
        <v>0.11722834992349537</v>
      </c>
      <c r="AA109" s="3">
        <v>-0.17225197642554849</v>
      </c>
      <c r="AB109" s="3">
        <v>0.22935716854394769</v>
      </c>
      <c r="AC109" s="6">
        <v>0.20547113420309851</v>
      </c>
      <c r="AD109" s="3">
        <v>-0.1206251075378411</v>
      </c>
      <c r="AE109" s="3">
        <v>0.34999207139709915</v>
      </c>
      <c r="AF109" s="3">
        <v>0.13576288504545084</v>
      </c>
      <c r="AG109" s="3">
        <v>-0.14244881707771428</v>
      </c>
      <c r="AH109" s="3">
        <v>5.7367568130975558E-2</v>
      </c>
      <c r="AI109" s="3">
        <v>-8.3643700786005706E-2</v>
      </c>
    </row>
    <row r="110" spans="1:35" x14ac:dyDescent="0.45">
      <c r="A110" t="s">
        <v>740</v>
      </c>
      <c r="B110" s="2">
        <v>45016</v>
      </c>
      <c r="C110" s="3">
        <v>11.543222084294023</v>
      </c>
      <c r="D110" s="3">
        <v>9.9136297339138937E-2</v>
      </c>
      <c r="E110" s="6">
        <v>0.41144730654601996</v>
      </c>
      <c r="F110" s="6">
        <v>0.16341002613036104</v>
      </c>
      <c r="G110" s="3">
        <v>-9.7906927238490126E-4</v>
      </c>
      <c r="H110" s="3">
        <v>-4.0314947249700812E-2</v>
      </c>
      <c r="I110" s="6">
        <v>0.50955509168177493</v>
      </c>
      <c r="J110" s="3">
        <v>0.40229011303615109</v>
      </c>
      <c r="K110" s="3">
        <v>-1.8652777603462112E-2</v>
      </c>
      <c r="L110" s="6">
        <v>4.1834168827258225</v>
      </c>
      <c r="M110" s="3">
        <v>0.17258627458892589</v>
      </c>
      <c r="N110" s="6">
        <v>0.50349705006957379</v>
      </c>
      <c r="O110" s="6">
        <v>0.45647368908859165</v>
      </c>
      <c r="P110" s="3">
        <v>-0.20545492425209375</v>
      </c>
      <c r="Q110" s="3">
        <v>0.11206900182723989</v>
      </c>
      <c r="R110" s="6">
        <v>0.48212374729819024</v>
      </c>
      <c r="S110" s="3">
        <v>6.6673090893481515E-2</v>
      </c>
      <c r="T110" s="3">
        <v>6.8220647702738169E-2</v>
      </c>
      <c r="U110" s="3">
        <v>7.2554783025167935E-2</v>
      </c>
      <c r="V110" s="6">
        <v>1.321188750265915</v>
      </c>
      <c r="W110" s="3">
        <v>-1.3687288885492152E-2</v>
      </c>
      <c r="X110" s="3">
        <v>0.74402867609940471</v>
      </c>
      <c r="Y110" s="6">
        <v>0.14554104808149737</v>
      </c>
      <c r="Z110" s="3">
        <v>0.21246078700399909</v>
      </c>
      <c r="AA110" s="3">
        <v>0.76615757021311348</v>
      </c>
      <c r="AB110" s="3">
        <v>8.4023728213543231E-2</v>
      </c>
      <c r="AC110" s="6">
        <v>0.33590293031952184</v>
      </c>
      <c r="AD110" s="3">
        <v>-1.9859334924427971E-3</v>
      </c>
      <c r="AE110" s="3">
        <v>-2.6554852102466667E-2</v>
      </c>
      <c r="AF110" s="3">
        <v>0.17559693958334013</v>
      </c>
      <c r="AG110" s="3">
        <v>0.28102144903695864</v>
      </c>
      <c r="AH110" s="3">
        <v>5.4366371285315046E-2</v>
      </c>
      <c r="AI110" s="3">
        <v>6.3049604804841217E-2</v>
      </c>
    </row>
    <row r="111" spans="1:35" x14ac:dyDescent="0.45">
      <c r="A111" t="s">
        <v>741</v>
      </c>
      <c r="B111" s="2">
        <v>45107</v>
      </c>
      <c r="C111" s="3">
        <v>10.044461192873056</v>
      </c>
      <c r="D111" s="3">
        <v>0.92198852269805354</v>
      </c>
      <c r="E111" s="6">
        <v>0.56353659631916497</v>
      </c>
      <c r="F111" s="6">
        <v>0.50601724172176255</v>
      </c>
      <c r="G111" s="3">
        <v>-2.6763413751771815E-2</v>
      </c>
      <c r="H111" s="3">
        <v>1.6159218681902284E-2</v>
      </c>
      <c r="I111" s="6">
        <v>0.39440709756131165</v>
      </c>
      <c r="J111" s="3">
        <v>0.44696318482061148</v>
      </c>
      <c r="K111" s="3">
        <v>3.2002873328463188E-2</v>
      </c>
      <c r="L111" s="6">
        <v>3.0860090898751125</v>
      </c>
      <c r="M111" s="3">
        <v>2.1725023407936566E-2</v>
      </c>
      <c r="N111" s="6">
        <v>0.32922850778411961</v>
      </c>
      <c r="O111" s="6">
        <v>0.39347253077948074</v>
      </c>
      <c r="P111" s="3">
        <v>2.4738612653371489E-3</v>
      </c>
      <c r="Q111" s="3">
        <v>7.0350905037514608E-2</v>
      </c>
      <c r="R111" s="6">
        <v>0.35724836356926515</v>
      </c>
      <c r="S111" s="3">
        <v>5.2430094532443195E-3</v>
      </c>
      <c r="T111" s="3">
        <v>2.1629783908497978E-2</v>
      </c>
      <c r="U111" s="3">
        <v>6.4571761333845304E-2</v>
      </c>
      <c r="V111" s="6">
        <v>0.73667513066115153</v>
      </c>
      <c r="W111" s="3">
        <v>1.6756215014017136E-2</v>
      </c>
      <c r="X111" s="3">
        <v>-0.13527455071054242</v>
      </c>
      <c r="Y111" s="6">
        <v>0.29553970115828132</v>
      </c>
      <c r="Z111" s="3">
        <v>0.28825738654002364</v>
      </c>
      <c r="AA111" s="3">
        <v>0.22133065455658926</v>
      </c>
      <c r="AB111" s="3">
        <v>2.2623020290088638E-2</v>
      </c>
      <c r="AC111" s="6">
        <v>1.8314792509033611</v>
      </c>
      <c r="AD111" s="3">
        <v>-1.4978028126784991E-2</v>
      </c>
      <c r="AE111" s="3">
        <v>0.17116794816025921</v>
      </c>
      <c r="AF111" s="3">
        <v>-9.219035256797797E-3</v>
      </c>
      <c r="AG111" s="3">
        <v>0.2359737766025059</v>
      </c>
      <c r="AH111" s="3">
        <v>2.2778032207747573E-2</v>
      </c>
      <c r="AI111" s="3">
        <v>6.986896887606989E-3</v>
      </c>
    </row>
    <row r="112" spans="1:35" x14ac:dyDescent="0.45">
      <c r="A112" t="s">
        <v>742</v>
      </c>
      <c r="B112" s="2">
        <v>45199</v>
      </c>
      <c r="C112" s="3">
        <v>7.8583820843402297</v>
      </c>
      <c r="D112" s="3">
        <v>0.41882808206452538</v>
      </c>
      <c r="E112" s="6">
        <v>1.7724307067575978E-2</v>
      </c>
      <c r="F112" s="6">
        <v>0.278056259306595</v>
      </c>
      <c r="G112" s="3">
        <v>3.3593705449942141E-2</v>
      </c>
      <c r="H112" s="3">
        <v>3.3921099051138742E-2</v>
      </c>
      <c r="I112" s="6">
        <v>0.54000504149974526</v>
      </c>
      <c r="J112" s="3">
        <v>-0.17718199448210176</v>
      </c>
      <c r="K112" s="3">
        <v>2.2012756423071524E-2</v>
      </c>
      <c r="L112" s="6">
        <v>2.7950484450788937</v>
      </c>
      <c r="M112" s="3">
        <v>0.10424182746188143</v>
      </c>
      <c r="N112" s="6">
        <v>0.57954010560325897</v>
      </c>
      <c r="O112" s="6">
        <v>4.0810295936166051E-2</v>
      </c>
      <c r="P112" s="3">
        <v>-2.367856056105011E-2</v>
      </c>
      <c r="Q112" s="3">
        <v>3.3790942553473653E-2</v>
      </c>
      <c r="R112" s="6">
        <v>0.55965598774462377</v>
      </c>
      <c r="S112" s="3">
        <v>9.673694068708813E-2</v>
      </c>
      <c r="T112" s="3">
        <v>4.2535898743159453E-2</v>
      </c>
      <c r="U112" s="3">
        <v>0.12799312658885575</v>
      </c>
      <c r="V112" s="6">
        <v>5.5699338841281705E-2</v>
      </c>
      <c r="W112" s="3">
        <v>3.1998878771910218E-2</v>
      </c>
      <c r="X112" s="3">
        <v>-2.4875513214288589E-2</v>
      </c>
      <c r="Y112" s="6">
        <v>0.29007148194693666</v>
      </c>
      <c r="Z112" s="3">
        <v>0.22868885602599401</v>
      </c>
      <c r="AA112" s="3">
        <v>0.18122606799544694</v>
      </c>
      <c r="AB112" s="3">
        <v>0.21595096834855898</v>
      </c>
      <c r="AC112" s="6">
        <v>0.28083969262379427</v>
      </c>
      <c r="AD112" s="3">
        <v>0.20956257776829104</v>
      </c>
      <c r="AE112" s="3">
        <v>6.2310865335547652E-2</v>
      </c>
      <c r="AF112" s="3">
        <v>8.6606467013169874E-2</v>
      </c>
      <c r="AG112" s="3">
        <v>-0.28956983664861807</v>
      </c>
      <c r="AH112" s="3">
        <v>5.7881941020009521E-2</v>
      </c>
      <c r="AI112" s="3">
        <v>0.26122071771073768</v>
      </c>
    </row>
    <row r="113" spans="1:35" x14ac:dyDescent="0.45">
      <c r="A113" t="s">
        <v>743</v>
      </c>
      <c r="B113" s="2">
        <v>45291</v>
      </c>
      <c r="C113" s="3">
        <v>7.0814528203604015</v>
      </c>
      <c r="D113" s="3">
        <v>-5.0992627646804012E-2</v>
      </c>
      <c r="E113" s="6">
        <v>0.49217565522050438</v>
      </c>
      <c r="F113" s="6">
        <v>0.2208002780822734</v>
      </c>
      <c r="G113" s="3">
        <v>6.8461958201966142E-2</v>
      </c>
      <c r="H113" s="3">
        <v>2.9897327839166439E-2</v>
      </c>
      <c r="I113" s="6">
        <v>0.54294545148733553</v>
      </c>
      <c r="J113" s="3">
        <v>0.26037673590227817</v>
      </c>
      <c r="K113" s="3">
        <v>2.0824068153455996E-2</v>
      </c>
      <c r="L113" s="6">
        <v>1.2782607990322221</v>
      </c>
      <c r="M113" s="3">
        <v>7.4823503647632544E-2</v>
      </c>
      <c r="N113" s="6">
        <v>0.51886254836205237</v>
      </c>
      <c r="O113" s="6">
        <v>-5.6205624399913293E-2</v>
      </c>
      <c r="P113" s="3">
        <v>4.3234949977137532E-2</v>
      </c>
      <c r="Q113" s="3">
        <v>7.2451406979299027E-2</v>
      </c>
      <c r="R113" s="6">
        <v>0.62915665676781662</v>
      </c>
      <c r="S113" s="3">
        <v>3.6625503405290201E-2</v>
      </c>
      <c r="T113" s="3">
        <v>6.455391777898703E-2</v>
      </c>
      <c r="U113" s="3">
        <v>8.266131784082735E-2</v>
      </c>
      <c r="V113" s="6">
        <v>0.45741383678535669</v>
      </c>
      <c r="W113" s="3">
        <v>1.8603704223872895E-2</v>
      </c>
      <c r="X113" s="3">
        <v>-0.27946123442734577</v>
      </c>
      <c r="Y113" s="6">
        <v>0.37417475973689829</v>
      </c>
      <c r="Z113" s="3">
        <v>0.29247529075444195</v>
      </c>
      <c r="AA113" s="3">
        <v>-3.6954592268103853E-2</v>
      </c>
      <c r="AB113" s="3">
        <v>9.582760062958387E-2</v>
      </c>
      <c r="AC113" s="6">
        <v>0.27237725457567591</v>
      </c>
      <c r="AD113" s="3">
        <v>0.12686881640280503</v>
      </c>
      <c r="AE113" s="3">
        <v>0.29130559272745454</v>
      </c>
      <c r="AF113" s="3">
        <v>5.9757910763338258E-2</v>
      </c>
      <c r="AG113" s="3">
        <v>0.58736036824469517</v>
      </c>
      <c r="AH113" s="3">
        <v>6.5457857039958461E-2</v>
      </c>
      <c r="AI113" s="3">
        <v>0.30961874476155571</v>
      </c>
    </row>
    <row r="114" spans="1:35" x14ac:dyDescent="0.45">
      <c r="A114" t="s">
        <v>744</v>
      </c>
      <c r="B114" s="2">
        <v>45382</v>
      </c>
      <c r="C114" s="3">
        <v>13.676107904514287</v>
      </c>
      <c r="D114" s="3">
        <v>-4.4537893054574555E-2</v>
      </c>
      <c r="E114" s="6">
        <v>0.74978806858510882</v>
      </c>
      <c r="F114" s="6">
        <v>0.15687868466445301</v>
      </c>
      <c r="G114" s="3">
        <v>2.8601041583868999E-2</v>
      </c>
      <c r="H114" s="3">
        <v>-1.9546559622952629E-2</v>
      </c>
      <c r="I114" s="6">
        <v>0.48764525856694663</v>
      </c>
      <c r="J114" s="3">
        <v>1.2785136332657601E-3</v>
      </c>
      <c r="K114" s="3">
        <v>0.19539983733000915</v>
      </c>
      <c r="L114" s="6">
        <v>8.2123732821435809</v>
      </c>
      <c r="M114" s="3">
        <v>-2.5744689908552061E-2</v>
      </c>
      <c r="N114" s="6">
        <v>0.47498202630383379</v>
      </c>
      <c r="O114" s="6">
        <v>0.54351679942623199</v>
      </c>
      <c r="P114" s="3">
        <v>1.8500357895155778E-2</v>
      </c>
      <c r="Q114" s="3">
        <v>8.1492477563774812E-2</v>
      </c>
      <c r="R114" s="6">
        <v>0.14633392191239294</v>
      </c>
      <c r="S114" s="3">
        <v>1.149042296792311E-2</v>
      </c>
      <c r="T114" s="3">
        <v>1.8710866380053121E-2</v>
      </c>
      <c r="U114" s="3">
        <v>3.6776208049790558E-2</v>
      </c>
      <c r="V114" s="6">
        <v>1.3221117447374522</v>
      </c>
      <c r="W114" s="3">
        <v>-3.0420033830192858E-2</v>
      </c>
      <c r="X114" s="3">
        <v>0.50073114278554376</v>
      </c>
      <c r="Y114" s="6">
        <v>0.4174868427251317</v>
      </c>
      <c r="Z114" s="3">
        <v>3.4426726091389727E-2</v>
      </c>
      <c r="AA114" s="3">
        <v>0.36756175835571131</v>
      </c>
      <c r="AB114" s="3">
        <v>6.6025223266086758E-2</v>
      </c>
      <c r="AC114" s="6">
        <v>-0.12027028574157955</v>
      </c>
      <c r="AD114" s="3">
        <v>7.8924666068674584E-2</v>
      </c>
      <c r="AE114" s="3">
        <v>-4.0117586845432582E-2</v>
      </c>
      <c r="AF114" s="3">
        <v>1.5887814415058564E-2</v>
      </c>
      <c r="AG114" s="3">
        <v>0.16273103175669745</v>
      </c>
      <c r="AH114" s="3">
        <v>3.4676685476683074E-2</v>
      </c>
      <c r="AI114" s="3">
        <v>-0.20708576317469013</v>
      </c>
    </row>
    <row r="115" spans="1:35" x14ac:dyDescent="0.45">
      <c r="A115" t="s">
        <v>745</v>
      </c>
      <c r="B115" s="2">
        <v>45473</v>
      </c>
      <c r="C115" s="3">
        <v>6.6370062139063766</v>
      </c>
      <c r="D115" s="3">
        <v>0.22994557485035674</v>
      </c>
      <c r="E115" s="6">
        <v>0.48947939436888532</v>
      </c>
      <c r="F115" s="6">
        <v>0.19261880698159531</v>
      </c>
      <c r="G115" s="3">
        <v>8.5106385960911607E-2</v>
      </c>
      <c r="H115" s="3">
        <v>4.4801906013107601E-2</v>
      </c>
      <c r="I115" s="6">
        <v>0.33915875801613737</v>
      </c>
      <c r="J115" s="3">
        <v>2.0959720711252176E-2</v>
      </c>
      <c r="K115" s="3">
        <v>2.9920539501950807E-2</v>
      </c>
      <c r="L115" s="6">
        <v>2.6314304387700282</v>
      </c>
      <c r="M115" s="3">
        <v>4.5052222723664728E-2</v>
      </c>
      <c r="N115" s="6">
        <v>0.69738248550594106</v>
      </c>
      <c r="O115" s="6">
        <v>0.30346996246173591</v>
      </c>
      <c r="P115" s="3">
        <v>1.4136720072705345E-2</v>
      </c>
      <c r="Q115" s="3">
        <v>3.8569093506622458E-2</v>
      </c>
      <c r="R115" s="6">
        <v>0.29851758122897049</v>
      </c>
      <c r="S115" s="3">
        <v>5.4678360364524628E-2</v>
      </c>
      <c r="T115" s="3">
        <v>6.8584806577027438E-2</v>
      </c>
      <c r="U115" s="3">
        <v>9.1713935632455126E-2</v>
      </c>
      <c r="V115" s="6">
        <v>0.298324366312336</v>
      </c>
      <c r="W115" s="3">
        <v>4.5686488198418938E-2</v>
      </c>
      <c r="X115" s="3">
        <v>0.16624978575818514</v>
      </c>
      <c r="Y115" s="6">
        <v>0.24507281744350859</v>
      </c>
      <c r="Z115" s="3">
        <v>0.40794585252447724</v>
      </c>
      <c r="AA115" s="3">
        <v>0.32193580457878257</v>
      </c>
      <c r="AB115" s="3">
        <v>0.13638303152306186</v>
      </c>
      <c r="AC115" s="6">
        <v>-0.20058274389042954</v>
      </c>
      <c r="AD115" s="3">
        <v>0.28932940379042349</v>
      </c>
      <c r="AE115" s="3">
        <v>0.17797567016454893</v>
      </c>
      <c r="AF115" s="3">
        <v>3.494663409684364E-3</v>
      </c>
      <c r="AG115" s="3">
        <v>-0.24434417327394412</v>
      </c>
      <c r="AH115" s="3">
        <v>1.5472107774583261E-3</v>
      </c>
      <c r="AI115" s="3">
        <v>0.16410997207330841</v>
      </c>
    </row>
    <row r="118" spans="1:35" x14ac:dyDescent="0.45">
      <c r="B118" t="s">
        <v>1151</v>
      </c>
      <c r="C118" s="36">
        <f>SUM(C106:C115)</f>
        <v>93.639125273547663</v>
      </c>
      <c r="D118" s="36">
        <f t="shared" ref="D118:AI118" si="0">SUM(D106:D115)</f>
        <v>2.1917468633881541</v>
      </c>
      <c r="E118" s="7">
        <f t="shared" si="0"/>
        <v>4.6249400768934823</v>
      </c>
      <c r="F118" s="7">
        <f t="shared" si="0"/>
        <v>2.30931617771685</v>
      </c>
      <c r="G118" s="36">
        <f t="shared" si="0"/>
        <v>0.22721405062066086</v>
      </c>
      <c r="H118" s="36">
        <f t="shared" si="0"/>
        <v>0.24969296237958163</v>
      </c>
      <c r="I118" s="7">
        <f t="shared" si="0"/>
        <v>4.6921394655799515</v>
      </c>
      <c r="J118" s="36">
        <f t="shared" si="0"/>
        <v>1.8458597203885843</v>
      </c>
      <c r="K118" s="36">
        <f t="shared" si="0"/>
        <v>0.37526358938124033</v>
      </c>
      <c r="L118" s="7">
        <f t="shared" si="0"/>
        <v>33.554129922083931</v>
      </c>
      <c r="M118" s="36">
        <f t="shared" si="0"/>
        <v>0.95491708591370883</v>
      </c>
      <c r="N118" s="7">
        <f t="shared" si="0"/>
        <v>5.3902514767660694</v>
      </c>
      <c r="O118" s="7">
        <f t="shared" si="0"/>
        <v>3.3007786665083287</v>
      </c>
      <c r="P118" s="36">
        <f t="shared" si="0"/>
        <v>8.5821965872389522E-2</v>
      </c>
      <c r="Q118" s="36">
        <f t="shared" si="0"/>
        <v>0.82638246817196814</v>
      </c>
      <c r="R118" s="7">
        <f t="shared" si="0"/>
        <v>5.4116353496295844</v>
      </c>
      <c r="S118" s="36">
        <f t="shared" si="0"/>
        <v>0.44203555141314216</v>
      </c>
      <c r="T118" s="36">
        <f t="shared" si="0"/>
        <v>0.36394462039609449</v>
      </c>
      <c r="U118" s="36">
        <f t="shared" si="0"/>
        <v>0.91133563312012678</v>
      </c>
      <c r="V118" s="7">
        <f t="shared" si="0"/>
        <v>8.6691316699539431</v>
      </c>
      <c r="W118" s="36">
        <f t="shared" si="0"/>
        <v>0.22985275127908919</v>
      </c>
      <c r="X118" s="36">
        <f t="shared" si="0"/>
        <v>1.8057511260972137</v>
      </c>
      <c r="Y118" s="7">
        <f t="shared" si="0"/>
        <v>2.4895706561990161</v>
      </c>
      <c r="Z118" s="36">
        <f t="shared" si="0"/>
        <v>1.924495229039954</v>
      </c>
      <c r="AA118" s="36">
        <f t="shared" si="0"/>
        <v>2.1909285211063949</v>
      </c>
      <c r="AB118" s="36">
        <f t="shared" si="0"/>
        <v>1.4903115674209746</v>
      </c>
      <c r="AC118" s="7">
        <f t="shared" si="0"/>
        <v>2.8747723908790479</v>
      </c>
      <c r="AD118" s="36">
        <f t="shared" si="0"/>
        <v>0.71570874230944703</v>
      </c>
      <c r="AE118" s="36">
        <f t="shared" si="0"/>
        <v>1.6252208744836421</v>
      </c>
      <c r="AF118" s="36">
        <f t="shared" si="0"/>
        <v>0.60811974349508724</v>
      </c>
      <c r="AG118" s="36">
        <f t="shared" si="0"/>
        <v>0.75950978088826615</v>
      </c>
      <c r="AH118" s="36">
        <f t="shared" si="0"/>
        <v>0.78541228468708113</v>
      </c>
      <c r="AI118" s="36">
        <f t="shared" si="0"/>
        <v>0.60150267361632348</v>
      </c>
    </row>
    <row r="119" spans="1:35" x14ac:dyDescent="0.45">
      <c r="B119" t="s">
        <v>1152</v>
      </c>
      <c r="D119" s="36">
        <f>100*D118/$C118</f>
        <v>2.3406315009729228</v>
      </c>
      <c r="E119" s="7">
        <f t="shared" ref="E119:AI119" si="1">100*E118/$C118</f>
        <v>4.9391107225560473</v>
      </c>
      <c r="F119" s="7">
        <f t="shared" si="1"/>
        <v>2.4661872598346606</v>
      </c>
      <c r="G119" s="36">
        <f t="shared" si="1"/>
        <v>0.24264862572872314</v>
      </c>
      <c r="H119" s="36">
        <f t="shared" si="1"/>
        <v>0.26665452250878513</v>
      </c>
      <c r="I119" s="7">
        <f t="shared" si="1"/>
        <v>5.010874943430772</v>
      </c>
      <c r="J119" s="36">
        <f t="shared" si="1"/>
        <v>1.9712483590553418</v>
      </c>
      <c r="K119" s="36">
        <f t="shared" si="1"/>
        <v>0.40075512055989854</v>
      </c>
      <c r="L119" s="7">
        <f t="shared" si="1"/>
        <v>35.833450840193521</v>
      </c>
      <c r="M119" s="36">
        <f t="shared" si="1"/>
        <v>1.0197842868823397</v>
      </c>
      <c r="N119" s="7">
        <f t="shared" si="1"/>
        <v>5.7564094720230949</v>
      </c>
      <c r="O119" s="7">
        <f t="shared" si="1"/>
        <v>3.5249994666927691</v>
      </c>
      <c r="P119" s="36">
        <f t="shared" si="1"/>
        <v>9.1651823553112119E-2</v>
      </c>
      <c r="Q119" s="36">
        <f t="shared" si="1"/>
        <v>0.88251835518311372</v>
      </c>
      <c r="R119" s="7">
        <f t="shared" si="1"/>
        <v>5.7792459442787321</v>
      </c>
      <c r="S119" s="36">
        <f t="shared" si="1"/>
        <v>0.47206287982915818</v>
      </c>
      <c r="T119" s="36">
        <f t="shared" si="1"/>
        <v>0.38866725776528166</v>
      </c>
      <c r="U119" s="36">
        <f t="shared" si="1"/>
        <v>0.9732423604533309</v>
      </c>
      <c r="V119" s="7">
        <f t="shared" si="1"/>
        <v>9.2580229093649038</v>
      </c>
      <c r="W119" s="36">
        <f t="shared" si="1"/>
        <v>0.24546657244781081</v>
      </c>
      <c r="X119" s="36">
        <f t="shared" si="1"/>
        <v>1.9284152012549018</v>
      </c>
      <c r="Y119" s="7">
        <f t="shared" si="1"/>
        <v>2.6586863652626418</v>
      </c>
      <c r="Z119" s="36">
        <f t="shared" si="1"/>
        <v>2.0552255517316427</v>
      </c>
      <c r="AA119" s="36">
        <f t="shared" si="1"/>
        <v>2.3397575689713488</v>
      </c>
      <c r="AB119" s="36">
        <f t="shared" si="1"/>
        <v>1.5915479379664563</v>
      </c>
      <c r="AC119" s="7">
        <f t="shared" si="1"/>
        <v>3.0700547260357087</v>
      </c>
      <c r="AD119" s="36">
        <f t="shared" si="1"/>
        <v>0.76432659982528606</v>
      </c>
      <c r="AE119" s="36">
        <f t="shared" si="1"/>
        <v>1.7356215895181526</v>
      </c>
      <c r="AF119" s="36">
        <f t="shared" si="1"/>
        <v>0.64942911600101882</v>
      </c>
      <c r="AG119" s="36">
        <f t="shared" si="1"/>
        <v>0.81110302842910242</v>
      </c>
      <c r="AH119" s="36">
        <f t="shared" si="1"/>
        <v>0.83876508072096878</v>
      </c>
      <c r="AI119" s="36">
        <f t="shared" si="1"/>
        <v>0.64236255075979798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62E9D-FBAB-4433-866B-1F134960B4ED}">
  <dimension ref="A1:G115"/>
  <sheetViews>
    <sheetView workbookViewId="0">
      <pane xSplit="2" ySplit="13" topLeftCell="C113" activePane="bottomRight" state="frozen"/>
      <selection pane="topRight" activeCell="G13" sqref="G13:G131"/>
      <selection pane="bottomLeft" activeCell="G13" sqref="G13:G131"/>
      <selection pane="bottomRight" activeCell="E1" sqref="E1"/>
    </sheetView>
  </sheetViews>
  <sheetFormatPr defaultRowHeight="14.25" x14ac:dyDescent="0.45"/>
  <cols>
    <col min="3" max="4" width="9.265625" bestFit="1" customWidth="1"/>
  </cols>
  <sheetData>
    <row r="1" spans="1:7" x14ac:dyDescent="0.45">
      <c r="A1" s="1" t="s">
        <v>1577</v>
      </c>
      <c r="B1" s="1" t="s">
        <v>1</v>
      </c>
      <c r="C1" t="s">
        <v>1578</v>
      </c>
      <c r="D1" t="s">
        <v>1579</v>
      </c>
      <c r="E1" t="s">
        <v>1580</v>
      </c>
    </row>
    <row r="2" spans="1:7" x14ac:dyDescent="0.45">
      <c r="A2" t="s">
        <v>4</v>
      </c>
      <c r="C2" t="s">
        <v>1581</v>
      </c>
      <c r="D2" t="s">
        <v>1582</v>
      </c>
      <c r="E2" t="s">
        <v>1583</v>
      </c>
    </row>
    <row r="3" spans="1:7" x14ac:dyDescent="0.45">
      <c r="A3" t="s">
        <v>7</v>
      </c>
      <c r="C3" t="s">
        <v>878</v>
      </c>
      <c r="D3" t="s">
        <v>878</v>
      </c>
      <c r="E3" t="s">
        <v>1584</v>
      </c>
    </row>
    <row r="4" spans="1:7" x14ac:dyDescent="0.45">
      <c r="A4" t="s">
        <v>9</v>
      </c>
      <c r="C4" t="s">
        <v>1585</v>
      </c>
      <c r="D4" t="s">
        <v>1585</v>
      </c>
      <c r="E4" t="s">
        <v>1585</v>
      </c>
    </row>
    <row r="5" spans="1:7" x14ac:dyDescent="0.45">
      <c r="A5" t="s">
        <v>11</v>
      </c>
      <c r="C5" t="s">
        <v>889</v>
      </c>
      <c r="D5" t="s">
        <v>889</v>
      </c>
      <c r="E5" t="s">
        <v>889</v>
      </c>
    </row>
    <row r="6" spans="1:7" x14ac:dyDescent="0.45">
      <c r="A6" t="s">
        <v>13</v>
      </c>
      <c r="C6" t="s">
        <v>757</v>
      </c>
      <c r="D6" t="s">
        <v>757</v>
      </c>
      <c r="E6" t="s">
        <v>757</v>
      </c>
    </row>
    <row r="7" spans="1:7" x14ac:dyDescent="0.45">
      <c r="A7" t="s">
        <v>15</v>
      </c>
      <c r="C7" t="s">
        <v>1586</v>
      </c>
      <c r="D7" t="s">
        <v>1586</v>
      </c>
      <c r="E7" t="s">
        <v>1586</v>
      </c>
    </row>
    <row r="8" spans="1:7" x14ac:dyDescent="0.45">
      <c r="A8" t="s">
        <v>17</v>
      </c>
      <c r="C8" t="s">
        <v>590</v>
      </c>
      <c r="D8" t="s">
        <v>590</v>
      </c>
      <c r="E8" t="s">
        <v>590</v>
      </c>
    </row>
    <row r="9" spans="1:7" x14ac:dyDescent="0.45">
      <c r="A9" t="s">
        <v>19</v>
      </c>
      <c r="C9" t="s">
        <v>761</v>
      </c>
      <c r="D9" t="s">
        <v>761</v>
      </c>
      <c r="E9" t="s">
        <v>761</v>
      </c>
    </row>
    <row r="10" spans="1:7" x14ac:dyDescent="0.45">
      <c r="A10" t="s">
        <v>21</v>
      </c>
      <c r="C10" t="s">
        <v>594</v>
      </c>
      <c r="D10" t="s">
        <v>594</v>
      </c>
      <c r="E10" t="s">
        <v>594</v>
      </c>
    </row>
    <row r="11" spans="1:7" x14ac:dyDescent="0.45">
      <c r="A11" t="s">
        <v>24</v>
      </c>
      <c r="C11" t="s">
        <v>1587</v>
      </c>
      <c r="D11" t="s">
        <v>1587</v>
      </c>
      <c r="E11" t="s">
        <v>1587</v>
      </c>
    </row>
    <row r="12" spans="1:7" x14ac:dyDescent="0.45">
      <c r="A12" t="s">
        <v>26</v>
      </c>
      <c r="C12" t="s">
        <v>1588</v>
      </c>
      <c r="D12" t="s">
        <v>1588</v>
      </c>
      <c r="E12" t="s">
        <v>1588</v>
      </c>
    </row>
    <row r="13" spans="1:7" x14ac:dyDescent="0.45">
      <c r="A13" t="s">
        <v>32</v>
      </c>
      <c r="C13" t="s">
        <v>33</v>
      </c>
      <c r="D13" t="s">
        <v>33</v>
      </c>
      <c r="E13" t="s">
        <v>33</v>
      </c>
      <c r="F13" s="60" t="s">
        <v>1589</v>
      </c>
      <c r="G13" s="60" t="s">
        <v>1590</v>
      </c>
    </row>
    <row r="14" spans="1:7" x14ac:dyDescent="0.45">
      <c r="A14" t="s">
        <v>644</v>
      </c>
      <c r="B14" s="2">
        <v>36250</v>
      </c>
      <c r="C14" s="23">
        <v>32179.541422310587</v>
      </c>
      <c r="D14" s="23">
        <v>28338.682682849987</v>
      </c>
      <c r="E14" s="23">
        <v>30.454947084341793</v>
      </c>
      <c r="F14">
        <f>100*D14/$C14</f>
        <v>88.064283797413992</v>
      </c>
      <c r="G14">
        <f>100*E14/$C14</f>
        <v>9.4640711887916756E-2</v>
      </c>
    </row>
    <row r="15" spans="1:7" x14ac:dyDescent="0.45">
      <c r="A15" t="s">
        <v>645</v>
      </c>
      <c r="B15" s="2">
        <v>36341</v>
      </c>
      <c r="C15" s="23">
        <v>31859.405227764859</v>
      </c>
      <c r="D15" s="23">
        <v>27972.616013834519</v>
      </c>
      <c r="E15" s="23">
        <v>32.639542735520962</v>
      </c>
      <c r="F15">
        <f t="shared" ref="F15:G78" si="0">100*D15/$C15</f>
        <v>87.800182752491949</v>
      </c>
      <c r="G15">
        <f t="shared" si="0"/>
        <v>0.1024486882356367</v>
      </c>
    </row>
    <row r="16" spans="1:7" x14ac:dyDescent="0.45">
      <c r="A16" t="s">
        <v>646</v>
      </c>
      <c r="B16" s="2">
        <v>36433</v>
      </c>
      <c r="C16" s="23">
        <v>36016.501565358012</v>
      </c>
      <c r="D16" s="23">
        <v>31922.570995074151</v>
      </c>
      <c r="E16" s="23">
        <v>32.49694616684679</v>
      </c>
      <c r="F16">
        <f t="shared" si="0"/>
        <v>88.633180924430619</v>
      </c>
      <c r="G16">
        <f t="shared" si="0"/>
        <v>9.0227936513699439E-2</v>
      </c>
    </row>
    <row r="17" spans="1:7" x14ac:dyDescent="0.45">
      <c r="A17" t="s">
        <v>647</v>
      </c>
      <c r="B17" s="2">
        <v>36525</v>
      </c>
      <c r="C17" s="23">
        <v>36203.937591589587</v>
      </c>
      <c r="D17" s="23">
        <v>32017.134460937217</v>
      </c>
      <c r="E17" s="23">
        <v>32.694245502727682</v>
      </c>
      <c r="F17">
        <f t="shared" si="0"/>
        <v>88.435503403295584</v>
      </c>
      <c r="G17">
        <f t="shared" si="0"/>
        <v>9.0305772459188999E-2</v>
      </c>
    </row>
    <row r="18" spans="1:7" x14ac:dyDescent="0.45">
      <c r="A18" t="s">
        <v>648</v>
      </c>
      <c r="B18" s="2">
        <v>36616</v>
      </c>
      <c r="C18" s="23">
        <v>39296.215539946599</v>
      </c>
      <c r="D18" s="23">
        <v>34779.113891284993</v>
      </c>
      <c r="E18" s="23">
        <v>39.02190238627211</v>
      </c>
      <c r="F18">
        <f t="shared" si="0"/>
        <v>88.504995744260043</v>
      </c>
      <c r="G18">
        <f t="shared" si="0"/>
        <v>9.9301934932142163E-2</v>
      </c>
    </row>
    <row r="19" spans="1:7" x14ac:dyDescent="0.45">
      <c r="A19" t="s">
        <v>649</v>
      </c>
      <c r="B19" s="2">
        <v>36707</v>
      </c>
      <c r="C19" s="23">
        <v>40608.666909829735</v>
      </c>
      <c r="D19" s="23">
        <v>36004.575026503408</v>
      </c>
      <c r="E19" s="23">
        <v>45.149617976329857</v>
      </c>
      <c r="F19">
        <f t="shared" si="0"/>
        <v>88.662292476752384</v>
      </c>
      <c r="G19">
        <f t="shared" si="0"/>
        <v>0.11118222146169722</v>
      </c>
    </row>
    <row r="20" spans="1:7" x14ac:dyDescent="0.45">
      <c r="A20" t="s">
        <v>650</v>
      </c>
      <c r="B20" s="2">
        <v>36799</v>
      </c>
      <c r="C20" s="23">
        <v>42706.726170695809</v>
      </c>
      <c r="D20" s="23">
        <v>37924.435481704131</v>
      </c>
      <c r="E20" s="23">
        <v>47.619442939604227</v>
      </c>
      <c r="F20">
        <f t="shared" si="0"/>
        <v>88.802019920990432</v>
      </c>
      <c r="G20">
        <f t="shared" si="0"/>
        <v>0.1115033794659713</v>
      </c>
    </row>
    <row r="21" spans="1:7" x14ac:dyDescent="0.45">
      <c r="A21" t="s">
        <v>651</v>
      </c>
      <c r="B21" s="2">
        <v>36891</v>
      </c>
      <c r="C21" s="23">
        <v>43376.569769863207</v>
      </c>
      <c r="D21" s="23">
        <v>38542.807898640138</v>
      </c>
      <c r="E21" s="23">
        <v>71.821942154802997</v>
      </c>
      <c r="F21">
        <f t="shared" si="0"/>
        <v>88.856283710609532</v>
      </c>
      <c r="G21">
        <f t="shared" si="0"/>
        <v>0.16557773594329447</v>
      </c>
    </row>
    <row r="22" spans="1:7" x14ac:dyDescent="0.45">
      <c r="A22" t="s">
        <v>652</v>
      </c>
      <c r="B22" s="2">
        <v>36981</v>
      </c>
      <c r="C22" s="23">
        <v>41148.462781942268</v>
      </c>
      <c r="D22" s="23">
        <v>36421.768816049946</v>
      </c>
      <c r="E22" s="23">
        <v>49.871759282409954</v>
      </c>
      <c r="F22">
        <f t="shared" si="0"/>
        <v>88.513072794625515</v>
      </c>
      <c r="G22">
        <f t="shared" si="0"/>
        <v>0.12119956836952814</v>
      </c>
    </row>
    <row r="23" spans="1:7" x14ac:dyDescent="0.45">
      <c r="A23" t="s">
        <v>653</v>
      </c>
      <c r="B23" s="2">
        <v>37072</v>
      </c>
      <c r="C23" s="23">
        <v>40332.095993914059</v>
      </c>
      <c r="D23" s="23">
        <v>35729.293577534867</v>
      </c>
      <c r="E23" s="23">
        <v>72.524022277926605</v>
      </c>
      <c r="F23">
        <f t="shared" si="0"/>
        <v>88.587743079175127</v>
      </c>
      <c r="G23">
        <f t="shared" si="0"/>
        <v>0.17981714188340267</v>
      </c>
    </row>
    <row r="24" spans="1:7" x14ac:dyDescent="0.45">
      <c r="A24" t="s">
        <v>654</v>
      </c>
      <c r="B24" s="2">
        <v>37164</v>
      </c>
      <c r="C24" s="23">
        <v>38955.626884665042</v>
      </c>
      <c r="D24" s="23">
        <v>34327.181168676289</v>
      </c>
      <c r="E24" s="23">
        <v>80.740556241135863</v>
      </c>
      <c r="F24">
        <f t="shared" si="0"/>
        <v>88.118672227526773</v>
      </c>
      <c r="G24">
        <f t="shared" si="0"/>
        <v>0.20726288523140041</v>
      </c>
    </row>
    <row r="25" spans="1:7" x14ac:dyDescent="0.45">
      <c r="A25" t="s">
        <v>655</v>
      </c>
      <c r="B25" s="2">
        <v>37256</v>
      </c>
      <c r="C25" s="23">
        <v>38358.381368473936</v>
      </c>
      <c r="D25" s="23">
        <v>34077.452129996665</v>
      </c>
      <c r="E25" s="23">
        <v>79.475316188603017</v>
      </c>
      <c r="F25">
        <f t="shared" si="0"/>
        <v>88.839650981739055</v>
      </c>
      <c r="G25">
        <f t="shared" si="0"/>
        <v>0.20719152725751444</v>
      </c>
    </row>
    <row r="26" spans="1:7" x14ac:dyDescent="0.45">
      <c r="A26" t="s">
        <v>656</v>
      </c>
      <c r="B26" s="2">
        <v>37346</v>
      </c>
      <c r="C26" s="23">
        <v>38119.454335347698</v>
      </c>
      <c r="D26" s="23">
        <v>33517.292623660062</v>
      </c>
      <c r="E26" s="23">
        <v>147.87598189329702</v>
      </c>
      <c r="F26">
        <f t="shared" si="0"/>
        <v>87.927000026807548</v>
      </c>
      <c r="G26">
        <f t="shared" si="0"/>
        <v>0.3879278559246675</v>
      </c>
    </row>
    <row r="27" spans="1:7" x14ac:dyDescent="0.45">
      <c r="A27" t="s">
        <v>657</v>
      </c>
      <c r="B27" s="2">
        <v>37437</v>
      </c>
      <c r="C27" s="23">
        <v>41006.498928115616</v>
      </c>
      <c r="D27" s="23">
        <v>36212.469256032484</v>
      </c>
      <c r="E27" s="23">
        <v>129.29389919351661</v>
      </c>
      <c r="F27">
        <f t="shared" si="0"/>
        <v>88.309097832304417</v>
      </c>
      <c r="G27">
        <f t="shared" si="0"/>
        <v>0.3153009951426694</v>
      </c>
    </row>
    <row r="28" spans="1:7" x14ac:dyDescent="0.45">
      <c r="A28" t="s">
        <v>658</v>
      </c>
      <c r="B28" s="2">
        <v>37529</v>
      </c>
      <c r="C28" s="23">
        <v>41105.2043662703</v>
      </c>
      <c r="D28" s="23">
        <v>36312.078009636709</v>
      </c>
      <c r="E28" s="23">
        <v>173.99822110671064</v>
      </c>
      <c r="F28">
        <f t="shared" si="0"/>
        <v>88.339368626113227</v>
      </c>
      <c r="G28">
        <f t="shared" si="0"/>
        <v>0.42329973488585398</v>
      </c>
    </row>
    <row r="29" spans="1:7" x14ac:dyDescent="0.45">
      <c r="A29" t="s">
        <v>659</v>
      </c>
      <c r="B29" s="2">
        <v>37621</v>
      </c>
      <c r="C29" s="23">
        <v>40670.461252006848</v>
      </c>
      <c r="D29" s="23">
        <v>35722.146768743456</v>
      </c>
      <c r="E29" s="23">
        <v>206.67579570030395</v>
      </c>
      <c r="F29">
        <f t="shared" si="0"/>
        <v>87.833148848246168</v>
      </c>
      <c r="G29">
        <f t="shared" si="0"/>
        <v>0.50817175251511493</v>
      </c>
    </row>
    <row r="30" spans="1:7" x14ac:dyDescent="0.45">
      <c r="A30" t="s">
        <v>660</v>
      </c>
      <c r="B30" s="2">
        <v>37711</v>
      </c>
      <c r="C30" s="23">
        <v>40723.913392866991</v>
      </c>
      <c r="D30" s="23">
        <v>35382.675273403809</v>
      </c>
      <c r="E30" s="23">
        <v>278.34907364451783</v>
      </c>
      <c r="F30">
        <f t="shared" si="0"/>
        <v>86.884270998379222</v>
      </c>
      <c r="G30">
        <f t="shared" si="0"/>
        <v>0.68350276398847309</v>
      </c>
    </row>
    <row r="31" spans="1:7" x14ac:dyDescent="0.45">
      <c r="A31" t="s">
        <v>661</v>
      </c>
      <c r="B31" s="2">
        <v>37802</v>
      </c>
      <c r="C31" s="23">
        <v>39685.315653898419</v>
      </c>
      <c r="D31" s="23">
        <v>34782.523255560904</v>
      </c>
      <c r="E31" s="23">
        <v>199.7969358338986</v>
      </c>
      <c r="F31">
        <f t="shared" si="0"/>
        <v>87.645827385888779</v>
      </c>
      <c r="G31">
        <f t="shared" si="0"/>
        <v>0.50345305950532837</v>
      </c>
    </row>
    <row r="32" spans="1:7" x14ac:dyDescent="0.45">
      <c r="A32" t="s">
        <v>662</v>
      </c>
      <c r="B32" s="2">
        <v>37894</v>
      </c>
      <c r="C32" s="23">
        <v>41243.934843671232</v>
      </c>
      <c r="D32" s="23">
        <v>36369.742187625227</v>
      </c>
      <c r="E32" s="23">
        <v>232.57497562911254</v>
      </c>
      <c r="F32">
        <f t="shared" si="0"/>
        <v>88.182037735921952</v>
      </c>
      <c r="G32">
        <f t="shared" si="0"/>
        <v>0.56390103541442427</v>
      </c>
    </row>
    <row r="33" spans="1:7" x14ac:dyDescent="0.45">
      <c r="A33" t="s">
        <v>663</v>
      </c>
      <c r="B33" s="2">
        <v>37986</v>
      </c>
      <c r="C33" s="23">
        <v>43041.415785496472</v>
      </c>
      <c r="D33" s="23">
        <v>37677.668282597624</v>
      </c>
      <c r="E33" s="23">
        <v>266.11088675514145</v>
      </c>
      <c r="F33">
        <f t="shared" si="0"/>
        <v>87.538171305447037</v>
      </c>
      <c r="G33">
        <f t="shared" si="0"/>
        <v>0.61826703861542576</v>
      </c>
    </row>
    <row r="34" spans="1:7" x14ac:dyDescent="0.45">
      <c r="A34" t="s">
        <v>664</v>
      </c>
      <c r="B34" s="2">
        <v>38077</v>
      </c>
      <c r="C34" s="23">
        <v>45179.605688937067</v>
      </c>
      <c r="D34" s="23">
        <v>39817.822612046701</v>
      </c>
      <c r="E34" s="23">
        <v>264.86817321094969</v>
      </c>
      <c r="F34">
        <f t="shared" si="0"/>
        <v>88.132293332070219</v>
      </c>
      <c r="G34">
        <f t="shared" si="0"/>
        <v>0.58625605330550012</v>
      </c>
    </row>
    <row r="35" spans="1:7" x14ac:dyDescent="0.45">
      <c r="A35" t="s">
        <v>665</v>
      </c>
      <c r="B35" s="2">
        <v>38168</v>
      </c>
      <c r="C35" s="23">
        <v>46632.044908624754</v>
      </c>
      <c r="D35" s="23">
        <v>40798.951778548821</v>
      </c>
      <c r="E35" s="23">
        <v>296.07386477073692</v>
      </c>
      <c r="F35">
        <f t="shared" si="0"/>
        <v>87.491234533021554</v>
      </c>
      <c r="G35">
        <f t="shared" si="0"/>
        <v>0.63491503611066613</v>
      </c>
    </row>
    <row r="36" spans="1:7" x14ac:dyDescent="0.45">
      <c r="A36" t="s">
        <v>666</v>
      </c>
      <c r="B36" s="2">
        <v>38260</v>
      </c>
      <c r="C36" s="23">
        <v>47457.989675110119</v>
      </c>
      <c r="D36" s="23">
        <v>41341.971975416789</v>
      </c>
      <c r="E36" s="23">
        <v>234.84080265215078</v>
      </c>
      <c r="F36">
        <f t="shared" si="0"/>
        <v>87.112775442949399</v>
      </c>
      <c r="G36">
        <f t="shared" si="0"/>
        <v>0.49483933950812858</v>
      </c>
    </row>
    <row r="37" spans="1:7" x14ac:dyDescent="0.45">
      <c r="A37" t="s">
        <v>667</v>
      </c>
      <c r="B37" s="2">
        <v>38352</v>
      </c>
      <c r="C37" s="23">
        <v>48580.226579131217</v>
      </c>
      <c r="D37" s="23">
        <v>42453.372040142101</v>
      </c>
      <c r="E37" s="23">
        <v>184.20858598816665</v>
      </c>
      <c r="F37">
        <f t="shared" si="0"/>
        <v>87.388172162990585</v>
      </c>
      <c r="G37">
        <f t="shared" si="0"/>
        <v>0.37918428743454602</v>
      </c>
    </row>
    <row r="38" spans="1:7" x14ac:dyDescent="0.45">
      <c r="A38" t="s">
        <v>668</v>
      </c>
      <c r="B38" s="2">
        <v>38442</v>
      </c>
      <c r="C38" s="23">
        <v>49233.031693996578</v>
      </c>
      <c r="D38" s="23">
        <v>42581.401975116169</v>
      </c>
      <c r="E38" s="23">
        <v>208.24497372230101</v>
      </c>
      <c r="F38">
        <f t="shared" si="0"/>
        <v>86.489498025993996</v>
      </c>
      <c r="G38">
        <f t="shared" si="0"/>
        <v>0.42297816436864716</v>
      </c>
    </row>
    <row r="39" spans="1:7" x14ac:dyDescent="0.45">
      <c r="A39" t="s">
        <v>669</v>
      </c>
      <c r="B39" s="2">
        <v>38533</v>
      </c>
      <c r="C39" s="23">
        <v>52989.312974741602</v>
      </c>
      <c r="D39" s="23">
        <v>45734.296684516841</v>
      </c>
      <c r="E39" s="23">
        <v>309.65787120823904</v>
      </c>
      <c r="F39">
        <f t="shared" si="0"/>
        <v>86.308529243089069</v>
      </c>
      <c r="G39">
        <f t="shared" si="0"/>
        <v>0.58437796948951493</v>
      </c>
    </row>
    <row r="40" spans="1:7" x14ac:dyDescent="0.45">
      <c r="A40" t="s">
        <v>670</v>
      </c>
      <c r="B40" s="2">
        <v>38625</v>
      </c>
      <c r="C40" s="23">
        <v>53601.511527177034</v>
      </c>
      <c r="D40" s="23">
        <v>45863.984098404399</v>
      </c>
      <c r="E40" s="23">
        <v>287.91081397615284</v>
      </c>
      <c r="F40">
        <f t="shared" si="0"/>
        <v>85.564721575342972</v>
      </c>
      <c r="G40">
        <f t="shared" si="0"/>
        <v>0.53713189380895776</v>
      </c>
    </row>
    <row r="41" spans="1:7" x14ac:dyDescent="0.45">
      <c r="A41" t="s">
        <v>671</v>
      </c>
      <c r="B41" s="2">
        <v>38717</v>
      </c>
      <c r="C41" s="23">
        <v>57992.852813226476</v>
      </c>
      <c r="D41" s="23">
        <v>49020.964210723512</v>
      </c>
      <c r="E41" s="23">
        <v>320.80814022665032</v>
      </c>
      <c r="F41">
        <f t="shared" si="0"/>
        <v>84.529320136400074</v>
      </c>
      <c r="G41">
        <f t="shared" si="0"/>
        <v>0.55318565075571402</v>
      </c>
    </row>
    <row r="42" spans="1:7" x14ac:dyDescent="0.45">
      <c r="A42" t="s">
        <v>672</v>
      </c>
      <c r="B42" s="2">
        <v>38807</v>
      </c>
      <c r="C42" s="23">
        <v>62153.044488693369</v>
      </c>
      <c r="D42" s="23">
        <v>53222.154389772804</v>
      </c>
      <c r="E42" s="23">
        <v>359.75739113286517</v>
      </c>
      <c r="F42">
        <f t="shared" si="0"/>
        <v>85.630808317772377</v>
      </c>
      <c r="G42">
        <f t="shared" si="0"/>
        <v>0.57882505047409349</v>
      </c>
    </row>
    <row r="43" spans="1:7" x14ac:dyDescent="0.45">
      <c r="A43" t="s">
        <v>673</v>
      </c>
      <c r="B43" s="2">
        <v>38898</v>
      </c>
      <c r="C43" s="23">
        <v>62468.83152278635</v>
      </c>
      <c r="D43" s="23">
        <v>52979.50202527178</v>
      </c>
      <c r="E43" s="23">
        <v>389.31373844028741</v>
      </c>
      <c r="F43">
        <f t="shared" si="0"/>
        <v>84.809497366613613</v>
      </c>
      <c r="G43">
        <f t="shared" si="0"/>
        <v>0.62321277499528704</v>
      </c>
    </row>
    <row r="44" spans="1:7" x14ac:dyDescent="0.45">
      <c r="A44" t="s">
        <v>674</v>
      </c>
      <c r="B44" s="2">
        <v>38990</v>
      </c>
      <c r="C44" s="23">
        <v>62335.064070590823</v>
      </c>
      <c r="D44" s="23">
        <v>52807.244617785662</v>
      </c>
      <c r="E44" s="23">
        <v>450.45077472180702</v>
      </c>
      <c r="F44">
        <f t="shared" si="0"/>
        <v>84.715152547183621</v>
      </c>
      <c r="G44">
        <f t="shared" si="0"/>
        <v>0.72262823731391024</v>
      </c>
    </row>
    <row r="45" spans="1:7" x14ac:dyDescent="0.45">
      <c r="A45" t="s">
        <v>675</v>
      </c>
      <c r="B45" s="2">
        <v>39082</v>
      </c>
      <c r="C45" s="23">
        <v>62798.421074737875</v>
      </c>
      <c r="D45" s="23">
        <v>52667.916433687657</v>
      </c>
      <c r="E45" s="23">
        <v>482.14385981508428</v>
      </c>
      <c r="F45">
        <f t="shared" si="0"/>
        <v>83.868217595799635</v>
      </c>
      <c r="G45">
        <f t="shared" si="0"/>
        <v>0.76776430292932618</v>
      </c>
    </row>
    <row r="46" spans="1:7" x14ac:dyDescent="0.45">
      <c r="A46" t="s">
        <v>676</v>
      </c>
      <c r="B46" s="2">
        <v>39172</v>
      </c>
      <c r="C46" s="23">
        <v>63968.769532068611</v>
      </c>
      <c r="D46" s="23">
        <v>53099.371789767516</v>
      </c>
      <c r="E46" s="23">
        <v>441.49155060893088</v>
      </c>
      <c r="F46">
        <f t="shared" si="0"/>
        <v>83.008274472354699</v>
      </c>
      <c r="G46">
        <f t="shared" si="0"/>
        <v>0.69016733296332011</v>
      </c>
    </row>
    <row r="47" spans="1:7" x14ac:dyDescent="0.45">
      <c r="A47" t="s">
        <v>677</v>
      </c>
      <c r="B47" s="2">
        <v>39263</v>
      </c>
      <c r="C47" s="23">
        <v>66145.576519468639</v>
      </c>
      <c r="D47" s="23">
        <v>54736.802536890602</v>
      </c>
      <c r="E47" s="23">
        <v>417.69377563705962</v>
      </c>
      <c r="F47">
        <f t="shared" si="0"/>
        <v>82.752022761159097</v>
      </c>
      <c r="G47">
        <f t="shared" si="0"/>
        <v>0.63147650623941531</v>
      </c>
    </row>
    <row r="48" spans="1:7" x14ac:dyDescent="0.45">
      <c r="A48" t="s">
        <v>678</v>
      </c>
      <c r="B48" s="2">
        <v>39355</v>
      </c>
      <c r="C48" s="23">
        <v>69317.010529523162</v>
      </c>
      <c r="D48" s="23">
        <v>56717.437308760796</v>
      </c>
      <c r="E48" s="23">
        <v>495.89138162237077</v>
      </c>
      <c r="F48">
        <f t="shared" si="0"/>
        <v>81.82325936373725</v>
      </c>
      <c r="G48">
        <f t="shared" si="0"/>
        <v>0.71539637649428511</v>
      </c>
    </row>
    <row r="49" spans="1:7" x14ac:dyDescent="0.45">
      <c r="A49" t="s">
        <v>679</v>
      </c>
      <c r="B49" s="2">
        <v>39447</v>
      </c>
      <c r="C49" s="23">
        <v>72035.158477027304</v>
      </c>
      <c r="D49" s="23">
        <v>58229.317505660656</v>
      </c>
      <c r="E49" s="23">
        <v>537.72924206610742</v>
      </c>
      <c r="F49">
        <f t="shared" si="0"/>
        <v>80.834579581345039</v>
      </c>
      <c r="G49">
        <f t="shared" si="0"/>
        <v>0.74648165345203532</v>
      </c>
    </row>
    <row r="50" spans="1:7" x14ac:dyDescent="0.45">
      <c r="A50" t="s">
        <v>680</v>
      </c>
      <c r="B50" s="2">
        <v>39538</v>
      </c>
      <c r="C50" s="23">
        <v>74536.369082057892</v>
      </c>
      <c r="D50" s="23">
        <v>59989.840618208647</v>
      </c>
      <c r="E50" s="23">
        <v>496.51524283456445</v>
      </c>
      <c r="F50">
        <f t="shared" si="0"/>
        <v>80.483985679749424</v>
      </c>
      <c r="G50">
        <f t="shared" si="0"/>
        <v>0.66613822077641782</v>
      </c>
    </row>
    <row r="51" spans="1:7" x14ac:dyDescent="0.45">
      <c r="A51" t="s">
        <v>681</v>
      </c>
      <c r="B51" s="2">
        <v>39629</v>
      </c>
      <c r="C51" s="23">
        <v>77626.361139805595</v>
      </c>
      <c r="D51" s="23">
        <v>61759.362763151294</v>
      </c>
      <c r="E51" s="23">
        <v>579.59929632244643</v>
      </c>
      <c r="F51">
        <f t="shared" si="0"/>
        <v>79.559780796528983</v>
      </c>
      <c r="G51">
        <f t="shared" si="0"/>
        <v>0.74665266774335104</v>
      </c>
    </row>
    <row r="52" spans="1:7" x14ac:dyDescent="0.45">
      <c r="A52" t="s">
        <v>682</v>
      </c>
      <c r="B52" s="2">
        <v>39721</v>
      </c>
      <c r="C52" s="23">
        <v>77469.051495539068</v>
      </c>
      <c r="D52" s="23">
        <v>62613.400930346957</v>
      </c>
      <c r="E52" s="23">
        <v>543.24266271844874</v>
      </c>
      <c r="F52">
        <f t="shared" si="0"/>
        <v>80.823760871723664</v>
      </c>
      <c r="G52">
        <f t="shared" si="0"/>
        <v>0.70123830385315944</v>
      </c>
    </row>
    <row r="53" spans="1:7" x14ac:dyDescent="0.45">
      <c r="A53" t="s">
        <v>683</v>
      </c>
      <c r="B53" s="2">
        <v>39813</v>
      </c>
      <c r="C53" s="23">
        <v>61900.699133491311</v>
      </c>
      <c r="D53" s="23">
        <v>49371.830886681011</v>
      </c>
      <c r="E53" s="23">
        <v>416.87273096391812</v>
      </c>
      <c r="F53">
        <f t="shared" si="0"/>
        <v>79.759730629550248</v>
      </c>
      <c r="G53">
        <f t="shared" si="0"/>
        <v>0.67345399454199306</v>
      </c>
    </row>
    <row r="54" spans="1:7" x14ac:dyDescent="0.45">
      <c r="A54" t="s">
        <v>684</v>
      </c>
      <c r="B54" s="2">
        <v>39903</v>
      </c>
      <c r="C54" s="23">
        <v>52773.703818342117</v>
      </c>
      <c r="D54" s="23">
        <v>43231.828767037245</v>
      </c>
      <c r="E54" s="23">
        <v>547.48751517738856</v>
      </c>
      <c r="F54">
        <f t="shared" si="0"/>
        <v>81.919262130719574</v>
      </c>
      <c r="G54">
        <f t="shared" si="0"/>
        <v>1.037424845263756</v>
      </c>
    </row>
    <row r="55" spans="1:7" x14ac:dyDescent="0.45">
      <c r="A55" t="s">
        <v>685</v>
      </c>
      <c r="B55" s="2">
        <v>39994</v>
      </c>
      <c r="C55" s="23">
        <v>52785.152266035104</v>
      </c>
      <c r="D55" s="23">
        <v>42582.935521632775</v>
      </c>
      <c r="E55" s="23">
        <v>542.84483098174235</v>
      </c>
      <c r="F55">
        <f t="shared" si="0"/>
        <v>80.672184683708878</v>
      </c>
      <c r="G55">
        <f t="shared" si="0"/>
        <v>1.0284044047951697</v>
      </c>
    </row>
    <row r="56" spans="1:7" x14ac:dyDescent="0.45">
      <c r="A56" t="s">
        <v>686</v>
      </c>
      <c r="B56" s="2">
        <v>40086</v>
      </c>
      <c r="C56" s="23">
        <v>57958.923824014164</v>
      </c>
      <c r="D56" s="23">
        <v>46420.488215428864</v>
      </c>
      <c r="E56" s="23">
        <v>537.27011788074776</v>
      </c>
      <c r="F56">
        <f t="shared" si="0"/>
        <v>80.092046492063105</v>
      </c>
      <c r="G56">
        <f t="shared" si="0"/>
        <v>0.92698428892867102</v>
      </c>
    </row>
    <row r="57" spans="1:7" x14ac:dyDescent="0.45">
      <c r="A57" t="s">
        <v>687</v>
      </c>
      <c r="B57" s="2">
        <v>40178</v>
      </c>
      <c r="C57" s="23">
        <v>65833.3558587804</v>
      </c>
      <c r="D57" s="23">
        <v>52577.836796349155</v>
      </c>
      <c r="E57" s="23">
        <v>576.83843952759082</v>
      </c>
      <c r="F57">
        <f t="shared" si="0"/>
        <v>79.86504122489859</v>
      </c>
      <c r="G57">
        <f t="shared" si="0"/>
        <v>0.87620998808715</v>
      </c>
    </row>
    <row r="58" spans="1:7" x14ac:dyDescent="0.45">
      <c r="A58" t="s">
        <v>688</v>
      </c>
      <c r="B58" s="2">
        <v>40268</v>
      </c>
      <c r="C58" s="23">
        <v>70601.489642079672</v>
      </c>
      <c r="D58" s="23">
        <v>56903.281520434153</v>
      </c>
      <c r="E58" s="23">
        <v>792.61999316969764</v>
      </c>
      <c r="F58">
        <f t="shared" si="0"/>
        <v>80.59784830165799</v>
      </c>
      <c r="G58">
        <f t="shared" si="0"/>
        <v>1.1226675204559464</v>
      </c>
    </row>
    <row r="59" spans="1:7" x14ac:dyDescent="0.45">
      <c r="A59" t="s">
        <v>689</v>
      </c>
      <c r="B59" s="2">
        <v>40359</v>
      </c>
      <c r="C59" s="23">
        <v>72950.278278503014</v>
      </c>
      <c r="D59" s="23">
        <v>58454.311443127415</v>
      </c>
      <c r="E59" s="23">
        <v>958.54388040939546</v>
      </c>
      <c r="F59">
        <f t="shared" si="0"/>
        <v>80.12897664346913</v>
      </c>
      <c r="G59">
        <f t="shared" si="0"/>
        <v>1.313968778501369</v>
      </c>
    </row>
    <row r="60" spans="1:7" x14ac:dyDescent="0.45">
      <c r="A60" t="s">
        <v>690</v>
      </c>
      <c r="B60" s="2">
        <v>40451</v>
      </c>
      <c r="C60" s="23">
        <v>75155.832065059338</v>
      </c>
      <c r="D60" s="23">
        <v>60291.41330841255</v>
      </c>
      <c r="E60" s="23">
        <v>994.6151732057042</v>
      </c>
      <c r="F60">
        <f t="shared" si="0"/>
        <v>80.221869217309361</v>
      </c>
      <c r="G60">
        <f t="shared" si="0"/>
        <v>1.3234038475479939</v>
      </c>
    </row>
    <row r="61" spans="1:7" x14ac:dyDescent="0.45">
      <c r="A61" t="s">
        <v>691</v>
      </c>
      <c r="B61" s="2">
        <v>40543</v>
      </c>
      <c r="C61" s="23">
        <v>79507.64178448898</v>
      </c>
      <c r="D61" s="23">
        <v>62855.814620976438</v>
      </c>
      <c r="E61" s="23">
        <v>1401.9464559429653</v>
      </c>
      <c r="F61">
        <f t="shared" si="0"/>
        <v>79.056318625763694</v>
      </c>
      <c r="G61">
        <f t="shared" si="0"/>
        <v>1.7632851691703282</v>
      </c>
    </row>
    <row r="62" spans="1:7" x14ac:dyDescent="0.45">
      <c r="A62" t="s">
        <v>692</v>
      </c>
      <c r="B62" s="2">
        <v>40633</v>
      </c>
      <c r="C62" s="23">
        <v>86460.635667829847</v>
      </c>
      <c r="D62" s="23">
        <v>69025.021626349626</v>
      </c>
      <c r="E62" s="23">
        <v>1300.3853724256562</v>
      </c>
      <c r="F62">
        <f t="shared" si="0"/>
        <v>79.834043658358567</v>
      </c>
      <c r="G62">
        <f t="shared" si="0"/>
        <v>1.5040201386230403</v>
      </c>
    </row>
    <row r="63" spans="1:7" x14ac:dyDescent="0.45">
      <c r="A63" t="s">
        <v>693</v>
      </c>
      <c r="B63" s="2">
        <v>40724</v>
      </c>
      <c r="C63" s="23">
        <v>87207.389219064236</v>
      </c>
      <c r="D63" s="23">
        <v>68615.137114838013</v>
      </c>
      <c r="E63" s="23">
        <v>1359.9196564029153</v>
      </c>
      <c r="F63">
        <f t="shared" si="0"/>
        <v>78.680416567083967</v>
      </c>
      <c r="G63">
        <f t="shared" si="0"/>
        <v>1.5594087480211205</v>
      </c>
    </row>
    <row r="64" spans="1:7" x14ac:dyDescent="0.45">
      <c r="A64" t="s">
        <v>694</v>
      </c>
      <c r="B64" s="2">
        <v>40816</v>
      </c>
      <c r="C64" s="23">
        <v>87863.35619695374</v>
      </c>
      <c r="D64" s="23">
        <v>68866.935888165361</v>
      </c>
      <c r="E64" s="23">
        <v>1627.8335814766515</v>
      </c>
      <c r="F64">
        <f t="shared" si="0"/>
        <v>78.3795872010555</v>
      </c>
      <c r="G64">
        <f t="shared" si="0"/>
        <v>1.8526876868073578</v>
      </c>
    </row>
    <row r="65" spans="1:7" x14ac:dyDescent="0.45">
      <c r="A65" t="s">
        <v>695</v>
      </c>
      <c r="B65" s="2">
        <v>40908</v>
      </c>
      <c r="C65" s="23">
        <v>87830.714454390298</v>
      </c>
      <c r="D65" s="23">
        <v>67987.842027612714</v>
      </c>
      <c r="E65" s="23">
        <v>1651.6297621373706</v>
      </c>
      <c r="F65">
        <f t="shared" si="0"/>
        <v>77.407820771989947</v>
      </c>
      <c r="G65">
        <f t="shared" si="0"/>
        <v>1.8804694603674743</v>
      </c>
    </row>
    <row r="66" spans="1:7" x14ac:dyDescent="0.45">
      <c r="A66" t="s">
        <v>696</v>
      </c>
      <c r="B66" s="2">
        <v>40999</v>
      </c>
      <c r="C66" s="23">
        <v>94588.879337238468</v>
      </c>
      <c r="D66" s="23">
        <v>73493.355080769572</v>
      </c>
      <c r="E66" s="23">
        <v>1413.4833888824194</v>
      </c>
      <c r="F66">
        <f t="shared" si="0"/>
        <v>77.697669742701095</v>
      </c>
      <c r="G66">
        <f t="shared" si="0"/>
        <v>1.4943441541821381</v>
      </c>
    </row>
    <row r="67" spans="1:7" x14ac:dyDescent="0.45">
      <c r="A67" t="s">
        <v>697</v>
      </c>
      <c r="B67" s="2">
        <v>41090</v>
      </c>
      <c r="C67" s="23">
        <v>92194.033998182043</v>
      </c>
      <c r="D67" s="23">
        <v>71698.4793250121</v>
      </c>
      <c r="E67" s="23">
        <v>1290.5669257742295</v>
      </c>
      <c r="F67">
        <f t="shared" si="0"/>
        <v>77.769109578637057</v>
      </c>
      <c r="G67">
        <f t="shared" si="0"/>
        <v>1.3998377875510664</v>
      </c>
    </row>
    <row r="68" spans="1:7" x14ac:dyDescent="0.45">
      <c r="A68" t="s">
        <v>698</v>
      </c>
      <c r="B68" s="2">
        <v>41182</v>
      </c>
      <c r="C68" s="23">
        <v>91052.822347789261</v>
      </c>
      <c r="D68" s="23">
        <v>70553.13994169714</v>
      </c>
      <c r="E68" s="23">
        <v>1536.667083312077</v>
      </c>
      <c r="F68">
        <f t="shared" si="0"/>
        <v>77.485945105808298</v>
      </c>
      <c r="G68">
        <f t="shared" si="0"/>
        <v>1.6876655151254483</v>
      </c>
    </row>
    <row r="69" spans="1:7" x14ac:dyDescent="0.45">
      <c r="A69" t="s">
        <v>699</v>
      </c>
      <c r="B69" s="2">
        <v>41274</v>
      </c>
      <c r="C69" s="23">
        <v>92924.124853830755</v>
      </c>
      <c r="D69" s="23">
        <v>72123.967677885143</v>
      </c>
      <c r="E69" s="23">
        <v>1477.4093792857236</v>
      </c>
      <c r="F69">
        <f t="shared" si="0"/>
        <v>77.615977327024424</v>
      </c>
      <c r="G69">
        <f t="shared" si="0"/>
        <v>1.5899093821003771</v>
      </c>
    </row>
    <row r="70" spans="1:7" x14ac:dyDescent="0.45">
      <c r="A70" t="s">
        <v>700</v>
      </c>
      <c r="B70" s="2">
        <v>41364</v>
      </c>
      <c r="C70" s="23">
        <v>93308.059636836449</v>
      </c>
      <c r="D70" s="23">
        <v>73154.75796759002</v>
      </c>
      <c r="E70" s="23">
        <v>1574.8421296044414</v>
      </c>
      <c r="F70">
        <f t="shared" si="0"/>
        <v>78.401328087107444</v>
      </c>
      <c r="G70">
        <f t="shared" si="0"/>
        <v>1.68778788856383</v>
      </c>
    </row>
    <row r="71" spans="1:7" x14ac:dyDescent="0.45">
      <c r="A71" t="s">
        <v>701</v>
      </c>
      <c r="B71" s="2">
        <v>41455</v>
      </c>
      <c r="C71" s="23">
        <v>94484.076986274813</v>
      </c>
      <c r="D71" s="23">
        <v>74164.851025520649</v>
      </c>
      <c r="E71" s="23">
        <v>1799.4875905513079</v>
      </c>
      <c r="F71">
        <f t="shared" si="0"/>
        <v>78.494549971943073</v>
      </c>
      <c r="G71">
        <f t="shared" si="0"/>
        <v>1.9045405828674282</v>
      </c>
    </row>
    <row r="72" spans="1:7" x14ac:dyDescent="0.45">
      <c r="A72" t="s">
        <v>702</v>
      </c>
      <c r="B72" s="2">
        <v>41547</v>
      </c>
      <c r="C72" s="23">
        <v>96036.63226129963</v>
      </c>
      <c r="D72" s="23">
        <v>75264.449081804574</v>
      </c>
      <c r="E72" s="23">
        <v>1501.2992672675693</v>
      </c>
      <c r="F72">
        <f t="shared" si="0"/>
        <v>78.370562679689328</v>
      </c>
      <c r="G72">
        <f t="shared" si="0"/>
        <v>1.563256886375175</v>
      </c>
    </row>
    <row r="73" spans="1:7" x14ac:dyDescent="0.45">
      <c r="A73" t="s">
        <v>703</v>
      </c>
      <c r="B73" s="2">
        <v>41639</v>
      </c>
      <c r="C73" s="23">
        <v>95901.914586614672</v>
      </c>
      <c r="D73" s="23">
        <v>76592.293781249449</v>
      </c>
      <c r="E73" s="23">
        <v>1607.0054713953743</v>
      </c>
      <c r="F73">
        <f t="shared" si="0"/>
        <v>79.865239512058366</v>
      </c>
      <c r="G73">
        <f t="shared" si="0"/>
        <v>1.6756761096192641</v>
      </c>
    </row>
    <row r="74" spans="1:7" x14ac:dyDescent="0.45">
      <c r="A74" t="s">
        <v>704</v>
      </c>
      <c r="B74" s="2">
        <v>41729</v>
      </c>
      <c r="C74" s="23">
        <v>96209.254922155131</v>
      </c>
      <c r="D74" s="23">
        <v>76896.423974854813</v>
      </c>
      <c r="E74" s="23">
        <v>1603.6899530483022</v>
      </c>
      <c r="F74">
        <f t="shared" si="0"/>
        <v>79.926223352496891</v>
      </c>
      <c r="G74">
        <f t="shared" si="0"/>
        <v>1.6668770113081954</v>
      </c>
    </row>
    <row r="75" spans="1:7" x14ac:dyDescent="0.45">
      <c r="A75" t="s">
        <v>705</v>
      </c>
      <c r="B75" s="2">
        <v>41820</v>
      </c>
      <c r="C75" s="23">
        <v>99685.078167077139</v>
      </c>
      <c r="D75" s="23">
        <v>79040.1852584976</v>
      </c>
      <c r="E75" s="23">
        <v>1631.184125107528</v>
      </c>
      <c r="F75">
        <f t="shared" si="0"/>
        <v>79.289886422140654</v>
      </c>
      <c r="G75">
        <f t="shared" si="0"/>
        <v>1.6363373085524218</v>
      </c>
    </row>
    <row r="76" spans="1:7" x14ac:dyDescent="0.45">
      <c r="A76" t="s">
        <v>706</v>
      </c>
      <c r="B76" s="2">
        <v>41912</v>
      </c>
      <c r="C76" s="23">
        <v>100691.16133160547</v>
      </c>
      <c r="D76" s="23">
        <v>81229.659297249076</v>
      </c>
      <c r="E76" s="23">
        <v>1499.0644059380386</v>
      </c>
      <c r="F76">
        <f t="shared" si="0"/>
        <v>80.672085040052352</v>
      </c>
      <c r="G76">
        <f t="shared" si="0"/>
        <v>1.4887745717830989</v>
      </c>
    </row>
    <row r="77" spans="1:7" x14ac:dyDescent="0.45">
      <c r="A77" t="s">
        <v>707</v>
      </c>
      <c r="B77" s="2">
        <v>42004</v>
      </c>
      <c r="C77" s="23">
        <v>99944.46002358968</v>
      </c>
      <c r="D77" s="23">
        <v>80908.895056910886</v>
      </c>
      <c r="E77" s="23">
        <v>1253.8482349694646</v>
      </c>
      <c r="F77">
        <f t="shared" si="0"/>
        <v>80.953856809886346</v>
      </c>
      <c r="G77">
        <f t="shared" si="0"/>
        <v>1.2545450089715042</v>
      </c>
    </row>
    <row r="78" spans="1:7" x14ac:dyDescent="0.45">
      <c r="A78" t="s">
        <v>708</v>
      </c>
      <c r="B78" s="2">
        <v>42094</v>
      </c>
      <c r="C78" s="23">
        <v>96024.446960442699</v>
      </c>
      <c r="D78" s="23">
        <v>77065.091493658329</v>
      </c>
      <c r="E78" s="23">
        <v>1287.6783515626855</v>
      </c>
      <c r="F78">
        <f t="shared" si="0"/>
        <v>80.255699390182713</v>
      </c>
      <c r="G78">
        <f t="shared" si="0"/>
        <v>1.3409901252471104</v>
      </c>
    </row>
    <row r="79" spans="1:7" x14ac:dyDescent="0.45">
      <c r="A79" t="s">
        <v>709</v>
      </c>
      <c r="B79" s="2">
        <v>42185</v>
      </c>
      <c r="C79" s="23">
        <v>96051.853396289531</v>
      </c>
      <c r="D79" s="23">
        <v>77851.257105427692</v>
      </c>
      <c r="E79" s="23">
        <v>1171.3540948677369</v>
      </c>
      <c r="F79">
        <f t="shared" ref="F79:G115" si="1">100*D79/$C79</f>
        <v>81.05128048308444</v>
      </c>
      <c r="G79">
        <f t="shared" si="1"/>
        <v>1.2195018143324927</v>
      </c>
    </row>
    <row r="80" spans="1:7" x14ac:dyDescent="0.45">
      <c r="A80" t="s">
        <v>710</v>
      </c>
      <c r="B80" s="2">
        <v>42277</v>
      </c>
      <c r="C80" s="23">
        <v>95415.601187918845</v>
      </c>
      <c r="D80" s="23">
        <v>77629.240475233615</v>
      </c>
      <c r="E80" s="23">
        <v>1254.2780266589984</v>
      </c>
      <c r="F80">
        <f t="shared" si="1"/>
        <v>81.359064459851382</v>
      </c>
      <c r="G80">
        <f t="shared" si="1"/>
        <v>1.3145418684610355</v>
      </c>
    </row>
    <row r="81" spans="1:7" x14ac:dyDescent="0.45">
      <c r="A81" t="s">
        <v>711</v>
      </c>
      <c r="B81" s="2">
        <v>42369</v>
      </c>
      <c r="C81" s="23">
        <v>93058.834078695902</v>
      </c>
      <c r="D81" s="23">
        <v>76306.077584519575</v>
      </c>
      <c r="E81" s="23">
        <v>1161.6649074947495</v>
      </c>
      <c r="F81">
        <f t="shared" si="1"/>
        <v>81.997672053349348</v>
      </c>
      <c r="G81">
        <f t="shared" si="1"/>
        <v>1.2483123380982604</v>
      </c>
    </row>
    <row r="82" spans="1:7" x14ac:dyDescent="0.45">
      <c r="A82" t="s">
        <v>712</v>
      </c>
      <c r="B82" s="2">
        <v>42460</v>
      </c>
      <c r="C82" s="23">
        <v>90341.34132942892</v>
      </c>
      <c r="D82" s="23">
        <v>74054.255109215999</v>
      </c>
      <c r="E82" s="23">
        <v>1222.8053252016418</v>
      </c>
      <c r="F82">
        <f t="shared" si="1"/>
        <v>81.971613460085564</v>
      </c>
      <c r="G82">
        <f t="shared" si="1"/>
        <v>1.3535390411602288</v>
      </c>
    </row>
    <row r="83" spans="1:7" x14ac:dyDescent="0.45">
      <c r="A83" t="s">
        <v>713</v>
      </c>
      <c r="B83" s="2">
        <v>42551</v>
      </c>
      <c r="C83" s="23">
        <v>92163.510532281172</v>
      </c>
      <c r="D83" s="23">
        <v>74984.040191694978</v>
      </c>
      <c r="E83" s="23">
        <v>1153.3534769915402</v>
      </c>
      <c r="F83">
        <f t="shared" si="1"/>
        <v>81.359791699157427</v>
      </c>
      <c r="G83">
        <f t="shared" si="1"/>
        <v>1.2514209477595439</v>
      </c>
    </row>
    <row r="84" spans="1:7" x14ac:dyDescent="0.45">
      <c r="A84" t="s">
        <v>714</v>
      </c>
      <c r="B84" s="2">
        <v>42643</v>
      </c>
      <c r="C84" s="23">
        <v>94502.947218152767</v>
      </c>
      <c r="D84" s="23">
        <v>76020.320351587812</v>
      </c>
      <c r="E84" s="23">
        <v>1303.240215011165</v>
      </c>
      <c r="F84">
        <f t="shared" si="1"/>
        <v>80.442274647901471</v>
      </c>
      <c r="G84">
        <f t="shared" si="1"/>
        <v>1.3790471655902281</v>
      </c>
    </row>
    <row r="85" spans="1:7" x14ac:dyDescent="0.45">
      <c r="A85" t="s">
        <v>715</v>
      </c>
      <c r="B85" s="2">
        <v>42735</v>
      </c>
      <c r="C85" s="23">
        <v>96534.431600294105</v>
      </c>
      <c r="D85" s="23">
        <v>77307.859594393245</v>
      </c>
      <c r="E85" s="23">
        <v>1689.0413610938695</v>
      </c>
      <c r="F85">
        <f t="shared" si="1"/>
        <v>80.083197583314629</v>
      </c>
      <c r="G85">
        <f t="shared" si="1"/>
        <v>1.7496776363561493</v>
      </c>
    </row>
    <row r="86" spans="1:7" x14ac:dyDescent="0.45">
      <c r="A86" t="s">
        <v>716</v>
      </c>
      <c r="B86" s="2">
        <v>42825</v>
      </c>
      <c r="C86" s="23">
        <v>100360.14101307535</v>
      </c>
      <c r="D86" s="23">
        <v>81061.836134108424</v>
      </c>
      <c r="E86" s="23">
        <v>1731.0093043103197</v>
      </c>
      <c r="F86">
        <f t="shared" si="1"/>
        <v>80.770946827931766</v>
      </c>
      <c r="G86">
        <f t="shared" si="1"/>
        <v>1.7247976007574526</v>
      </c>
    </row>
    <row r="87" spans="1:7" x14ac:dyDescent="0.45">
      <c r="A87" t="s">
        <v>717</v>
      </c>
      <c r="B87" s="2">
        <v>42916</v>
      </c>
      <c r="C87" s="23">
        <v>101352.35063799053</v>
      </c>
      <c r="D87" s="23">
        <v>82164.410231209418</v>
      </c>
      <c r="E87" s="23">
        <v>1872.8921136487343</v>
      </c>
      <c r="F87">
        <f t="shared" si="1"/>
        <v>81.068085460280599</v>
      </c>
      <c r="G87">
        <f t="shared" si="1"/>
        <v>1.847901999173472</v>
      </c>
    </row>
    <row r="88" spans="1:7" x14ac:dyDescent="0.45">
      <c r="A88" t="s">
        <v>718</v>
      </c>
      <c r="B88" s="2">
        <v>43008</v>
      </c>
      <c r="C88" s="23">
        <v>101564.95002537419</v>
      </c>
      <c r="D88" s="23">
        <v>80518.176240906803</v>
      </c>
      <c r="E88" s="23">
        <v>1453.0903122516522</v>
      </c>
      <c r="F88">
        <f t="shared" si="1"/>
        <v>79.277522630386542</v>
      </c>
      <c r="G88">
        <f t="shared" si="1"/>
        <v>1.4307005634213612</v>
      </c>
    </row>
    <row r="89" spans="1:7" x14ac:dyDescent="0.45">
      <c r="A89" t="s">
        <v>719</v>
      </c>
      <c r="B89" s="2">
        <v>43100</v>
      </c>
      <c r="C89" s="23">
        <v>105665.61131921406</v>
      </c>
      <c r="D89" s="23">
        <v>82872.693954697839</v>
      </c>
      <c r="E89" s="23">
        <v>1649.2289796341345</v>
      </c>
      <c r="F89">
        <f t="shared" si="1"/>
        <v>78.429200304667532</v>
      </c>
      <c r="G89">
        <f t="shared" si="1"/>
        <v>1.5608001118280961</v>
      </c>
    </row>
    <row r="90" spans="1:7" x14ac:dyDescent="0.45">
      <c r="A90" t="s">
        <v>720</v>
      </c>
      <c r="B90" s="2">
        <v>43190</v>
      </c>
      <c r="C90" s="23">
        <v>111569.30220069377</v>
      </c>
      <c r="D90" s="23">
        <v>87848.951397861791</v>
      </c>
      <c r="E90" s="23">
        <v>1750.1205799672625</v>
      </c>
      <c r="F90">
        <f t="shared" si="1"/>
        <v>78.739357211212806</v>
      </c>
      <c r="G90">
        <f t="shared" si="1"/>
        <v>1.5686398905848671</v>
      </c>
    </row>
    <row r="91" spans="1:7" x14ac:dyDescent="0.45">
      <c r="A91" t="s">
        <v>721</v>
      </c>
      <c r="B91" s="2">
        <v>43281</v>
      </c>
      <c r="C91" s="23">
        <v>112798.49521275374</v>
      </c>
      <c r="D91" s="23">
        <v>88794.815155912904</v>
      </c>
      <c r="E91" s="23">
        <v>1809.4716443431985</v>
      </c>
      <c r="F91">
        <f t="shared" si="1"/>
        <v>78.719857909835994</v>
      </c>
      <c r="G91">
        <f t="shared" si="1"/>
        <v>1.604162928707765</v>
      </c>
    </row>
    <row r="92" spans="1:7" x14ac:dyDescent="0.45">
      <c r="A92" t="s">
        <v>722</v>
      </c>
      <c r="B92" s="2">
        <v>43373</v>
      </c>
      <c r="C92" s="23">
        <v>113937.23812104897</v>
      </c>
      <c r="D92" s="23">
        <v>91368.251154319194</v>
      </c>
      <c r="E92" s="23">
        <v>2042.9295074255133</v>
      </c>
      <c r="F92">
        <f t="shared" si="1"/>
        <v>80.191737715502569</v>
      </c>
      <c r="G92">
        <f t="shared" si="1"/>
        <v>1.7930305676315133</v>
      </c>
    </row>
    <row r="93" spans="1:7" x14ac:dyDescent="0.45">
      <c r="A93" t="s">
        <v>723</v>
      </c>
      <c r="B93" s="2">
        <v>43465</v>
      </c>
      <c r="C93" s="23">
        <v>112140.22529104902</v>
      </c>
      <c r="D93" s="23">
        <v>89966.018720431995</v>
      </c>
      <c r="E93" s="23">
        <v>1811.4156704843849</v>
      </c>
      <c r="F93">
        <f t="shared" si="1"/>
        <v>80.226358103823998</v>
      </c>
      <c r="G93">
        <f t="shared" si="1"/>
        <v>1.6153130295422826</v>
      </c>
    </row>
    <row r="94" spans="1:7" x14ac:dyDescent="0.45">
      <c r="A94" t="s">
        <v>724</v>
      </c>
      <c r="B94" s="2">
        <v>43555</v>
      </c>
      <c r="C94" s="23">
        <v>114572.63355655115</v>
      </c>
      <c r="D94" s="23">
        <v>91571.051311517935</v>
      </c>
      <c r="E94" s="23">
        <v>1680.4918927444485</v>
      </c>
      <c r="F94">
        <f t="shared" si="1"/>
        <v>79.924017166210973</v>
      </c>
      <c r="G94">
        <f t="shared" si="1"/>
        <v>1.466748071139506</v>
      </c>
    </row>
    <row r="95" spans="1:7" x14ac:dyDescent="0.45">
      <c r="A95" t="s">
        <v>725</v>
      </c>
      <c r="B95" s="2">
        <v>43646</v>
      </c>
      <c r="C95" s="23">
        <v>118418.53966412158</v>
      </c>
      <c r="D95" s="23">
        <v>95448.760405004054</v>
      </c>
      <c r="E95" s="23">
        <v>1748.2123633516137</v>
      </c>
      <c r="F95">
        <f t="shared" si="1"/>
        <v>80.602885895850235</v>
      </c>
      <c r="G95">
        <f t="shared" si="1"/>
        <v>1.4762995459242998</v>
      </c>
    </row>
    <row r="96" spans="1:7" x14ac:dyDescent="0.45">
      <c r="A96" t="s">
        <v>726</v>
      </c>
      <c r="B96" s="2">
        <v>43738</v>
      </c>
      <c r="C96" s="23">
        <v>116348.55158473492</v>
      </c>
      <c r="D96" s="23">
        <v>93807.530950187691</v>
      </c>
      <c r="E96" s="23">
        <v>1729.3601103165238</v>
      </c>
      <c r="F96">
        <f t="shared" si="1"/>
        <v>80.62629888595481</v>
      </c>
      <c r="G96">
        <f t="shared" si="1"/>
        <v>1.4863615290105754</v>
      </c>
    </row>
    <row r="97" spans="1:7" x14ac:dyDescent="0.45">
      <c r="A97" t="s">
        <v>727</v>
      </c>
      <c r="B97" s="2">
        <v>43830</v>
      </c>
      <c r="C97" s="23">
        <v>111368.20557961598</v>
      </c>
      <c r="D97" s="23">
        <v>89941.648210533021</v>
      </c>
      <c r="E97" s="23">
        <v>1943.6770408467632</v>
      </c>
      <c r="F97">
        <f t="shared" si="1"/>
        <v>80.760615421997315</v>
      </c>
      <c r="G97">
        <f t="shared" si="1"/>
        <v>1.7452710409859737</v>
      </c>
    </row>
    <row r="98" spans="1:7" x14ac:dyDescent="0.45">
      <c r="A98" t="s">
        <v>728</v>
      </c>
      <c r="B98" s="2">
        <v>43921</v>
      </c>
      <c r="C98" s="23">
        <v>114836.37119635723</v>
      </c>
      <c r="D98" s="23">
        <v>92956.89801148609</v>
      </c>
      <c r="E98" s="23">
        <v>1693.5245133581236</v>
      </c>
      <c r="F98">
        <f t="shared" si="1"/>
        <v>80.947261780451328</v>
      </c>
      <c r="G98">
        <f t="shared" si="1"/>
        <v>1.4747283423492963</v>
      </c>
    </row>
    <row r="99" spans="1:7" x14ac:dyDescent="0.45">
      <c r="A99" t="s">
        <v>729</v>
      </c>
      <c r="B99" s="2">
        <v>44012</v>
      </c>
      <c r="C99" s="23">
        <v>73811.679739227722</v>
      </c>
      <c r="D99" s="23">
        <v>60374.994622349863</v>
      </c>
      <c r="E99" s="23">
        <v>1731.7046104200806</v>
      </c>
      <c r="F99">
        <f t="shared" si="1"/>
        <v>81.795990601556724</v>
      </c>
      <c r="G99">
        <f t="shared" si="1"/>
        <v>2.3461119114726698</v>
      </c>
    </row>
    <row r="100" spans="1:7" x14ac:dyDescent="0.45">
      <c r="A100" t="s">
        <v>730</v>
      </c>
      <c r="B100" s="2">
        <v>44104</v>
      </c>
      <c r="C100" s="23">
        <v>110988.75396162368</v>
      </c>
      <c r="D100" s="23">
        <v>90113.487346485679</v>
      </c>
      <c r="E100" s="23">
        <v>2131.5429733770657</v>
      </c>
      <c r="F100">
        <f t="shared" si="1"/>
        <v>81.19154790911881</v>
      </c>
      <c r="G100">
        <f t="shared" si="1"/>
        <v>1.9205035621123241</v>
      </c>
    </row>
    <row r="101" spans="1:7" x14ac:dyDescent="0.45">
      <c r="A101" t="s">
        <v>731</v>
      </c>
      <c r="B101" s="2">
        <v>44196</v>
      </c>
      <c r="C101" s="23">
        <v>117937.74264398971</v>
      </c>
      <c r="D101" s="23">
        <v>95530.609746231945</v>
      </c>
      <c r="E101" s="23">
        <v>2308.7238552684403</v>
      </c>
      <c r="F101">
        <f t="shared" si="1"/>
        <v>81.000880298856842</v>
      </c>
      <c r="G101">
        <f t="shared" si="1"/>
        <v>1.9575784676815642</v>
      </c>
    </row>
    <row r="102" spans="1:7" x14ac:dyDescent="0.45">
      <c r="A102" t="s">
        <v>732</v>
      </c>
      <c r="B102" s="2">
        <v>44286</v>
      </c>
      <c r="C102" s="23">
        <v>118527.81810030848</v>
      </c>
      <c r="D102" s="23">
        <v>95275.013043067549</v>
      </c>
      <c r="E102" s="23">
        <v>2432.6291394676432</v>
      </c>
      <c r="F102">
        <f t="shared" si="1"/>
        <v>80.381985064837352</v>
      </c>
      <c r="G102">
        <f t="shared" si="1"/>
        <v>2.0523697967754222</v>
      </c>
    </row>
    <row r="103" spans="1:7" x14ac:dyDescent="0.45">
      <c r="A103" t="s">
        <v>733</v>
      </c>
      <c r="B103" s="2">
        <v>44377</v>
      </c>
      <c r="C103" s="23">
        <v>123217.99008605941</v>
      </c>
      <c r="D103" s="23">
        <v>98425.018469202027</v>
      </c>
      <c r="E103" s="23">
        <v>2279.6573577520235</v>
      </c>
      <c r="F103">
        <f t="shared" si="1"/>
        <v>79.878772897089817</v>
      </c>
      <c r="G103">
        <f t="shared" si="1"/>
        <v>1.8501010738446857</v>
      </c>
    </row>
    <row r="104" spans="1:7" x14ac:dyDescent="0.45">
      <c r="A104" t="s">
        <v>734</v>
      </c>
      <c r="B104" s="2">
        <v>44469</v>
      </c>
      <c r="C104" s="23">
        <v>122922.71580423247</v>
      </c>
      <c r="D104" s="23">
        <v>99338.309586093019</v>
      </c>
      <c r="E104" s="23">
        <v>2192.9269258681743</v>
      </c>
      <c r="F104">
        <f t="shared" si="1"/>
        <v>80.813630691580116</v>
      </c>
      <c r="G104">
        <f t="shared" si="1"/>
        <v>1.7839883470852078</v>
      </c>
    </row>
    <row r="105" spans="1:7" x14ac:dyDescent="0.45">
      <c r="A105" t="s">
        <v>735</v>
      </c>
      <c r="B105" s="2">
        <v>44561</v>
      </c>
      <c r="C105" s="23">
        <v>130151.58441838899</v>
      </c>
      <c r="D105" s="23">
        <v>105788.34635929011</v>
      </c>
      <c r="E105" s="23">
        <v>2382.7179961702764</v>
      </c>
      <c r="F105">
        <f t="shared" si="1"/>
        <v>81.280874783068242</v>
      </c>
      <c r="G105">
        <f t="shared" si="1"/>
        <v>1.8307253091216495</v>
      </c>
    </row>
    <row r="106" spans="1:7" x14ac:dyDescent="0.45">
      <c r="A106" t="s">
        <v>736</v>
      </c>
      <c r="B106" s="2">
        <v>44651</v>
      </c>
      <c r="C106" s="23">
        <v>139677.82411473137</v>
      </c>
      <c r="D106" s="23">
        <v>113719.31591855671</v>
      </c>
      <c r="E106" s="23">
        <v>3255.7556004648195</v>
      </c>
      <c r="F106">
        <f t="shared" si="1"/>
        <v>81.415440596459803</v>
      </c>
      <c r="G106">
        <f t="shared" si="1"/>
        <v>2.3309037215460502</v>
      </c>
    </row>
    <row r="107" spans="1:7" x14ac:dyDescent="0.45">
      <c r="A107" t="s">
        <v>737</v>
      </c>
      <c r="B107" s="2">
        <v>44742</v>
      </c>
      <c r="C107" s="23">
        <v>146702.36295784902</v>
      </c>
      <c r="D107" s="23">
        <v>120077.63894145208</v>
      </c>
      <c r="E107" s="23">
        <v>2092.5044522554349</v>
      </c>
      <c r="F107">
        <f t="shared" si="1"/>
        <v>81.851196204626333</v>
      </c>
      <c r="G107">
        <f t="shared" si="1"/>
        <v>1.4263604280570856</v>
      </c>
    </row>
    <row r="108" spans="1:7" x14ac:dyDescent="0.45">
      <c r="A108" t="s">
        <v>738</v>
      </c>
      <c r="B108" s="2">
        <v>44834</v>
      </c>
      <c r="C108" s="23">
        <v>148616.40577534062</v>
      </c>
      <c r="D108" s="23">
        <v>121763.30575614037</v>
      </c>
      <c r="E108" s="23">
        <v>3108.5125499913706</v>
      </c>
      <c r="F108">
        <f t="shared" si="1"/>
        <v>81.931268032552637</v>
      </c>
      <c r="G108">
        <f t="shared" si="1"/>
        <v>2.0916348594047043</v>
      </c>
    </row>
    <row r="109" spans="1:7" x14ac:dyDescent="0.45">
      <c r="A109" t="s">
        <v>739</v>
      </c>
      <c r="B109" s="2">
        <v>44926</v>
      </c>
      <c r="C109" s="23">
        <v>143006.39376420085</v>
      </c>
      <c r="D109" s="23">
        <v>117242.36178364401</v>
      </c>
      <c r="E109" s="23">
        <v>2560.4414099256328</v>
      </c>
      <c r="F109">
        <f t="shared" si="1"/>
        <v>81.983999944059562</v>
      </c>
      <c r="G109">
        <f t="shared" si="1"/>
        <v>1.7904384150456036</v>
      </c>
    </row>
    <row r="110" spans="1:7" x14ac:dyDescent="0.45">
      <c r="A110" t="s">
        <v>740</v>
      </c>
      <c r="B110" s="2">
        <v>45016</v>
      </c>
      <c r="C110" s="23">
        <v>148699.91687351646</v>
      </c>
      <c r="D110" s="23">
        <v>122974.40247188736</v>
      </c>
      <c r="E110" s="23">
        <v>2609.0402600835096</v>
      </c>
      <c r="F110">
        <f t="shared" si="1"/>
        <v>82.699711645762974</v>
      </c>
      <c r="G110">
        <f t="shared" si="1"/>
        <v>1.7545673964987811</v>
      </c>
    </row>
    <row r="111" spans="1:7" x14ac:dyDescent="0.45">
      <c r="A111" t="s">
        <v>741</v>
      </c>
      <c r="B111" s="2">
        <v>45107</v>
      </c>
      <c r="C111" s="23">
        <v>148126.52235636581</v>
      </c>
      <c r="D111" s="23">
        <v>122430.48806771204</v>
      </c>
      <c r="E111" s="23">
        <v>2764.1880554235718</v>
      </c>
      <c r="F111">
        <f t="shared" si="1"/>
        <v>82.65264459066033</v>
      </c>
      <c r="G111">
        <f t="shared" si="1"/>
        <v>1.8660993395723093</v>
      </c>
    </row>
    <row r="112" spans="1:7" x14ac:dyDescent="0.45">
      <c r="A112" t="s">
        <v>742</v>
      </c>
      <c r="B112" s="2">
        <v>45199</v>
      </c>
      <c r="C112" s="23">
        <v>149478.24320733402</v>
      </c>
      <c r="D112" s="23">
        <v>123274.33415746383</v>
      </c>
      <c r="E112" s="23">
        <v>2414.6939877097934</v>
      </c>
      <c r="F112">
        <f t="shared" si="1"/>
        <v>82.469750454904656</v>
      </c>
      <c r="G112">
        <f t="shared" si="1"/>
        <v>1.6154150168600045</v>
      </c>
    </row>
    <row r="113" spans="1:7" x14ac:dyDescent="0.45">
      <c r="A113" t="s">
        <v>743</v>
      </c>
      <c r="B113" s="2">
        <v>45291</v>
      </c>
      <c r="C113" s="23">
        <v>147141.42842616234</v>
      </c>
      <c r="D113" s="23">
        <v>121877.24210174262</v>
      </c>
      <c r="E113" s="23">
        <v>2279.6701374268259</v>
      </c>
      <c r="F113">
        <f t="shared" si="1"/>
        <v>82.829997917889159</v>
      </c>
      <c r="G113">
        <f t="shared" si="1"/>
        <v>1.5493054279888254</v>
      </c>
    </row>
    <row r="114" spans="1:7" x14ac:dyDescent="0.45">
      <c r="A114" t="s">
        <v>744</v>
      </c>
      <c r="B114" s="2">
        <v>45382</v>
      </c>
      <c r="C114" s="23">
        <v>150982.51090991497</v>
      </c>
      <c r="D114" s="23">
        <v>125300.1224310392</v>
      </c>
      <c r="E114" s="23">
        <v>2340.5548968841076</v>
      </c>
      <c r="F114">
        <f t="shared" si="1"/>
        <v>82.989825560525091</v>
      </c>
      <c r="G114">
        <f t="shared" si="1"/>
        <v>1.5502159043312111</v>
      </c>
    </row>
    <row r="115" spans="1:7" x14ac:dyDescent="0.45">
      <c r="A115" t="s">
        <v>745</v>
      </c>
      <c r="B115" s="2">
        <v>45473</v>
      </c>
      <c r="C115" s="23">
        <v>152769.67780506649</v>
      </c>
      <c r="D115" s="23">
        <v>127227.3104556382</v>
      </c>
      <c r="E115" s="23">
        <v>2495.992126964773</v>
      </c>
      <c r="F115">
        <f t="shared" si="1"/>
        <v>83.280473117171695</v>
      </c>
      <c r="G115">
        <f t="shared" si="1"/>
        <v>1.633826923527095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4F9074-4628-4D26-8AA8-5C4AD0A55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23035C-C5DB-4DF1-9834-42C7CE72434F}">
  <ds:schemaRefs>
    <ds:schemaRef ds:uri="http://schemas.microsoft.com/sharepoint/v3/contenttype/forms"/>
  </ds:schemaRefs>
</ds:datastoreItem>
</file>

<file path=customXml/itemProps3.xml><?xml version="1.0" encoding="utf-8"?>
<ds:datastoreItem xmlns:ds="http://schemas.openxmlformats.org/officeDocument/2006/customXml" ds:itemID="{7D240E52-ABA1-45FA-9FC6-88C6518A0D85}">
  <ds:schemaRefs>
    <ds:schemaRef ds:uri="http://schemas.openxmlformats.org/package/2006/metadata/core-properties"/>
    <ds:schemaRef ds:uri="http://purl.org/dc/terms/"/>
    <ds:schemaRef ds:uri="2814f50d-da92-4ebb-b3e7-78ffc71e2a52"/>
    <ds:schemaRef ds:uri="http://schemas.microsoft.com/sharepoint/v3"/>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elements/1.1/"/>
    <ds:schemaRef ds:uri="b6b0a385-71c1-4ba9-b48d-f3f9140e37ea"/>
    <ds:schemaRef ds:uri="d64264fa-5603-4e4e-a2f4-32f4724a08c4"/>
    <ds:schemaRef ds:uri="8172f215-60fb-4aea-bce3-5824ce8231c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15</vt:i4>
      </vt:variant>
      <vt:variant>
        <vt:lpstr>Charts</vt:lpstr>
      </vt:variant>
      <vt:variant>
        <vt:i4>13</vt:i4>
      </vt:variant>
      <vt:variant>
        <vt:lpstr>Named Ranges</vt:lpstr>
      </vt:variant>
      <vt:variant>
        <vt:i4>8</vt:i4>
      </vt:variant>
    </vt:vector>
  </HeadingPairs>
  <TitlesOfParts>
    <vt:vector size="36" baseType="lpstr">
      <vt:lpstr>Data1</vt:lpstr>
      <vt:lpstr>Data2</vt:lpstr>
      <vt:lpstr>Data3</vt:lpstr>
      <vt:lpstr>Data4a</vt:lpstr>
      <vt:lpstr>Balance of Payments</vt:lpstr>
      <vt:lpstr>Data5a</vt:lpstr>
      <vt:lpstr>Data5b</vt:lpstr>
      <vt:lpstr>TradeChina</vt:lpstr>
      <vt:lpstr>Mexico Trade balance</vt:lpstr>
      <vt:lpstr>Mexico Net Foreign Asset</vt:lpstr>
      <vt:lpstr>FDI by Industry</vt:lpstr>
      <vt:lpstr>FDI by Manufacturing Industry</vt:lpstr>
      <vt:lpstr>FDI by Country of Origin</vt:lpstr>
      <vt:lpstr>FDI by Region</vt:lpstr>
      <vt:lpstr>Mexico Trade</vt:lpstr>
      <vt:lpstr>Chart1</vt:lpstr>
      <vt:lpstr>Chart2a</vt:lpstr>
      <vt:lpstr>Chart2</vt:lpstr>
      <vt:lpstr>Chart2 (a)</vt:lpstr>
      <vt:lpstr>Chart3</vt:lpstr>
      <vt:lpstr>Chart4</vt:lpstr>
      <vt:lpstr>Chart3b</vt:lpstr>
      <vt:lpstr>Chart3 (a)</vt:lpstr>
      <vt:lpstr>Chart3a</vt:lpstr>
      <vt:lpstr>Chart3c</vt:lpstr>
      <vt:lpstr>Chart4a</vt:lpstr>
      <vt:lpstr>Chart5</vt:lpstr>
      <vt:lpstr>Chart4b</vt:lpstr>
      <vt:lpstr>_DLX1</vt:lpstr>
      <vt:lpstr>_DLX2</vt:lpstr>
      <vt:lpstr>'Balance of Payments'!_DLX3</vt:lpstr>
      <vt:lpstr>_DLX4</vt:lpstr>
      <vt:lpstr>_DLX5</vt:lpstr>
      <vt:lpstr>_DLX7</vt:lpstr>
      <vt:lpstr>_DLX8</vt:lpstr>
      <vt:lpstr>_DLX9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Martínez García</dc:creator>
  <cp:keywords/>
  <dc:description/>
  <cp:lastModifiedBy>Enrique Martínez García</cp:lastModifiedBy>
  <cp:revision/>
  <dcterms:created xsi:type="dcterms:W3CDTF">2015-06-05T18:19:34Z</dcterms:created>
  <dcterms:modified xsi:type="dcterms:W3CDTF">2024-11-29T04:41:36Z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51c2f0d-b3ff-4d77-9838-7b0e82bdd7ab_Enabled">
    <vt:lpwstr>true</vt:lpwstr>
  </property>
  <property fmtid="{D5CDD505-2E9C-101B-9397-08002B2CF9AE}" pid="3" name="MSIP_Label_b51c2f0d-b3ff-4d77-9838-7b0e82bdd7ab_SetDate">
    <vt:lpwstr>2024-10-23T14:15:52Z</vt:lpwstr>
  </property>
  <property fmtid="{D5CDD505-2E9C-101B-9397-08002B2CF9AE}" pid="4" name="MSIP_Label_b51c2f0d-b3ff-4d77-9838-7b0e82bdd7ab_Method">
    <vt:lpwstr>Privileged</vt:lpwstr>
  </property>
  <property fmtid="{D5CDD505-2E9C-101B-9397-08002B2CF9AE}" pid="5" name="MSIP_Label_b51c2f0d-b3ff-4d77-9838-7b0e82bdd7ab_Name">
    <vt:lpwstr>b51c2f0d-b3ff-4d77-9838-7b0e82bdd7ab</vt:lpwstr>
  </property>
  <property fmtid="{D5CDD505-2E9C-101B-9397-08002B2CF9AE}" pid="6" name="MSIP_Label_b51c2f0d-b3ff-4d77-9838-7b0e82bdd7ab_SiteId">
    <vt:lpwstr>b397c653-5b19-463f-b9fc-af658ded9128</vt:lpwstr>
  </property>
  <property fmtid="{D5CDD505-2E9C-101B-9397-08002B2CF9AE}" pid="7" name="MSIP_Label_b51c2f0d-b3ff-4d77-9838-7b0e82bdd7ab_ActionId">
    <vt:lpwstr>9c40f87a-bc98-4821-a0ed-cf23614b2255</vt:lpwstr>
  </property>
  <property fmtid="{D5CDD505-2E9C-101B-9397-08002B2CF9AE}" pid="8" name="MSIP_Label_b51c2f0d-b3ff-4d77-9838-7b0e82bdd7ab_ContentBits">
    <vt:lpwstr>1</vt:lpwstr>
  </property>
  <property fmtid="{D5CDD505-2E9C-101B-9397-08002B2CF9AE}" pid="9" name="ContentTypeId">
    <vt:lpwstr>0x01010093E21B3133A6E54F929859EE61FFEB56</vt:lpwstr>
  </property>
  <property fmtid="{D5CDD505-2E9C-101B-9397-08002B2CF9AE}" pid="10" name="MediaServiceImageTags">
    <vt:lpwstr/>
  </property>
</Properties>
</file>