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rbprod1.sharepoint.com/sites/11K-CO/ExternalComm/Pubs/DFE/2024/2Q April-June/0208_Yousuf_TexasUpdate/"/>
    </mc:Choice>
  </mc:AlternateContent>
  <xr:revisionPtr revIDLastSave="216" documentId="13_ncr:1_{F9FEE106-5DE3-4211-87B7-02510C7AF772}" xr6:coauthVersionLast="47" xr6:coauthVersionMax="47" xr10:uidLastSave="{9812E3D8-33B8-4C3F-90EC-660C33EF04FB}"/>
  <bookViews>
    <workbookView xWindow="-120" yWindow="-120" windowWidth="29040" windowHeight="17640" tabRatio="900" activeTab="7" xr2:uid="{A883E2D7-F3F7-4196-A0F9-8AA3D4BC9862}"/>
  </bookViews>
  <sheets>
    <sheet name="Chart1" sheetId="47" r:id="rId1"/>
    <sheet name="Data1" sheetId="45" r:id="rId2"/>
    <sheet name="Chart2" sheetId="46" r:id="rId3"/>
    <sheet name="Data2a" sheetId="2" r:id="rId4"/>
    <sheet name="Data2b" sheetId="11" r:id="rId5"/>
    <sheet name="Chart3" sheetId="18" r:id="rId6"/>
    <sheet name="Data3" sheetId="17" r:id="rId7"/>
    <sheet name="Chart4" sheetId="51" r:id="rId8"/>
    <sheet name="Data4" sheetId="52" r:id="rId9"/>
    <sheet name="Chart5" sheetId="49" r:id="rId10"/>
    <sheet name="Data5" sheetId="50" r:id="rId11"/>
  </sheets>
  <externalReferences>
    <externalReference r:id="rId12"/>
    <externalReference r:id="rId13"/>
    <externalReference r:id="rId14"/>
  </externalReferences>
  <definedNames>
    <definedName name="_DLX1.USE">#REF!</definedName>
    <definedName name="_DLX10.USE">#REF!</definedName>
    <definedName name="_DLX13.USE" localSheetId="1">'[1]d. quits'!#REF!</definedName>
    <definedName name="_DLX13.USE">#REF!</definedName>
    <definedName name="_DLX19.USE">#REF!</definedName>
    <definedName name="_DLX2.USE">#REF!</definedName>
    <definedName name="_DLX3.USE" localSheetId="1">Data1!$K$4:$Q$6</definedName>
    <definedName name="_DLX3.USE" localSheetId="4">Data2b!$H$4:$K$6</definedName>
    <definedName name="_DLX3.USE">Data2a!$H$4:$K$6</definedName>
    <definedName name="_DLX4.USE">#REF!</definedName>
    <definedName name="_DLX5.USE">Data3!$E$4:$J$6</definedName>
    <definedName name="_DLX6.USE">#REF!</definedName>
    <definedName name="_DLX7.USE">#REF!</definedName>
    <definedName name="_DLX8.USE">#REF!</definedName>
    <definedName name="_DLX9.USE">#REF!</definedName>
    <definedName name="_xlnm._FilterDatabase" hidden="1">#REF!</definedName>
    <definedName name="_Order1" hidden="1">255</definedName>
    <definedName name="_Order2" hidden="1">255</definedName>
    <definedName name="_Regression_Int" hidden="1">1</definedName>
    <definedName name="a" hidden="1">#REF!</definedName>
    <definedName name="adsg" hidden="1">#REF!</definedName>
    <definedName name="aery" hidden="1">#REF!</definedName>
    <definedName name="asd" hidden="1">#REF!</definedName>
    <definedName name="asdf" hidden="1">#REF!</definedName>
    <definedName name="asdfagh" hidden="1">#REF!</definedName>
    <definedName name="asdgf" hidden="1">#REF!</definedName>
    <definedName name="asdhf" hidden="1">#REF!</definedName>
    <definedName name="asefg" hidden="1">#REF!</definedName>
    <definedName name="avqaf" hidden="1">#REF!</definedName>
    <definedName name="BKPH12b" hidden="1">#REF!</definedName>
    <definedName name="BKPH2" hidden="1">#REF!</definedName>
    <definedName name="BKPH21" hidden="1">#REF!</definedName>
    <definedName name="BKPH211" hidden="1">#REF!</definedName>
    <definedName name="BKPH21a" hidden="1">#REF!</definedName>
    <definedName name="BKPH22" hidden="1">#REF!</definedName>
    <definedName name="BKPH22a" hidden="1">#REF!</definedName>
    <definedName name="BLPH1" hidden="1">#REF!</definedName>
    <definedName name="BLPH11" hidden="1">#REF!</definedName>
    <definedName name="BLPH1a" hidden="1">#REF!</definedName>
    <definedName name="BLPH2" hidden="1">#REF!</definedName>
    <definedName name="BLPH21" hidden="1">#REF!</definedName>
    <definedName name="BLPH2a" hidden="1">#REF!</definedName>
    <definedName name="BLPH3" hidden="1">#REF!</definedName>
    <definedName name="BLPH31" hidden="1">#REF!</definedName>
    <definedName name="BLPH32" hidden="1">#REF!</definedName>
    <definedName name="BLPH321" hidden="1">#REF!</definedName>
    <definedName name="BLPH32a" hidden="1">#REF!</definedName>
    <definedName name="BLPH33" hidden="1">#REF!</definedName>
    <definedName name="BLPH3a" hidden="1">#REF!</definedName>
    <definedName name="BLPH4" hidden="1">#REF!</definedName>
    <definedName name="BLPH41" hidden="1">#REF!</definedName>
    <definedName name="BLPH411" hidden="1">#REF!</definedName>
    <definedName name="BLPH4111" hidden="1">#REF!</definedName>
    <definedName name="BLPH41a" hidden="1">#REF!</definedName>
    <definedName name="BLPH42" hidden="1">#REF!</definedName>
    <definedName name="BLPH4a" hidden="1">#REF!</definedName>
    <definedName name="BLPH5" hidden="1">#REF!</definedName>
    <definedName name="BLPH51" hidden="1">#REF!</definedName>
    <definedName name="BLPH5a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c.DebtPI_perCapita" hidden="1">#REF!</definedName>
    <definedName name="C.TXThroughput" hidden="1">#REF!</definedName>
    <definedName name="casdr3fdc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hart1" hidden="1">#REF!</definedName>
    <definedName name="Chart1b" hidden="1">#REF!</definedName>
    <definedName name="chart1ba" hidden="1">#REF!</definedName>
    <definedName name="chart9" hidden="1">#REF!</definedName>
    <definedName name="csdwqq" hidden="1">#REF!</definedName>
    <definedName name="cv" hidden="1">#REF!</definedName>
    <definedName name="cvh45gh" hidden="1">#REF!</definedName>
    <definedName name="DateCollectionEnds" hidden="1">[2]Instructions!$H$9</definedName>
    <definedName name="DateCollectionEndsa" hidden="1">[3]Instructions!$H$9</definedName>
    <definedName name="dfg" hidden="1">#REF!</definedName>
    <definedName name="dfg3hg" hidden="1">#REF!</definedName>
    <definedName name="dfgh456" hidden="1">#REF!</definedName>
    <definedName name="dfgj" hidden="1">#REF!</definedName>
    <definedName name="dfh6hb" hidden="1">#REF!</definedName>
    <definedName name="dft34g" hidden="1">#REF!</definedName>
    <definedName name="dfyw456" hidden="1">#REF!</definedName>
    <definedName name="dsf" hidden="1">#REF!</definedName>
    <definedName name="dxf" hidden="1">#REF!</definedName>
    <definedName name="ert" hidden="1">#REF!</definedName>
    <definedName name="fg" hidden="1">#REF!</definedName>
    <definedName name="ghuk" hidden="1">#REF!</definedName>
    <definedName name="growthsince1990">#REF!</definedName>
    <definedName name="growthsince90tx">#REF!</definedName>
    <definedName name="guil" hidden="1">#REF!</definedName>
    <definedName name="hg56gh" hidden="1">#REF!</definedName>
    <definedName name="hjk7f" hidden="1">#REF!</definedName>
    <definedName name="HTML_CodePage" hidden="1">1252</definedName>
    <definedName name="HTML_Control" localSheetId="1" hidden="1">{"'Sheet1'!$A$1:$J$121"}</definedName>
    <definedName name="HTML_Control" hidden="1">{"'Sheet1'!$A$1:$J$121"}</definedName>
    <definedName name="HTML_Controla" localSheetId="1" hidden="1">{"'Sheet1'!$A$1:$J$121"}</definedName>
    <definedName name="HTML_Controla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mg_ML_2j3u6k8a" hidden="1">"IMG_10"</definedName>
    <definedName name="Img_ML_7n6h3t1t" hidden="1">"IMG_10"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ACT_OR_EST_REUT" hidden="1">"c5477"</definedName>
    <definedName name="IQ_BV_SHARE_ACT_OR_EST_THOM" hidden="1">"c5312"</definedName>
    <definedName name="IQ_BV_SHARE_EST" hidden="1">"c3541"</definedName>
    <definedName name="IQ_BV_SHARE_EST_CIQ" hidden="1">"c3800"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CIQ" hidden="1">"c3802"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CIQ" hidden="1">"c3803"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CIQ" hidden="1">"c3801"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CIQ" hidden="1">"c3804"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CIQ" hidden="1">"c3805"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EST_REUT" hidden="1">"c3969"</definedName>
    <definedName name="IQ_CAPEX_EST_THOM" hidden="1">"c5502"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EST_REUT" hidden="1">"c3971"</definedName>
    <definedName name="IQ_CAPEX_HIGH_EST_THOM" hidden="1">"c5504"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EST_REUT" hidden="1">"c3972"</definedName>
    <definedName name="IQ_CAPEX_LOW_EST_THOM" hidden="1">"c5505"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CIQ" hidden="1">"c3811"</definedName>
    <definedName name="IQ_CAPEX_NUM_EST_REUT" hidden="1">"c3973"</definedName>
    <definedName name="IQ_CAPEX_NUM_EST_THOM" hidden="1">"c5506"</definedName>
    <definedName name="IQ_CAPEX_STDDEV_EST" hidden="1">"c3522"</definedName>
    <definedName name="IQ_CAPEX_STDDEV_EST_CIQ" hidden="1">"c3812"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ACT_OR_EST_REUT" hidden="1">"c5463"</definedName>
    <definedName name="IQ_CFPS_ACT_OR_EST_THOM" hidden="1">"c5301"</definedName>
    <definedName name="IQ_CFPS_EST" hidden="1">"c1667"</definedName>
    <definedName name="IQ_CFPS_EST_CIQ" hidden="1">"c3675"</definedName>
    <definedName name="IQ_CFPS_EST_REUT" hidden="1">"c3844"</definedName>
    <definedName name="IQ_CFPS_EST_THOM" hidden="1">"c4006"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EST_REUT" hidden="1">"c3846"</definedName>
    <definedName name="IQ_CFPS_HIGH_EST_THOM" hidden="1">"c4008"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EST_REUT" hidden="1">"c3847"</definedName>
    <definedName name="IQ_CFPS_LOW_EST_THOM" hidden="1">"c4009"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CIQ" hidden="1">"c3679"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CIQ" hidden="1">"c3680"</definedName>
    <definedName name="IQ_CFPS_STDDEV_EST_REUT" hidden="1">"c3849"</definedName>
    <definedName name="IQ_CFPS_STDDEV_EST_THOM" hidden="1">"c4011"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ACT_OR_EST_REUT" hidden="1">"c5464"</definedName>
    <definedName name="IQ_DPS_ACT_OR_EST_THOM" hidden="1">"c5302"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BOTTOM_UP_REUT" hidden="1">"c5501"</definedName>
    <definedName name="IQ_DPS_EST_CIQ" hidden="1">"c3682"</definedName>
    <definedName name="IQ_DPS_EST_REUT" hidden="1">"c3851"</definedName>
    <definedName name="IQ_DPS_EST_THOM" hidden="1">"c4013"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EST_REUT" hidden="1">"c3853"</definedName>
    <definedName name="IQ_DPS_HIGH_EST_THOM" hidden="1">"c4015"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EST_REUT" hidden="1">"c3854"</definedName>
    <definedName name="IQ_DPS_LOW_EST_THOM" hidden="1">"c4016"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CIQ" hidden="1">"c3686"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CIQ" hidden="1">"c3687"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ACT_OR_EST_REUT" hidden="1">"c5465"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REUT" hidden="1">"c5333"</definedName>
    <definedName name="IQ_EBIT_EST_THOM" hidden="1">"c5105"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EST_REUT" hidden="1">"c5335"</definedName>
    <definedName name="IQ_EBIT_HIGH_EST_THOM" hidden="1">"c5107"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EST_REUT" hidden="1">"c5336"</definedName>
    <definedName name="IQ_EBIT_LOW_EST_THOM" hidden="1">"c5108"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CIQ" hidden="1">"c4678"</definedName>
    <definedName name="IQ_EBIT_NUM_EST_REUT" hidden="1">"c5337"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EST_THOM" hidden="1">"c5133"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 hidden="1">"c5307"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CIQ" hidden="1">"c3813"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REUT" hidden="1">"c5339"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SBC_CIQ" hidden="1">"c4926"</definedName>
    <definedName name="IQ_EST_ACT_EBITDA_THOM" hidden="1">"c3998"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EPS_THOM" hidden="1">"c5294"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CIQ" hidden="1">"c3820"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CIQ" hidden="1">"c4708"</definedName>
    <definedName name="IQ_EST_ACT_NI_GW_CIQ" hidden="1">"c4715"</definedName>
    <definedName name="IQ_EST_ACT_NI_GW_REUT" hidden="1">"c5381"</definedName>
    <definedName name="IQ_EST_ACT_NI_REPORTED" hidden="1">"c1736"</definedName>
    <definedName name="IQ_EST_ACT_NI_REPORTED_CIQ" hidden="1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NI_THOM" hidden="1">"c5132"</definedName>
    <definedName name="IQ_EST_ACT_OPER_INC" hidden="1">"c1694"</definedName>
    <definedName name="IQ_EST_ACT_OPER_INC_CIQ" hidden="1">"c12016"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CIQ" hidden="1">"c4694"</definedName>
    <definedName name="IQ_EST_ACT_PRETAX_GW_INC_REUT" hidden="1">"c5360"</definedName>
    <definedName name="IQ_EST_ACT_PRETAX_INC" hidden="1">"c1701"</definedName>
    <definedName name="IQ_EST_ACT_PRETAX_INC_CIQ" hidden="1">"c4687"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CIQ" hidden="1">"c4701"</definedName>
    <definedName name="IQ_EST_ACT_PRETAX_REPORT_INC_REUT" hidden="1">"c5367"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REUT" hidden="1">"c3835"</definedName>
    <definedName name="IQ_EST_ACT_REV_THOM" hidden="1">"c3997"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CIQ" hidden="1">"c4973"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CIQ" hidden="1">"c4974"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CIQ" hidden="1">"c4975"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CIQ" hidden="1">"c3709"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CIQ" hidden="1">"c3710"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CIQ" hidden="1">"c3711"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CIQ" hidden="1">"c3712"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CIQ" hidden="1">"c3724"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CIQ" hidden="1">"c3713"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CIQ" hidden="1">"c3714"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CIQ" hidden="1">"c3715"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CIQ" hidden="1">"c3716"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CIQ" hidden="1">"c3726"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CIQ" hidden="1">"c4747"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EQ_GROWTH_Q_THOM" hidden="1">"c5156"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EPS_SURPRISE_PERCENT_THOM" hidden="1">"c5296"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CIQ" hidden="1">"c3705"</definedName>
    <definedName name="IQ_EST_FFO_GROWTH_1YR_REUT" hidden="1">"c3874"</definedName>
    <definedName name="IQ_EST_FFO_GROWTH_1YR_THOM" hidden="1">"c5170"</definedName>
    <definedName name="IQ_EST_FFO_GROWTH_2YR" hidden="1">"c1771"</definedName>
    <definedName name="IQ_EST_FFO_GROWTH_2YR_CIQ" hidden="1">"c3706"</definedName>
    <definedName name="IQ_EST_FFO_GROWTH_2YR_REUT" hidden="1">"c3875"</definedName>
    <definedName name="IQ_EST_FFO_GROWTH_2YR_THOM" hidden="1">"c5171"</definedName>
    <definedName name="IQ_EST_FFO_GROWTH_Q_1YR" hidden="1">"c1772"</definedName>
    <definedName name="IQ_EST_FFO_GROWTH_Q_1YR_CIQ" hidden="1">"c3707"</definedName>
    <definedName name="IQ_EST_FFO_GROWTH_Q_1YR_REUT" hidden="1">"c3876"</definedName>
    <definedName name="IQ_EST_FFO_GROWTH_Q_1YR_THOM" hidden="1">"c5172"</definedName>
    <definedName name="IQ_EST_FFO_SEQ_GROWTH_Q" hidden="1">"c1773"</definedName>
    <definedName name="IQ_EST_FFO_SEQ_GROWTH_Q_CIQ" hidden="1">"c3708"</definedName>
    <definedName name="IQ_EST_FFO_SEQ_GROWTH_Q_REUT" hidden="1">"c3877"</definedName>
    <definedName name="IQ_EST_FFO_SEQ_GROWTH_Q_THOM" hidden="1">"c5173"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DIFF_REUT" hidden="1">"c5423"</definedName>
    <definedName name="IQ_EST_NI_DIFF_THOM" hidden="1">"c5198"</definedName>
    <definedName name="IQ_EST_NI_GW_DIFF_CIQ" hidden="1">"c4757"</definedName>
    <definedName name="IQ_EST_NI_GW_DIFF_REUT" hidden="1">"c5425"</definedName>
    <definedName name="IQ_EST_NI_GW_SURPRISE_PERCENT_CIQ" hidden="1">"c4758"</definedName>
    <definedName name="IQ_EST_NI_GW_SURPRISE_PERCENT_REUT" hidden="1">"c5426"</definedName>
    <definedName name="IQ_EST_NI_REPORT_DIFF" hidden="1">"c1889"</definedName>
    <definedName name="IQ_EST_NI_REPORT_DIFF_CIQ" hidden="1">"c4759"</definedName>
    <definedName name="IQ_EST_NI_REPORT_DIFF_REUT" hidden="1">"c5427"</definedName>
    <definedName name="IQ_EST_NI_REPORT_SURPRISE_PERCENT" hidden="1">"c1890"</definedName>
    <definedName name="IQ_EST_NI_REPORT_SURPRISE_PERCENT_CIQ" hidden="1">"c4760"</definedName>
    <definedName name="IQ_EST_NI_REPORT_SURPRISE_PERCENT_REUT" hidden="1">"c5428"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CIQ" hidden="1">"c12018"</definedName>
    <definedName name="IQ_EST_OPER_INC_SURPRISE_PERCENT_REUT" hidden="1">"c5416"</definedName>
    <definedName name="IQ_EST_OPER_INC_SURPRISE_PERCENT_THOM" hidden="1">"c5195"</definedName>
    <definedName name="IQ_EST_PRE_TAX_DIFF" hidden="1">"c1879"</definedName>
    <definedName name="IQ_EST_PRE_TAX_DIFF_CIQ" hidden="1">"c4749"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CIQ" hidden="1">"c4751"</definedName>
    <definedName name="IQ_EST_PRE_TAX_GW_DIFF_REUT" hidden="1">"c5419"</definedName>
    <definedName name="IQ_EST_PRE_TAX_GW_SURPRISE_PERCENT" hidden="1">"c1882"</definedName>
    <definedName name="IQ_EST_PRE_TAX_GW_SURPRISE_PERCENT_CIQ" hidden="1">"c4752"</definedName>
    <definedName name="IQ_EST_PRE_TAX_GW_SURPRISE_PERCENT_REUT" hidden="1">"c5420"</definedName>
    <definedName name="IQ_EST_PRE_TAX_REPORT_DIFF" hidden="1">"c1883"</definedName>
    <definedName name="IQ_EST_PRE_TAX_REPORT_DIFF_CIQ" hidden="1">"c4753"</definedName>
    <definedName name="IQ_EST_PRE_TAX_REPORT_DIFF_REUT" hidden="1">"c5421"</definedName>
    <definedName name="IQ_EST_PRE_TAX_REPORT_SURPRISE_PERCENT" hidden="1">"c1884"</definedName>
    <definedName name="IQ_EST_PRE_TAX_REPORT_SURPRISE_PERCENT_CIQ" hidden="1">"c4754"</definedName>
    <definedName name="IQ_EST_PRE_TAX_REPORT_SURPRISE_PERCENT_REUT" hidden="1">"c5422"</definedName>
    <definedName name="IQ_EST_PRE_TAX_SURPRISE_PERCENT" hidden="1">"c1880"</definedName>
    <definedName name="IQ_EST_PRE_TAX_SURPRISE_PERCENT_CIQ" hidden="1">"c4750"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"c3672"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40273.7673032407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HARE_ACT_OR_EST" hidden="1">"c2225"</definedName>
    <definedName name="IQ_NAV_SHARE_ACT_OR_EST_CIQ" hidden="1">"c12038"</definedName>
    <definedName name="IQ_NAV_SHARE_ACT_OR_EST_REUT" hidden="1">"c5623"</definedName>
    <definedName name="IQ_NAV_SHARE_EST" hidden="1">"c5609"</definedName>
    <definedName name="IQ_NAV_SHARE_EST_CIQ" hidden="1">"c12032"</definedName>
    <definedName name="IQ_NAV_SHARE_EST_REUT" hidden="1">"c5617"</definedName>
    <definedName name="IQ_NAV_SHARE_HIGH_EST" hidden="1">"c5612"</definedName>
    <definedName name="IQ_NAV_SHARE_HIGH_EST_CIQ" hidden="1">"c12035"</definedName>
    <definedName name="IQ_NAV_SHARE_HIGH_EST_REUT" hidden="1">"c5620"</definedName>
    <definedName name="IQ_NAV_SHARE_LOW_EST" hidden="1">"c5613"</definedName>
    <definedName name="IQ_NAV_SHARE_LOW_EST_CIQ" hidden="1">"c12036"</definedName>
    <definedName name="IQ_NAV_SHARE_LOW_EST_REUT" hidden="1">"c5621"</definedName>
    <definedName name="IQ_NAV_SHARE_MEDIAN_EST" hidden="1">"c5610"</definedName>
    <definedName name="IQ_NAV_SHARE_MEDIAN_EST_CIQ" hidden="1">"c12033"</definedName>
    <definedName name="IQ_NAV_SHARE_MEDIAN_EST_REUT" hidden="1">"c5618"</definedName>
    <definedName name="IQ_NAV_SHARE_NUM_EST" hidden="1">"c5614"</definedName>
    <definedName name="IQ_NAV_SHARE_NUM_EST_CIQ" hidden="1">"c12037"</definedName>
    <definedName name="IQ_NAV_SHARE_NUM_EST_REUT" hidden="1">"c5622"</definedName>
    <definedName name="IQ_NAV_SHARE_STDDEV_EST" hidden="1">"c5611"</definedName>
    <definedName name="IQ_NAV_SHARE_STDDEV_EST_CIQ" hidden="1">"c12034"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ACT_OR_EST_REUT" hidden="1">"c5473"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REUT" hidden="1">"c3976"</definedName>
    <definedName name="IQ_NET_DEBT_EST_THOM" hidden="1">"c4027"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EST_REUT" hidden="1">"c3978"</definedName>
    <definedName name="IQ_NET_DEBT_HIGH_EST_THOM" hidden="1">"c4029"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EST_REUT" hidden="1">"c3979"</definedName>
    <definedName name="IQ_NET_DEBT_LOW_EST_THOM" hidden="1">"c4030"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CIQ" hidden="1">"c3818"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CIQ" hidden="1">"c3819"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EST_REUT" hidden="1">"c5368"</definedName>
    <definedName name="IQ_NI_EST_THOM" hidden="1">"c5126"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EST_REUT" hidden="1">"c5375"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MEDIAN_EST_REUT" hidden="1">"c5376"</definedName>
    <definedName name="IQ_NI_GW_NUM_EST_CIQ" hidden="1">"c4713"</definedName>
    <definedName name="IQ_NI_GW_NUM_EST_REUT" hidden="1">"c5379"</definedName>
    <definedName name="IQ_NI_GW_STDDEV_EST_CIQ" hidden="1">"c4714"</definedName>
    <definedName name="IQ_NI_GW_STDDEV_EST_REUT" hidden="1">"c5380"</definedName>
    <definedName name="IQ_NI_HIGH_EST" hidden="1">"c1718"</definedName>
    <definedName name="IQ_NI_HIGH_EST_CIQ" hidden="1">"c4704"</definedName>
    <definedName name="IQ_NI_HIGH_EST_REUT" hidden="1">"c5370"</definedName>
    <definedName name="IQ_NI_HIGH_EST_THOM" hidden="1">"c5128"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EST_REUT" hidden="1">"c5371"</definedName>
    <definedName name="IQ_NI_LOW_EST_THOM" hidden="1">"c5129"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MEDIAN_EST_REUT" hidden="1">"c5369"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NUM_EST_REUT" hidden="1">"c5372"</definedName>
    <definedName name="IQ_NI_NUM_EST_THOM" hidden="1">"c5130"</definedName>
    <definedName name="IQ_NI_REPORTED_EST" hidden="1">"c1730"</definedName>
    <definedName name="IQ_NI_REPORTED_EST_CIQ" hidden="1">"c4716"</definedName>
    <definedName name="IQ_NI_REPORTED_EST_REUT" hidden="1">"c5382"</definedName>
    <definedName name="IQ_NI_REPORTED_HIGH_EST" hidden="1">"c1732"</definedName>
    <definedName name="IQ_NI_REPORTED_HIGH_EST_CIQ" hidden="1">"c4718"</definedName>
    <definedName name="IQ_NI_REPORTED_HIGH_EST_REUT" hidden="1">"c5384"</definedName>
    <definedName name="IQ_NI_REPORTED_LOW_EST" hidden="1">"c1733"</definedName>
    <definedName name="IQ_NI_REPORTED_LOW_EST_CIQ" hidden="1">"c4719"</definedName>
    <definedName name="IQ_NI_REPORTED_LOW_EST_REUT" hidden="1">"c5385"</definedName>
    <definedName name="IQ_NI_REPORTED_MEDIAN_EST" hidden="1">"c1731"</definedName>
    <definedName name="IQ_NI_REPORTED_MEDIAN_EST_CIQ" hidden="1">"c4717"</definedName>
    <definedName name="IQ_NI_REPORTED_MEDIAN_EST_REUT" hidden="1">"c5383"</definedName>
    <definedName name="IQ_NI_REPORTED_NUM_EST" hidden="1">"c1734"</definedName>
    <definedName name="IQ_NI_REPORTED_NUM_EST_CIQ" hidden="1">"c4720"</definedName>
    <definedName name="IQ_NI_REPORTED_NUM_EST_REUT" hidden="1">"c5386"</definedName>
    <definedName name="IQ_NI_REPORTED_STDDEV_EST" hidden="1">"c1735"</definedName>
    <definedName name="IQ_NI_REPORTED_STDDEV_EST_CIQ" hidden="1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CIQ" hidden="1">"c12010"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LOW_EST_REUT" hidden="1">"c5343"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CIQ" hidden="1">"c12014"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CIQ" hidden="1">"c3755"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CIQ" hidden="1">"c3756"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CIQ" hidden="1">"c3752"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CIQ" hidden="1">"c3753"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CIQ" hidden="1">"c3754"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CIQ" hidden="1">"c3750"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CIQ" hidden="1">"c3751"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CIQ" hidden="1">"c3793"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CIQ" hidden="1">"c3762"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CIQ" hidden="1">"c3763"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CIQ" hidden="1">"c3759"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CIQ" hidden="1">"c3760"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CIQ" hidden="1">"c3761"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CIQ" hidden="1">"c3757"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CIQ" hidden="1">"c3758"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CIQ" hidden="1">"c3794"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EST_REUT" hidden="1">"c5354"</definedName>
    <definedName name="IQ_PRETAX_GW_INC_HIGH_EST" hidden="1">"c1704"</definedName>
    <definedName name="IQ_PRETAX_GW_INC_HIGH_EST_CIQ" hidden="1">"c4690"</definedName>
    <definedName name="IQ_PRETAX_GW_INC_HIGH_EST_REUT" hidden="1">"c5356"</definedName>
    <definedName name="IQ_PRETAX_GW_INC_LOW_EST" hidden="1">"c1705"</definedName>
    <definedName name="IQ_PRETAX_GW_INC_LOW_EST_CIQ" hidden="1">"c4691"</definedName>
    <definedName name="IQ_PRETAX_GW_INC_LOW_EST_REUT" hidden="1">"c5357"</definedName>
    <definedName name="IQ_PRETAX_GW_INC_MEDIAN_EST" hidden="1">"c1703"</definedName>
    <definedName name="IQ_PRETAX_GW_INC_MEDIAN_EST_CIQ" hidden="1">"c4689"</definedName>
    <definedName name="IQ_PRETAX_GW_INC_MEDIAN_EST_REUT" hidden="1">"c5355"</definedName>
    <definedName name="IQ_PRETAX_GW_INC_NUM_EST" hidden="1">"c1706"</definedName>
    <definedName name="IQ_PRETAX_GW_INC_NUM_EST_CIQ" hidden="1">"c4692"</definedName>
    <definedName name="IQ_PRETAX_GW_INC_NUM_EST_REUT" hidden="1">"c5358"</definedName>
    <definedName name="IQ_PRETAX_GW_INC_STDDEV_EST" hidden="1">"c1707"</definedName>
    <definedName name="IQ_PRETAX_GW_INC_STDDEV_EST_CIQ" hidden="1">"c4693"</definedName>
    <definedName name="IQ_PRETAX_GW_INC_STDDEV_EST_REUT" hidden="1">"c5359"</definedName>
    <definedName name="IQ_PRETAX_INC_EST" hidden="1">"c1695"</definedName>
    <definedName name="IQ_PRETAX_INC_EST_CIQ" hidden="1">"c4681"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CIQ" hidden="1">"c4683"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CIQ" hidden="1">"c4684"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CIQ" hidden="1">"c4682"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CIQ" hidden="1">"c4685"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CIQ" hidden="1">"c4686"</definedName>
    <definedName name="IQ_PRETAX_INC_STDDEV_EST_REUT" hidden="1">"c5352"</definedName>
    <definedName name="IQ_PRETAX_INC_STDDEV_EST_THOM" hidden="1">"c5124"</definedName>
    <definedName name="IQ_PRETAX_REPORT_INC_EST" hidden="1">"c1709"</definedName>
    <definedName name="IQ_PRETAX_REPORT_INC_EST_CIQ" hidden="1">"c4695"</definedName>
    <definedName name="IQ_PRETAX_REPORT_INC_EST_REUT" hidden="1">"c5361"</definedName>
    <definedName name="IQ_PRETAX_REPORT_INC_HIGH_EST" hidden="1">"c1711"</definedName>
    <definedName name="IQ_PRETAX_REPORT_INC_HIGH_EST_CIQ" hidden="1">"c4697"</definedName>
    <definedName name="IQ_PRETAX_REPORT_INC_HIGH_EST_REUT" hidden="1">"c5363"</definedName>
    <definedName name="IQ_PRETAX_REPORT_INC_LOW_EST" hidden="1">"c1712"</definedName>
    <definedName name="IQ_PRETAX_REPORT_INC_LOW_EST_CIQ" hidden="1">"c4698"</definedName>
    <definedName name="IQ_PRETAX_REPORT_INC_LOW_EST_REUT" hidden="1">"c5364"</definedName>
    <definedName name="IQ_PRETAX_REPORT_INC_MEDIAN_EST" hidden="1">"c1710"</definedName>
    <definedName name="IQ_PRETAX_REPORT_INC_MEDIAN_EST_CIQ" hidden="1">"c4696"</definedName>
    <definedName name="IQ_PRETAX_REPORT_INC_MEDIAN_EST_REUT" hidden="1">"c5362"</definedName>
    <definedName name="IQ_PRETAX_REPORT_INC_NUM_EST" hidden="1">"c1713"</definedName>
    <definedName name="IQ_PRETAX_REPORT_INC_NUM_EST_CIQ" hidden="1">"c4699"</definedName>
    <definedName name="IQ_PRETAX_REPORT_INC_NUM_EST_REUT" hidden="1">"c5365"</definedName>
    <definedName name="IQ_PRETAX_REPORT_INC_STDDEV_EST" hidden="1">"c1714"</definedName>
    <definedName name="IQ_PRETAX_REPORT_INC_STDDEV_EST_CIQ" hidden="1">"c4700"</definedName>
    <definedName name="IQ_PRETAX_REPORT_INC_STDDEV_EST_REUT" hidden="1">"c5366"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CFPS_FWD_REUT" hidden="1">"c4053"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EST_REUT" hidden="1">"c3992"</definedName>
    <definedName name="IQ_RETURN_ASSETS_HIGH_EST_THOM" hidden="1">"c4036"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EST_REUT" hidden="1">"c3993"</definedName>
    <definedName name="IQ_RETURN_ASSETS_LOW_EST_THOM" hidden="1">"c4037"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CIQ" hidden="1">"c3832"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CIQ" hidden="1">"c3833"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EST_REUT" hidden="1">"c3985"</definedName>
    <definedName name="IQ_RETURN_EQUITY_HIGH_EST_THOM" hidden="1">"c5283"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EST_REUT" hidden="1">"c3986"</definedName>
    <definedName name="IQ_RETURN_EQUITY_LOW_EST_THOM" hidden="1">"c5284"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CIQ" hidden="1">"c3825"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CIQ" hidden="1">"c3826"</definedName>
    <definedName name="IQ_RETURN_EQUITY_STDDEV_EST_REUT" hidden="1">"c3988"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CT_OR_EST_THOM" hidden="1">"c5299"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ISION_DATE_" hidden="1">39371.6185416667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CIQ" hidden="1">"c5079"</definedName>
    <definedName name="IQ_TEV_EST_THOM" hidden="1">"c5529"</definedName>
    <definedName name="IQ_TEV_HIGH_EST" hidden="1">"c4527"</definedName>
    <definedName name="IQ_TEV_HIGH_EST_CIQ" hidden="1">"c5080"</definedName>
    <definedName name="IQ_TEV_HIGH_EST_THOM" hidden="1">"c5530"</definedName>
    <definedName name="IQ_TEV_LOW_EST" hidden="1">"c4528"</definedName>
    <definedName name="IQ_TEV_LOW_EST_CIQ" hidden="1">"c5081"</definedName>
    <definedName name="IQ_TEV_LOW_EST_THOM" hidden="1">"c5531"</definedName>
    <definedName name="IQ_TEV_MEDIAN_EST" hidden="1">"c4529"</definedName>
    <definedName name="IQ_TEV_MEDIAN_EST_CIQ" hidden="1">"c5082"</definedName>
    <definedName name="IQ_TEV_MEDIAN_EST_THOM" hidden="1">"c5532"</definedName>
    <definedName name="IQ_TEV_NUM_EST" hidden="1">"c4530"</definedName>
    <definedName name="IQ_TEV_NUM_EST_CIQ" hidden="1">"c5083"</definedName>
    <definedName name="IQ_TEV_NUM_EST_THOM" hidden="1">"c5533"</definedName>
    <definedName name="IQ_TEV_STDDEV_EST" hidden="1">"c4531"</definedName>
    <definedName name="IQ_TEV_STDDEV_EST_CIQ" hidden="1">"c5084"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kl" hidden="1">#REF!</definedName>
    <definedName name="jk78jhk" hidden="1">#REF!</definedName>
    <definedName name="kjh23kj" hidden="1">[3]Instructions!$H$9</definedName>
    <definedName name="KK" hidden="1">#REF!</definedName>
    <definedName name="KKA" hidden="1">#REF!</definedName>
    <definedName name="KKe" hidden="1">#REF!</definedName>
    <definedName name="KKQ" hidden="1">#REF!</definedName>
    <definedName name="KKr" hidden="1">#REF!</definedName>
    <definedName name="KKS" hidden="1">#REF!</definedName>
    <definedName name="KKt" hidden="1">#REF!</definedName>
    <definedName name="KKw" hidden="1">#REF!</definedName>
    <definedName name="KKy" hidden="1">#REF!</definedName>
    <definedName name="ljkahfjkghf2" hidden="1">#REF!</definedName>
    <definedName name="lol" hidden="1">#REF!</definedName>
    <definedName name="n343t" hidden="1">#REF!</definedName>
    <definedName name="name" hidden="1">#REF!</definedName>
    <definedName name="namename" hidden="1">#REF!</definedName>
    <definedName name="NO" localSheetId="1" hidden="1">{"'Sheet1'!$A$1:$J$121"}</definedName>
    <definedName name="NO" hidden="1">{"'Sheet1'!$A$1:$J$121"}</definedName>
    <definedName name="NO_a" localSheetId="1" hidden="1">{"'Sheet1'!$A$1:$J$121"}</definedName>
    <definedName name="NO_a" hidden="1">{"'Sheet1'!$A$1:$J$121"}</definedName>
    <definedName name="qewrtyq" hidden="1">#REF!</definedName>
    <definedName name="qwd" hidden="1">#REF!</definedName>
    <definedName name="qwd_a" hidden="1">#REF!</definedName>
    <definedName name="qwd1a" hidden="1">#REF!</definedName>
    <definedName name="rthh45" hidden="1">#REF!</definedName>
    <definedName name="rty" hidden="1">#REF!</definedName>
    <definedName name="sadf" hidden="1">#REF!</definedName>
    <definedName name="sd" localSheetId="1" hidden="1">{"'Sheet1'!$A$1:$J$121"}</definedName>
    <definedName name="sd" hidden="1">{"'Sheet1'!$A$1:$J$121"}</definedName>
    <definedName name="sd43g" hidden="1">#REF!</definedName>
    <definedName name="sdasdasdasdasd" hidden="1">#REF!</definedName>
    <definedName name="sdf" hidden="1">#REF!</definedName>
    <definedName name="sdfj" hidden="1">#REF!</definedName>
    <definedName name="sdg" hidden="1">#REF!</definedName>
    <definedName name="sdg_a" hidden="1">#REF!</definedName>
    <definedName name="sdgfawi" hidden="1">#REF!</definedName>
    <definedName name="sdgg" hidden="1">#REF!</definedName>
    <definedName name="sfdh45" hidden="1">[3]Instructions!$H$9</definedName>
    <definedName name="skjdh" hidden="1">#REF!</definedName>
    <definedName name="SpreadsheetBuilder_1" hidden="1">#REF!</definedName>
    <definedName name="tyi" hidden="1">#REF!</definedName>
    <definedName name="vadsfv" hidden="1">#REF!</definedName>
    <definedName name="vasdfvb" hidden="1">#REF!</definedName>
    <definedName name="vdse4rt" hidden="1">#REF!</definedName>
    <definedName name="vsdfgav" hidden="1">#REF!</definedName>
    <definedName name="wrn.Earnings._.Model.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Yieldflow." localSheetId="1" hidden="1">{#N/A,#N/A,FALSE,"Sheet1";#N/A,#N/A,FALSE,"Sheet2"}</definedName>
    <definedName name="wrn.Yieldflow." hidden="1">{#N/A,#N/A,FALSE,"Sheet1";#N/A,#N/A,FALSE,"Sheet2"}</definedName>
    <definedName name="yuio" hidden="1">#REF!</definedName>
    <definedName name="zkxlfc" hidden="1">#REF!</definedName>
    <definedName name="zxcgf3frfvdcx" localSheetId="1" hidden="1">{#N/A,#N/A,FALSE,"Sheet1";#N/A,#N/A,FALSE,"Sheet2"}</definedName>
    <definedName name="zxcgf3frfvdcx" hidden="1">{#N/A,#N/A,FALSE,"Sheet1";#N/A,#N/A,FALSE,"Sheet2"}</definedName>
    <definedName name="zxcv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45" l="1"/>
  <c r="F9" i="52"/>
  <c r="G9" i="52"/>
  <c r="H9" i="52"/>
  <c r="I9" i="52"/>
  <c r="J9" i="52"/>
  <c r="K9" i="52"/>
  <c r="L9" i="52"/>
  <c r="M9" i="52"/>
  <c r="N9" i="52"/>
  <c r="O9" i="52"/>
  <c r="P9" i="52"/>
  <c r="Q9" i="52"/>
  <c r="R9" i="52"/>
  <c r="S9" i="52"/>
  <c r="T9" i="52"/>
  <c r="U9" i="52"/>
  <c r="F17" i="52"/>
  <c r="G17" i="52"/>
  <c r="H17" i="52"/>
  <c r="I17" i="52"/>
  <c r="J17" i="52"/>
  <c r="K17" i="52"/>
  <c r="L17" i="52"/>
  <c r="M17" i="52"/>
  <c r="N17" i="52"/>
  <c r="O17" i="52"/>
  <c r="P17" i="52"/>
  <c r="Q17" i="52"/>
  <c r="R17" i="52"/>
  <c r="S17" i="52"/>
  <c r="T17" i="52"/>
  <c r="U17" i="52"/>
  <c r="E4" i="50"/>
  <c r="E5" i="50"/>
  <c r="E6" i="50"/>
  <c r="E7" i="50"/>
  <c r="E8" i="50"/>
  <c r="E9" i="50"/>
  <c r="E14" i="50"/>
  <c r="E15" i="50"/>
  <c r="E16" i="50"/>
  <c r="E17" i="50"/>
  <c r="E18" i="50"/>
  <c r="E19" i="50"/>
  <c r="K83" i="17" l="1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4" i="17"/>
  <c r="K85" i="17"/>
  <c r="K86" i="17"/>
  <c r="K87" i="17"/>
  <c r="K88" i="17"/>
  <c r="K89" i="17"/>
  <c r="K90" i="17"/>
  <c r="K7" i="17"/>
  <c r="J90" i="45"/>
  <c r="I90" i="45"/>
  <c r="H90" i="45"/>
  <c r="G90" i="45"/>
  <c r="J89" i="45"/>
  <c r="I89" i="45"/>
  <c r="H89" i="45"/>
  <c r="G89" i="45"/>
  <c r="J88" i="45"/>
  <c r="I88" i="45"/>
  <c r="H88" i="45"/>
  <c r="G88" i="45"/>
  <c r="J87" i="45"/>
  <c r="I87" i="45"/>
  <c r="H87" i="45"/>
  <c r="G87" i="45"/>
  <c r="J86" i="45"/>
  <c r="I86" i="45"/>
  <c r="H86" i="45"/>
  <c r="G86" i="45"/>
  <c r="J85" i="45"/>
  <c r="I85" i="45"/>
  <c r="H85" i="45"/>
  <c r="G85" i="45"/>
  <c r="J84" i="45"/>
  <c r="I84" i="45"/>
  <c r="H84" i="45"/>
  <c r="G84" i="45"/>
  <c r="J83" i="45"/>
  <c r="I83" i="45"/>
  <c r="H83" i="45"/>
  <c r="G83" i="45"/>
  <c r="J82" i="45"/>
  <c r="I82" i="45"/>
  <c r="H82" i="45"/>
  <c r="G82" i="45"/>
  <c r="J81" i="45"/>
  <c r="I81" i="45"/>
  <c r="H81" i="45"/>
  <c r="G81" i="45"/>
  <c r="J80" i="45"/>
  <c r="I80" i="45"/>
  <c r="H80" i="45"/>
  <c r="G80" i="45"/>
  <c r="J79" i="45"/>
  <c r="I79" i="45"/>
  <c r="H79" i="45"/>
  <c r="G79" i="45"/>
  <c r="J78" i="45"/>
  <c r="I78" i="45"/>
  <c r="H78" i="45"/>
  <c r="G78" i="45"/>
  <c r="J77" i="45"/>
  <c r="I77" i="45"/>
  <c r="H77" i="45"/>
  <c r="G77" i="45"/>
  <c r="J76" i="45"/>
  <c r="I76" i="45"/>
  <c r="H76" i="45"/>
  <c r="G76" i="45"/>
  <c r="J75" i="45"/>
  <c r="I75" i="45"/>
  <c r="H75" i="45"/>
  <c r="G75" i="45"/>
  <c r="J74" i="45"/>
  <c r="I74" i="45"/>
  <c r="H74" i="45"/>
  <c r="G74" i="45"/>
  <c r="J73" i="45"/>
  <c r="I73" i="45"/>
  <c r="H73" i="45"/>
  <c r="G73" i="45"/>
  <c r="J72" i="45"/>
  <c r="I72" i="45"/>
  <c r="H72" i="45"/>
  <c r="G72" i="45"/>
  <c r="J71" i="45"/>
  <c r="I71" i="45"/>
  <c r="H71" i="45"/>
  <c r="G71" i="45"/>
  <c r="J70" i="45"/>
  <c r="I70" i="45"/>
  <c r="H70" i="45"/>
  <c r="G70" i="45"/>
  <c r="J69" i="45"/>
  <c r="I69" i="45"/>
  <c r="H69" i="45"/>
  <c r="G69" i="45"/>
  <c r="J68" i="45"/>
  <c r="I68" i="45"/>
  <c r="H68" i="45"/>
  <c r="G68" i="45"/>
  <c r="J67" i="45"/>
  <c r="I67" i="45"/>
  <c r="H67" i="45"/>
  <c r="G67" i="45"/>
  <c r="J66" i="45"/>
  <c r="I66" i="45"/>
  <c r="H66" i="45"/>
  <c r="G66" i="45"/>
  <c r="J65" i="45"/>
  <c r="I65" i="45"/>
  <c r="H65" i="45"/>
  <c r="G65" i="45"/>
  <c r="J64" i="45"/>
  <c r="I64" i="45"/>
  <c r="H64" i="45"/>
  <c r="G64" i="45"/>
  <c r="J63" i="45"/>
  <c r="I63" i="45"/>
  <c r="H63" i="45"/>
  <c r="G63" i="45"/>
  <c r="J62" i="45"/>
  <c r="I62" i="45"/>
  <c r="H62" i="45"/>
  <c r="G62" i="45"/>
  <c r="J61" i="45"/>
  <c r="I61" i="45"/>
  <c r="H61" i="45"/>
  <c r="G61" i="45"/>
  <c r="J60" i="45"/>
  <c r="I60" i="45"/>
  <c r="H60" i="45"/>
  <c r="G60" i="45"/>
  <c r="J59" i="45"/>
  <c r="I59" i="45"/>
  <c r="H59" i="45"/>
  <c r="G59" i="45"/>
  <c r="J58" i="45"/>
  <c r="I58" i="45"/>
  <c r="H58" i="45"/>
  <c r="G58" i="45"/>
  <c r="J57" i="45"/>
  <c r="I57" i="45"/>
  <c r="H57" i="45"/>
  <c r="G57" i="45"/>
  <c r="J56" i="45"/>
  <c r="I56" i="45"/>
  <c r="H56" i="45"/>
  <c r="G56" i="45"/>
  <c r="J55" i="45"/>
  <c r="I55" i="45"/>
  <c r="H55" i="45"/>
  <c r="G55" i="45"/>
  <c r="J54" i="45"/>
  <c r="I54" i="45"/>
  <c r="H54" i="45"/>
  <c r="G54" i="45"/>
  <c r="J53" i="45"/>
  <c r="I53" i="45"/>
  <c r="H53" i="45"/>
  <c r="G53" i="45"/>
  <c r="J52" i="45"/>
  <c r="I52" i="45"/>
  <c r="H52" i="45"/>
  <c r="G52" i="45"/>
  <c r="J51" i="45"/>
  <c r="I51" i="45"/>
  <c r="H51" i="45"/>
  <c r="G51" i="45"/>
  <c r="J50" i="45"/>
  <c r="I50" i="45"/>
  <c r="H50" i="45"/>
  <c r="G50" i="45"/>
  <c r="J49" i="45"/>
  <c r="I49" i="45"/>
  <c r="H49" i="45"/>
  <c r="G49" i="45"/>
  <c r="J48" i="45"/>
  <c r="I48" i="45"/>
  <c r="H48" i="45"/>
  <c r="G48" i="45"/>
  <c r="J47" i="45"/>
  <c r="I47" i="45"/>
  <c r="H47" i="45"/>
  <c r="G47" i="45"/>
  <c r="J46" i="45"/>
  <c r="I46" i="45"/>
  <c r="H46" i="45"/>
  <c r="G46" i="45"/>
  <c r="J45" i="45"/>
  <c r="I45" i="45"/>
  <c r="H45" i="45"/>
  <c r="G45" i="45"/>
  <c r="J44" i="45"/>
  <c r="I44" i="45"/>
  <c r="H44" i="45"/>
  <c r="G44" i="45"/>
  <c r="J43" i="45"/>
  <c r="I43" i="45"/>
  <c r="H43" i="45"/>
  <c r="G43" i="45"/>
  <c r="J42" i="45"/>
  <c r="I42" i="45"/>
  <c r="H42" i="45"/>
  <c r="G42" i="45"/>
  <c r="J41" i="45"/>
  <c r="I41" i="45"/>
  <c r="H41" i="45"/>
  <c r="G41" i="45"/>
  <c r="J40" i="45"/>
  <c r="I40" i="45"/>
  <c r="H40" i="45"/>
  <c r="G40" i="45"/>
  <c r="J39" i="45"/>
  <c r="I39" i="45"/>
  <c r="H39" i="45"/>
  <c r="G39" i="45"/>
  <c r="J38" i="45"/>
  <c r="I38" i="45"/>
  <c r="H38" i="45"/>
  <c r="G38" i="45"/>
  <c r="J37" i="45"/>
  <c r="I37" i="45"/>
  <c r="H37" i="45"/>
  <c r="G37" i="45"/>
  <c r="J36" i="45"/>
  <c r="I36" i="45"/>
  <c r="H36" i="45"/>
  <c r="G36" i="45"/>
  <c r="J35" i="45"/>
  <c r="I35" i="45"/>
  <c r="H35" i="45"/>
  <c r="G35" i="45"/>
  <c r="J34" i="45"/>
  <c r="I34" i="45"/>
  <c r="H34" i="45"/>
  <c r="G34" i="45"/>
  <c r="J33" i="45"/>
  <c r="I33" i="45"/>
  <c r="H33" i="45"/>
  <c r="G33" i="45"/>
  <c r="J32" i="45"/>
  <c r="I32" i="45"/>
  <c r="H32" i="45"/>
  <c r="G32" i="45"/>
  <c r="J31" i="45"/>
  <c r="I31" i="45"/>
  <c r="H31" i="45"/>
  <c r="G31" i="45"/>
  <c r="J30" i="45"/>
  <c r="I30" i="45"/>
  <c r="H30" i="45"/>
  <c r="G30" i="45"/>
  <c r="J29" i="45"/>
  <c r="I29" i="45"/>
  <c r="H29" i="45"/>
  <c r="G29" i="45"/>
  <c r="J28" i="45"/>
  <c r="I28" i="45"/>
  <c r="H28" i="45"/>
  <c r="G28" i="45"/>
  <c r="J27" i="45"/>
  <c r="I27" i="45"/>
  <c r="H27" i="45"/>
  <c r="G27" i="45"/>
  <c r="J26" i="45"/>
  <c r="I26" i="45"/>
  <c r="H26" i="45"/>
  <c r="G26" i="45"/>
  <c r="J25" i="45"/>
  <c r="I25" i="45"/>
  <c r="H25" i="45"/>
  <c r="G25" i="45"/>
  <c r="J24" i="45"/>
  <c r="I24" i="45"/>
  <c r="H24" i="45"/>
  <c r="G24" i="45"/>
  <c r="J23" i="45"/>
  <c r="I23" i="45"/>
  <c r="H23" i="45"/>
  <c r="G23" i="45"/>
  <c r="J22" i="45"/>
  <c r="I22" i="45"/>
  <c r="H22" i="45"/>
  <c r="G22" i="45"/>
  <c r="J21" i="45"/>
  <c r="I21" i="45"/>
  <c r="H21" i="45"/>
  <c r="G21" i="45"/>
  <c r="J20" i="45"/>
  <c r="I20" i="45"/>
  <c r="H20" i="45"/>
  <c r="G20" i="45"/>
  <c r="J19" i="45"/>
  <c r="I19" i="45"/>
  <c r="H19" i="45"/>
  <c r="G19" i="45"/>
  <c r="J18" i="45"/>
  <c r="I18" i="45"/>
  <c r="H18" i="45"/>
  <c r="G18" i="45"/>
  <c r="J17" i="45"/>
  <c r="I17" i="45"/>
  <c r="H17" i="45"/>
  <c r="G17" i="45"/>
  <c r="J16" i="45"/>
  <c r="I16" i="45"/>
  <c r="H16" i="45"/>
  <c r="G16" i="45"/>
  <c r="J15" i="45"/>
  <c r="I15" i="45"/>
  <c r="H15" i="45"/>
  <c r="G15" i="45"/>
  <c r="J14" i="45"/>
  <c r="I14" i="45"/>
  <c r="H14" i="45"/>
  <c r="G14" i="45"/>
  <c r="J13" i="45"/>
  <c r="I13" i="45"/>
  <c r="H13" i="45"/>
  <c r="G13" i="45"/>
  <c r="J12" i="45"/>
  <c r="I12" i="45"/>
  <c r="H12" i="45"/>
  <c r="G12" i="45"/>
  <c r="J11" i="45"/>
  <c r="I11" i="45"/>
  <c r="H11" i="45"/>
  <c r="G11" i="45"/>
  <c r="J10" i="45"/>
  <c r="I10" i="45"/>
  <c r="H10" i="45"/>
  <c r="G10" i="45"/>
  <c r="J9" i="45"/>
  <c r="I9" i="45"/>
  <c r="H9" i="45"/>
  <c r="G9" i="45"/>
  <c r="J8" i="45"/>
  <c r="I8" i="45"/>
  <c r="H8" i="45"/>
  <c r="G8" i="45"/>
  <c r="J7" i="45"/>
  <c r="I7" i="45"/>
  <c r="H7" i="45"/>
  <c r="G7" i="45"/>
  <c r="Q4" i="45"/>
  <c r="P4" i="45"/>
  <c r="O4" i="45"/>
  <c r="N4" i="45"/>
  <c r="L4" i="45"/>
  <c r="K4" i="45"/>
  <c r="Q2" i="45"/>
  <c r="O2" i="45"/>
  <c r="N2" i="45"/>
  <c r="D8" i="17" l="1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67" i="17"/>
  <c r="D68" i="17"/>
  <c r="D69" i="17"/>
  <c r="D70" i="17"/>
  <c r="D71" i="17"/>
  <c r="D72" i="17"/>
  <c r="D73" i="17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88" i="17"/>
  <c r="D89" i="17"/>
  <c r="D90" i="17"/>
  <c r="D7" i="17"/>
  <c r="E4" i="17"/>
  <c r="K2" i="11" l="1"/>
  <c r="J2" i="11"/>
  <c r="K4" i="11"/>
  <c r="J4" i="11"/>
  <c r="I4" i="11"/>
  <c r="K2" i="2"/>
  <c r="J2" i="2"/>
  <c r="G90" i="11" l="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H4" i="11"/>
  <c r="J4" i="2"/>
  <c r="K4" i="2"/>
  <c r="I4" i="2"/>
  <c r="G8" i="2" l="1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7" i="2"/>
  <c r="H4" i="2"/>
</calcChain>
</file>

<file path=xl/sharedStrings.xml><?xml version="1.0" encoding="utf-8"?>
<sst xmlns="http://schemas.openxmlformats.org/spreadsheetml/2006/main" count="753" uniqueCount="292">
  <si>
    <t>Texas job growth</t>
  </si>
  <si>
    <t>svs weight</t>
  </si>
  <si>
    <t>Write codes here:</t>
  </si>
  <si>
    <t>difa%(TXLNAGRA@DALEMPN,1)</t>
  </si>
  <si>
    <t>DSEMPS@SURVEYS</t>
  </si>
  <si>
    <t>DNEMPS@SURVEYS</t>
  </si>
  <si>
    <t>DSREVS@SURVEYS</t>
  </si>
  <si>
    <t>DPRODS@SURVEYS</t>
  </si>
  <si>
    <t>1-((TXLMANUA@DALEMPN+TXLCONSA@DALEMPN+TXLNRMNA@DALEMPN)/TXLNAGRA@DALEMPN)</t>
  </si>
  <si>
    <t>Instructions</t>
  </si>
  <si>
    <t>Chart data</t>
  </si>
  <si>
    <t>.DESC</t>
  </si>
  <si>
    <t>All Employees: Total Nonfarm, TX, SA (Thous)</t>
  </si>
  <si>
    <t>TXLMANUA: All Employees: Manufacturing, TX, SA (Thous) TXLCONSA: All Employees: Construction, TX, SA (Thous) TXLNRMNA: All Employees: Natural Resources &amp; Mining, TX, SA (Thous) TXLNAGRA: All Employees: Total Nonfarm, TX, SA (Thous)</t>
  </si>
  <si>
    <t>Texas Service Sector Outlook Survey: Employment (SA, %Bal) 3-month MovingAverage</t>
  </si>
  <si>
    <t>Texas Mfg Outlook Survey: Employment (SA, %Bal) 3-month MovingAverage</t>
  </si>
  <si>
    <t>Texas Service Sector Outlook Survey: Revenue (SA, %Bal) 3-month MovingAverage</t>
  </si>
  <si>
    <t>Texas Mfg Outlook Survey: Production (SA, %Bal) 3-month MovingAverage</t>
  </si>
  <si>
    <t xml:space="preserve">All TSSOS indexes </t>
  </si>
  <si>
    <t>1.- Write codes starting in F3</t>
  </si>
  <si>
    <t>TBOS employment</t>
  </si>
  <si>
    <t>TBOS headline indexes</t>
  </si>
  <si>
    <t>.LSOURCE</t>
  </si>
  <si>
    <t>TXLMANUA:  TXLCONSA:  TXLNRMNA:  TXLNAGRA:</t>
  </si>
  <si>
    <t>Federal Reserve Bank of Dallas</t>
  </si>
  <si>
    <t>Code</t>
  </si>
  <si>
    <t>Index</t>
  </si>
  <si>
    <t>If you need more codes, insert columns to the LEFT of column K</t>
  </si>
  <si>
    <t>201801</t>
  </si>
  <si>
    <t>revenue</t>
  </si>
  <si>
    <t>2.- Drag J2 (legend labels) until it covers every haver code</t>
  </si>
  <si>
    <t>201802</t>
  </si>
  <si>
    <t>DSFREVS@SURVEYS</t>
  </si>
  <si>
    <t>Future revenue</t>
  </si>
  <si>
    <t>3.- Select the number of moving averages:</t>
  </si>
  <si>
    <t>201803</t>
  </si>
  <si>
    <t>Employment</t>
  </si>
  <si>
    <t>4.- Control + d</t>
  </si>
  <si>
    <t>201804</t>
  </si>
  <si>
    <t>DSFEMPS@SURVEYS</t>
  </si>
  <si>
    <t>Future employment</t>
  </si>
  <si>
    <t>5. Format the chart!</t>
  </si>
  <si>
    <t>201805</t>
  </si>
  <si>
    <t>DSPEMS@SURVEYS</t>
  </si>
  <si>
    <t>Part-time employment</t>
  </si>
  <si>
    <t>201806</t>
  </si>
  <si>
    <t>DSFPEMS@SURVEYS</t>
  </si>
  <si>
    <t>Future part-time employment</t>
  </si>
  <si>
    <t>201807</t>
  </si>
  <si>
    <t>DSAWKS@SURVEYS</t>
  </si>
  <si>
    <t>Avg employee workweek</t>
  </si>
  <si>
    <t>201808</t>
  </si>
  <si>
    <t>DSFAWKS@SURVEYS</t>
  </si>
  <si>
    <t>Future avg employee workweek</t>
  </si>
  <si>
    <t>201809</t>
  </si>
  <si>
    <t>DSWGSS@SURVEYS</t>
  </si>
  <si>
    <t>Wages and benefits</t>
  </si>
  <si>
    <t>201810</t>
  </si>
  <si>
    <t>DSFWGSS@SURVEYS</t>
  </si>
  <si>
    <t>Future wages and benefits</t>
  </si>
  <si>
    <t>201811</t>
  </si>
  <si>
    <t>DSPRMS@SURVEYS</t>
  </si>
  <si>
    <t>Input prices</t>
  </si>
  <si>
    <t>201812</t>
  </si>
  <si>
    <t>DSFPRMS@SURVEYS</t>
  </si>
  <si>
    <t>Future input prices</t>
  </si>
  <si>
    <t>201901</t>
  </si>
  <si>
    <t>DSPFGS@SURVEYS</t>
  </si>
  <si>
    <t>Selling prices</t>
  </si>
  <si>
    <t>201902</t>
  </si>
  <si>
    <t>DSFPFGS@SURVEYS</t>
  </si>
  <si>
    <t>Future selling prices</t>
  </si>
  <si>
    <t>201903</t>
  </si>
  <si>
    <t>DSCXPS@SURVEYS</t>
  </si>
  <si>
    <t>Capital expenditures</t>
  </si>
  <si>
    <t>201904</t>
  </si>
  <si>
    <t>DSFCXPS@SURVEYS</t>
  </si>
  <si>
    <t>Future capital expenditures</t>
  </si>
  <si>
    <t>201905</t>
  </si>
  <si>
    <t>DSCOLS@SURVEYS</t>
  </si>
  <si>
    <t>Company outlook</t>
  </si>
  <si>
    <t>201906</t>
  </si>
  <si>
    <t>DSFCOLS@SURVEYS</t>
  </si>
  <si>
    <t>Future company outlook</t>
  </si>
  <si>
    <t>201907</t>
  </si>
  <si>
    <t>DSACTS@SURVEYS</t>
  </si>
  <si>
    <t>Business activity</t>
  </si>
  <si>
    <t>201908</t>
  </si>
  <si>
    <t>DSFACTS@SURVEYS</t>
  </si>
  <si>
    <t>Future business activity</t>
  </si>
  <si>
    <t>201909</t>
  </si>
  <si>
    <t>201910</t>
  </si>
  <si>
    <t xml:space="preserve">All TMOS indexes </t>
  </si>
  <si>
    <t>201911</t>
  </si>
  <si>
    <t>201912</t>
  </si>
  <si>
    <t>production</t>
  </si>
  <si>
    <t>202001</t>
  </si>
  <si>
    <t>DFPRODS@SURVEYS</t>
  </si>
  <si>
    <t>future production</t>
  </si>
  <si>
    <t>202002</t>
  </si>
  <si>
    <t>DCAPUS@SURVEYS</t>
  </si>
  <si>
    <t>capital utilization</t>
  </si>
  <si>
    <t>202003</t>
  </si>
  <si>
    <t>DFCAPUS@SURVEYS</t>
  </si>
  <si>
    <t>future capital utilization</t>
  </si>
  <si>
    <t>202004</t>
  </si>
  <si>
    <t>DVNWOS@SURVEYS</t>
  </si>
  <si>
    <t>new orders</t>
  </si>
  <si>
    <t>202005</t>
  </si>
  <si>
    <t>DFVNWOS@SURVEYS</t>
  </si>
  <si>
    <t>future new orders</t>
  </si>
  <si>
    <t>202006</t>
  </si>
  <si>
    <t>DGROS@SURVEYS</t>
  </si>
  <si>
    <t>growth rate of order</t>
  </si>
  <si>
    <t>202007</t>
  </si>
  <si>
    <t>DFGROS@SURVEYS</t>
  </si>
  <si>
    <t>future growth rate of orders</t>
  </si>
  <si>
    <t>202008</t>
  </si>
  <si>
    <t>DUFILS@SURVEYS</t>
  </si>
  <si>
    <t>unfilled orders</t>
  </si>
  <si>
    <t>202009</t>
  </si>
  <si>
    <t>DFUFILS@SURVEYS</t>
  </si>
  <si>
    <t>future unfilled orders</t>
  </si>
  <si>
    <t>202010</t>
  </si>
  <si>
    <t>DVSHPS@SURVEYS</t>
  </si>
  <si>
    <t>shipments</t>
  </si>
  <si>
    <t>202011</t>
  </si>
  <si>
    <t>DFVSHPS@SURVEYS</t>
  </si>
  <si>
    <t>future shipments</t>
  </si>
  <si>
    <t>202012</t>
  </si>
  <si>
    <t>DDTMS@SURVEYS</t>
  </si>
  <si>
    <t>delivery time</t>
  </si>
  <si>
    <t>202101</t>
  </si>
  <si>
    <t>DFDTMS@SURVEYS</t>
  </si>
  <si>
    <t>future delivery time</t>
  </si>
  <si>
    <t>202102</t>
  </si>
  <si>
    <t>DFGI@SURVEYS</t>
  </si>
  <si>
    <t>finished goods inventories</t>
  </si>
  <si>
    <t>202103</t>
  </si>
  <si>
    <t>DFFGI@SURVEYS</t>
  </si>
  <si>
    <t>future finished goods inventories</t>
  </si>
  <si>
    <t>202104</t>
  </si>
  <si>
    <t>DPRMS@SURVEYS</t>
  </si>
  <si>
    <t>prices paid for raw materials</t>
  </si>
  <si>
    <t>202105</t>
  </si>
  <si>
    <t>DFPRM@SURVEYS</t>
  </si>
  <si>
    <t>future prices paid for raw materials</t>
  </si>
  <si>
    <t>202106</t>
  </si>
  <si>
    <t>DPFGS@SURVEYS</t>
  </si>
  <si>
    <t>prices received for finished goods</t>
  </si>
  <si>
    <t>202107</t>
  </si>
  <si>
    <t>DFPFG@SURVEYS</t>
  </si>
  <si>
    <t>future prices received for finished goods</t>
  </si>
  <si>
    <t>202108</t>
  </si>
  <si>
    <t>DWGSS@SURVEYS</t>
  </si>
  <si>
    <t>wages and benefits</t>
  </si>
  <si>
    <t>202109</t>
  </si>
  <si>
    <t>DFWGSS@SURVEYS</t>
  </si>
  <si>
    <t>future wages and benefits</t>
  </si>
  <si>
    <t>202110</t>
  </si>
  <si>
    <t>employment</t>
  </si>
  <si>
    <t>202111</t>
  </si>
  <si>
    <t>DFNEMPS@SURVEYS</t>
  </si>
  <si>
    <t>future employment</t>
  </si>
  <si>
    <t>202112</t>
  </si>
  <si>
    <t>DAVWKS@SURVEYS</t>
  </si>
  <si>
    <t>hours worked</t>
  </si>
  <si>
    <t>202201</t>
  </si>
  <si>
    <t>DFAVWKS@SURVEYS</t>
  </si>
  <si>
    <t>future hours worked</t>
  </si>
  <si>
    <t>202202</t>
  </si>
  <si>
    <t>DCEXPS@SURVEYS</t>
  </si>
  <si>
    <t>capital expenditures</t>
  </si>
  <si>
    <t>202203</t>
  </si>
  <si>
    <t>DFCEXPS@SURVEYS</t>
  </si>
  <si>
    <t>future capital expenditures</t>
  </si>
  <si>
    <t>202204</t>
  </si>
  <si>
    <t>DCOLKS@SURVEYS</t>
  </si>
  <si>
    <t>company outlook</t>
  </si>
  <si>
    <t>202205</t>
  </si>
  <si>
    <t>DFCOLKS@SURVEYS</t>
  </si>
  <si>
    <t>future company outlook</t>
  </si>
  <si>
    <t>202206</t>
  </si>
  <si>
    <t>DBACTS@SURVEYS</t>
  </si>
  <si>
    <t>business activity</t>
  </si>
  <si>
    <t>202207</t>
  </si>
  <si>
    <t>DFBACTS@SURVEYS</t>
  </si>
  <si>
    <t>future business activity</t>
  </si>
  <si>
    <t>202208</t>
  </si>
  <si>
    <t>202209</t>
  </si>
  <si>
    <t>202210</t>
  </si>
  <si>
    <t>202211</t>
  </si>
  <si>
    <t>202212</t>
  </si>
  <si>
    <t>202301</t>
  </si>
  <si>
    <t>202302</t>
  </si>
  <si>
    <t>202303</t>
  </si>
  <si>
    <t>202304</t>
  </si>
  <si>
    <t>202305</t>
  </si>
  <si>
    <t>202306</t>
  </si>
  <si>
    <t>202307</t>
  </si>
  <si>
    <t>202308</t>
  </si>
  <si>
    <t>202309</t>
  </si>
  <si>
    <t>202310</t>
  </si>
  <si>
    <t>202311</t>
  </si>
  <si>
    <t>202312</t>
  </si>
  <si>
    <t>202401</t>
  </si>
  <si>
    <t>202402</t>
  </si>
  <si>
    <t>202403</t>
  </si>
  <si>
    <t>202404</t>
  </si>
  <si>
    <t>202405</t>
  </si>
  <si>
    <t>202406</t>
  </si>
  <si>
    <t>202407</t>
  </si>
  <si>
    <t>202408</t>
  </si>
  <si>
    <t>202409</t>
  </si>
  <si>
    <t>202410</t>
  </si>
  <si>
    <t>202411</t>
  </si>
  <si>
    <t>202412</t>
  </si>
  <si>
    <t>future revenue</t>
  </si>
  <si>
    <t>part-time employment</t>
  </si>
  <si>
    <t>future part-time employment</t>
  </si>
  <si>
    <t>avg employee workweek</t>
  </si>
  <si>
    <t>future avg employee workweek</t>
  </si>
  <si>
    <t>input prices</t>
  </si>
  <si>
    <t>future input prices</t>
  </si>
  <si>
    <t>selling prices</t>
  </si>
  <si>
    <t>future selling prices</t>
  </si>
  <si>
    <t>Employment Cost Index</t>
  </si>
  <si>
    <t>svs wgs</t>
  </si>
  <si>
    <t>mfg wgs</t>
  </si>
  <si>
    <t>yryr%(txbpriv@laborr)</t>
  </si>
  <si>
    <t>diff%(LSW@USECON,4)</t>
  </si>
  <si>
    <t>(DFRLCWPY@REGIONAL+HBHLCWPY@REGIONAL)/2</t>
  </si>
  <si>
    <t>Avg Hrly Earnings All Emps: Total Private, Texas ($/Hr) % Change - Year to Year</t>
  </si>
  <si>
    <t>ECI: Wages &amp; Salaries: Civilian Workers (SA, Dec-05=100) 4-qtr %Change</t>
  </si>
  <si>
    <t>DFRLCWPY: ECI: Private Ind Wages &amp; Salaries: Dallas-Fort Worth, TX-OK CSA (12-Mo %Chg) HBHLCWPY: ECI: Pvt Ind Wages &amp; Salaries: Houston-The Woodlands, TX CSA (12-Mo %Chg)</t>
  </si>
  <si>
    <t>Texas Service Sector Outlook Survey: Wages &amp; Benefits (SA, %Bal)</t>
  </si>
  <si>
    <t>Texas Mfg Outlook Survey: Wages &amp; Benefits (SA, %Bal)</t>
  </si>
  <si>
    <t>Payroll avg. hourly earnings</t>
  </si>
  <si>
    <t>Bureau of Labor Statistics</t>
  </si>
  <si>
    <t>DFRLCWPY: Bureau of Labor Statistics HBHLCWPY: Bureau of Labor Statistics</t>
  </si>
  <si>
    <t>TBOS wage index</t>
  </si>
  <si>
    <t>Short-term uses</t>
  </si>
  <si>
    <t>To what extent is your business having difficulty obtaining financing for desired short-term uses such as paying workers and acquiring inventories of material or supplies?</t>
  </si>
  <si>
    <t>Oct. 10</t>
  </si>
  <si>
    <t>Oct. 11</t>
  </si>
  <si>
    <t>Oct. 12</t>
  </si>
  <si>
    <t>Oct. 13</t>
  </si>
  <si>
    <t>Oct. 14</t>
  </si>
  <si>
    <t>Oct. 15</t>
  </si>
  <si>
    <t>Oct. 16</t>
  </si>
  <si>
    <t>Oct. 17</t>
  </si>
  <si>
    <t>Oct. 18</t>
  </si>
  <si>
    <t>Oct. 19</t>
  </si>
  <si>
    <t>Oct. 20</t>
  </si>
  <si>
    <t>Oct. 21</t>
  </si>
  <si>
    <t>Sep. 22</t>
  </si>
  <si>
    <t>Apr. 23</t>
  </si>
  <si>
    <t>Oct. 23</t>
  </si>
  <si>
    <t>May 24</t>
  </si>
  <si>
    <t>No difficulty</t>
  </si>
  <si>
    <t xml:space="preserve">Some difficulty  </t>
  </si>
  <si>
    <t>Substantial difficulty</t>
  </si>
  <si>
    <t xml:space="preserve">Extreme difficulty </t>
  </si>
  <si>
    <t xml:space="preserve">Not applicable- haven’t sought credit </t>
  </si>
  <si>
    <t>Long-term uses</t>
  </si>
  <si>
    <t>1a) Why has your business not sought credit for short-term use?</t>
  </si>
  <si>
    <t/>
  </si>
  <si>
    <t>May '24</t>
  </si>
  <si>
    <t>Responses:</t>
  </si>
  <si>
    <t>We are waiting for the cost of credit to come down</t>
  </si>
  <si>
    <t>Waiting for the cost of credit to come down</t>
  </si>
  <si>
    <t>We do not have short-term expenses that require funding</t>
  </si>
  <si>
    <t>Do not have short-term expenses that need funding</t>
  </si>
  <si>
    <t>Do not have short-term/long-term expenses that need funding</t>
  </si>
  <si>
    <t>We have enough funds within our business to meet our short-term needs</t>
  </si>
  <si>
    <t>Have enough funds to meet short term needs</t>
  </si>
  <si>
    <t>Have enough funds to meet short-term/long-term needs</t>
  </si>
  <si>
    <t>We have a loan or existing line of credit that is sufficient to meet our short-term needs</t>
  </si>
  <si>
    <t>Have a loan or existing line of credit that is sufficient</t>
  </si>
  <si>
    <t>Have a loan or exisiting line of credit that is sufficient</t>
  </si>
  <si>
    <t>We utilize other sources such as private funding or investment</t>
  </si>
  <si>
    <t>Utilize other sources, such as private funding</t>
  </si>
  <si>
    <t>Utilize other sources such as private funding</t>
  </si>
  <si>
    <t>Other</t>
  </si>
  <si>
    <t>2a) Why has your business not sought credit for long-term use?</t>
  </si>
  <si>
    <t>We do not have long-term expenses that require funding</t>
  </si>
  <si>
    <t>Do not have long-term expenses that need  funding</t>
  </si>
  <si>
    <t>We have enough funds within our business to meet our long-term needs</t>
  </si>
  <si>
    <t>Have enough funds to meet long term needs</t>
  </si>
  <si>
    <t>We have a loan or existing line of credit that is sufficient to meet our long-term needs</t>
  </si>
  <si>
    <t>Short-term</t>
  </si>
  <si>
    <t>Long-term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</si>
</sst>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%"/>
    <numFmt numFmtId="167" formatCode=";;;"/>
  </numFmts>
  <fonts count="6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indexed="12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966FF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/>
  </cellStyleXfs>
  <cellXfs count="30">
    <xf numFmtId="0" fontId="0" fillId="0" borderId="0" xfId="0"/>
    <xf numFmtId="0" fontId="0" fillId="0" borderId="0" xfId="0" quotePrefix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2" borderId="0" xfId="0" applyFill="1"/>
    <xf numFmtId="165" fontId="0" fillId="2" borderId="0" xfId="0" applyNumberFormat="1" applyFill="1"/>
    <xf numFmtId="0" fontId="0" fillId="3" borderId="0" xfId="0" applyFill="1"/>
    <xf numFmtId="0" fontId="1" fillId="4" borderId="0" xfId="0" applyFont="1" applyFill="1" applyAlignment="1">
      <alignment horizontal="center"/>
    </xf>
    <xf numFmtId="0" fontId="1" fillId="3" borderId="0" xfId="0" applyFont="1" applyFill="1"/>
    <xf numFmtId="0" fontId="0" fillId="5" borderId="0" xfId="0" applyFill="1"/>
    <xf numFmtId="2" fontId="0" fillId="5" borderId="0" xfId="0" applyNumberFormat="1" applyFill="1"/>
    <xf numFmtId="2" fontId="0" fillId="0" borderId="0" xfId="1" applyNumberFormat="1" applyFont="1"/>
    <xf numFmtId="166" fontId="0" fillId="0" borderId="0" xfId="0" applyNumberFormat="1"/>
    <xf numFmtId="166" fontId="2" fillId="0" borderId="0" xfId="0" applyNumberFormat="1" applyFont="1"/>
    <xf numFmtId="167" fontId="2" fillId="0" borderId="0" xfId="2" applyNumberFormat="1" applyFont="1"/>
    <xf numFmtId="0" fontId="2" fillId="0" borderId="0" xfId="2" applyFont="1"/>
    <xf numFmtId="49" fontId="2" fillId="0" borderId="0" xfId="2" applyNumberFormat="1" applyFont="1" applyAlignment="1">
      <alignment horizontal="left" vertical="top"/>
    </xf>
    <xf numFmtId="0" fontId="2" fillId="0" borderId="0" xfId="2" applyFont="1" applyAlignment="1">
      <alignment horizontal="left" vertical="top"/>
    </xf>
    <xf numFmtId="10" fontId="0" fillId="0" borderId="0" xfId="0" applyNumberFormat="1"/>
    <xf numFmtId="0" fontId="3" fillId="0" borderId="0" xfId="0" applyFont="1"/>
    <xf numFmtId="165" fontId="3" fillId="0" borderId="0" xfId="0" applyNumberFormat="1" applyFont="1"/>
    <xf numFmtId="166" fontId="2" fillId="0" borderId="0" xfId="2" applyNumberFormat="1" applyFont="1"/>
    <xf numFmtId="0" fontId="2" fillId="0" borderId="0" xfId="2" applyFont="1" applyAlignment="1">
      <alignment horizontal="center" vertical="top"/>
    </xf>
    <xf numFmtId="0" fontId="1" fillId="2" borderId="0" xfId="0" applyFont="1" applyFill="1" applyAlignment="1">
      <alignment horizontal="center"/>
    </xf>
    <xf numFmtId="49" fontId="2" fillId="0" borderId="0" xfId="2" applyNumberFormat="1" applyFont="1"/>
    <xf numFmtId="49" fontId="0" fillId="0" borderId="0" xfId="0" applyNumberFormat="1"/>
    <xf numFmtId="49" fontId="5" fillId="0" borderId="0" xfId="0" applyNumberFormat="1" applyFont="1"/>
    <xf numFmtId="0" fontId="0" fillId="5" borderId="0" xfId="0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3">
    <cellStyle name="Normal" xfId="0" builtinId="0"/>
    <cellStyle name="Normal 2" xfId="2" xr:uid="{88A6A635-4B67-453B-A7EE-9C6DF7196AD2}"/>
    <cellStyle name="Percent" xfId="1" builtinId="5"/>
  </cellStyles>
  <dxfs count="0"/>
  <tableStyles count="0" defaultTableStyle="TableStyleMedium2" defaultPivotStyle="PivotStyleLight16"/>
  <colors>
    <mruColors>
      <color rgb="FFFF4F4F"/>
      <color rgb="FFEB0000"/>
      <color rgb="FFDC0000"/>
      <color rgb="FFC00000"/>
      <color rgb="FF9933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chartsheet" Target="chartsheets/sheet2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4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theme" Target="theme/theme1.xml"/><Relationship Id="rId10" Type="http://schemas.openxmlformats.org/officeDocument/2006/relationships/chartsheet" Target="chartsheets/sheet5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5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799274511320325E-2"/>
          <c:y val="0.15470590687801855"/>
          <c:w val="0.92136619793399677"/>
          <c:h val="0.63505830871310853"/>
        </c:manualLayout>
      </c:layout>
      <c:lineChart>
        <c:grouping val="standard"/>
        <c:varyColors val="0"/>
        <c:ser>
          <c:idx val="1"/>
          <c:order val="0"/>
          <c:tx>
            <c:strRef>
              <c:f>Data1!$P$2</c:f>
              <c:strCache>
                <c:ptCount val="1"/>
                <c:pt idx="0">
                  <c:v>Services revenue</c:v>
                </c:pt>
              </c:strCache>
            </c:strRef>
          </c:tx>
          <c:spPr>
            <a:ln w="158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Data1!$J$7:$J$90</c:f>
              <c:strCache>
                <c:ptCount val="78"/>
                <c:pt idx="5">
                  <c:v>2018</c:v>
                </c:pt>
                <c:pt idx="17">
                  <c:v>2019</c:v>
                </c:pt>
                <c:pt idx="29">
                  <c:v>2020</c:v>
                </c:pt>
                <c:pt idx="41">
                  <c:v>2021</c:v>
                </c:pt>
                <c:pt idx="53">
                  <c:v>2022</c:v>
                </c:pt>
                <c:pt idx="65">
                  <c:v>2023</c:v>
                </c:pt>
                <c:pt idx="77">
                  <c:v>2024</c:v>
                </c:pt>
              </c:strCache>
            </c:strRef>
          </c:cat>
          <c:val>
            <c:numRef>
              <c:f>Data1!$P$7:$P$90</c:f>
              <c:numCache>
                <c:formatCode>0.0</c:formatCode>
                <c:ptCount val="84"/>
                <c:pt idx="0">
                  <c:v>21.733333333333331</c:v>
                </c:pt>
                <c:pt idx="1">
                  <c:v>18</c:v>
                </c:pt>
                <c:pt idx="2">
                  <c:v>16.099999999999998</c:v>
                </c:pt>
                <c:pt idx="3">
                  <c:v>16.133333333333336</c:v>
                </c:pt>
                <c:pt idx="4">
                  <c:v>19.633333333333333</c:v>
                </c:pt>
                <c:pt idx="5">
                  <c:v>19.400000000000002</c:v>
                </c:pt>
                <c:pt idx="6">
                  <c:v>22.666666666666668</c:v>
                </c:pt>
                <c:pt idx="7">
                  <c:v>21.599999999999998</c:v>
                </c:pt>
                <c:pt idx="8">
                  <c:v>24.099999999999998</c:v>
                </c:pt>
                <c:pt idx="9">
                  <c:v>22.033333333333331</c:v>
                </c:pt>
                <c:pt idx="10">
                  <c:v>22.033333333333331</c:v>
                </c:pt>
                <c:pt idx="11">
                  <c:v>16.366666666666667</c:v>
                </c:pt>
                <c:pt idx="12">
                  <c:v>15.266666666666666</c:v>
                </c:pt>
                <c:pt idx="13">
                  <c:v>14.233333333333334</c:v>
                </c:pt>
                <c:pt idx="14">
                  <c:v>14.866666666666667</c:v>
                </c:pt>
                <c:pt idx="15">
                  <c:v>14.433333333333332</c:v>
                </c:pt>
                <c:pt idx="16">
                  <c:v>9.5666666666666682</c:v>
                </c:pt>
                <c:pt idx="17">
                  <c:v>10.466666666666667</c:v>
                </c:pt>
                <c:pt idx="18">
                  <c:v>12.866666666666665</c:v>
                </c:pt>
                <c:pt idx="19">
                  <c:v>14.233333333333334</c:v>
                </c:pt>
                <c:pt idx="20">
                  <c:v>13.866666666666665</c:v>
                </c:pt>
                <c:pt idx="21">
                  <c:v>12.133333333333333</c:v>
                </c:pt>
                <c:pt idx="22">
                  <c:v>13.966666666666667</c:v>
                </c:pt>
                <c:pt idx="23">
                  <c:v>15.833333333333334</c:v>
                </c:pt>
                <c:pt idx="24">
                  <c:v>17.466666666666669</c:v>
                </c:pt>
                <c:pt idx="25">
                  <c:v>17.8</c:v>
                </c:pt>
                <c:pt idx="26">
                  <c:v>-10.666666666666666</c:v>
                </c:pt>
                <c:pt idx="27">
                  <c:v>-39.466666666666661</c:v>
                </c:pt>
                <c:pt idx="28">
                  <c:v>-53.133333333333333</c:v>
                </c:pt>
                <c:pt idx="29">
                  <c:v>-28.533333333333331</c:v>
                </c:pt>
                <c:pt idx="30">
                  <c:v>-9.2333333333333343</c:v>
                </c:pt>
                <c:pt idx="31">
                  <c:v>0.63333333333333319</c:v>
                </c:pt>
                <c:pt idx="32">
                  <c:v>3.4333333333333336</c:v>
                </c:pt>
                <c:pt idx="33">
                  <c:v>8.8333333333333339</c:v>
                </c:pt>
                <c:pt idx="34">
                  <c:v>8.2333333333333343</c:v>
                </c:pt>
                <c:pt idx="35">
                  <c:v>5.166666666666667</c:v>
                </c:pt>
                <c:pt idx="36">
                  <c:v>2.9666666666666668</c:v>
                </c:pt>
                <c:pt idx="37">
                  <c:v>3.4666666666666668</c:v>
                </c:pt>
                <c:pt idx="38">
                  <c:v>8.5666666666666664</c:v>
                </c:pt>
                <c:pt idx="39">
                  <c:v>16.7</c:v>
                </c:pt>
                <c:pt idx="40">
                  <c:v>24</c:v>
                </c:pt>
                <c:pt idx="41">
                  <c:v>22.533333333333331</c:v>
                </c:pt>
                <c:pt idx="42">
                  <c:v>20.933333333333334</c:v>
                </c:pt>
                <c:pt idx="43">
                  <c:v>18.266666666666669</c:v>
                </c:pt>
                <c:pt idx="44">
                  <c:v>17.5</c:v>
                </c:pt>
                <c:pt idx="45">
                  <c:v>17</c:v>
                </c:pt>
                <c:pt idx="46">
                  <c:v>20.233333333333334</c:v>
                </c:pt>
                <c:pt idx="47">
                  <c:v>22.266666666666669</c:v>
                </c:pt>
                <c:pt idx="48">
                  <c:v>16.666666666666668</c:v>
                </c:pt>
                <c:pt idx="49">
                  <c:v>15.299999999999999</c:v>
                </c:pt>
                <c:pt idx="50">
                  <c:v>16.366666666666667</c:v>
                </c:pt>
                <c:pt idx="51">
                  <c:v>19.099999999999998</c:v>
                </c:pt>
                <c:pt idx="52">
                  <c:v>13.799999999999999</c:v>
                </c:pt>
                <c:pt idx="53">
                  <c:v>8.9999999999999982</c:v>
                </c:pt>
                <c:pt idx="54">
                  <c:v>8.3666666666666671</c:v>
                </c:pt>
                <c:pt idx="55">
                  <c:v>8.6333333333333329</c:v>
                </c:pt>
                <c:pt idx="56">
                  <c:v>7.4000000000000012</c:v>
                </c:pt>
                <c:pt idx="57">
                  <c:v>7.2666666666666666</c:v>
                </c:pt>
                <c:pt idx="58">
                  <c:v>6.8666666666666671</c:v>
                </c:pt>
                <c:pt idx="59">
                  <c:v>4.666666666666667</c:v>
                </c:pt>
                <c:pt idx="60">
                  <c:v>3.5333333333333337</c:v>
                </c:pt>
                <c:pt idx="61">
                  <c:v>3.9</c:v>
                </c:pt>
                <c:pt idx="62">
                  <c:v>5.9666666666666659</c:v>
                </c:pt>
                <c:pt idx="63">
                  <c:v>6.4333333333333327</c:v>
                </c:pt>
                <c:pt idx="64">
                  <c:v>6.5</c:v>
                </c:pt>
                <c:pt idx="65">
                  <c:v>5.8</c:v>
                </c:pt>
                <c:pt idx="66">
                  <c:v>7.7333333333333334</c:v>
                </c:pt>
                <c:pt idx="67">
                  <c:v>10.833333333333334</c:v>
                </c:pt>
                <c:pt idx="68">
                  <c:v>12.4</c:v>
                </c:pt>
                <c:pt idx="69">
                  <c:v>8.2999999999999989</c:v>
                </c:pt>
                <c:pt idx="70">
                  <c:v>1.9333333333333333</c:v>
                </c:pt>
                <c:pt idx="71">
                  <c:v>0.53333333333333333</c:v>
                </c:pt>
                <c:pt idx="72">
                  <c:v>-0.79999999999999993</c:v>
                </c:pt>
                <c:pt idx="73">
                  <c:v>1.8666666666666665</c:v>
                </c:pt>
                <c:pt idx="74">
                  <c:v>1.8666666666666665</c:v>
                </c:pt>
                <c:pt idx="75">
                  <c:v>3.1666666666666665</c:v>
                </c:pt>
                <c:pt idx="76">
                  <c:v>3.6666666666666665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E9-47FE-872A-5CA53C1DABBD}"/>
            </c:ext>
          </c:extLst>
        </c:ser>
        <c:ser>
          <c:idx val="2"/>
          <c:order val="1"/>
          <c:tx>
            <c:strRef>
              <c:f>Data1!$Q$2</c:f>
              <c:strCache>
                <c:ptCount val="1"/>
                <c:pt idx="0">
                  <c:v>Manufacturing production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Data1!$J$7:$J$90</c:f>
              <c:strCache>
                <c:ptCount val="78"/>
                <c:pt idx="5">
                  <c:v>2018</c:v>
                </c:pt>
                <c:pt idx="17">
                  <c:v>2019</c:v>
                </c:pt>
                <c:pt idx="29">
                  <c:v>2020</c:v>
                </c:pt>
                <c:pt idx="41">
                  <c:v>2021</c:v>
                </c:pt>
                <c:pt idx="53">
                  <c:v>2022</c:v>
                </c:pt>
                <c:pt idx="65">
                  <c:v>2023</c:v>
                </c:pt>
                <c:pt idx="77">
                  <c:v>2024</c:v>
                </c:pt>
              </c:strCache>
            </c:strRef>
          </c:cat>
          <c:val>
            <c:numRef>
              <c:f>Data1!$Q$7:$Q$90</c:f>
              <c:numCache>
                <c:formatCode>0.0</c:formatCode>
                <c:ptCount val="84"/>
                <c:pt idx="0">
                  <c:v>23.599999999999998</c:v>
                </c:pt>
                <c:pt idx="1">
                  <c:v>27.766666666666666</c:v>
                </c:pt>
                <c:pt idx="2">
                  <c:v>21.333333333333332</c:v>
                </c:pt>
                <c:pt idx="3">
                  <c:v>23</c:v>
                </c:pt>
                <c:pt idx="4">
                  <c:v>24.2</c:v>
                </c:pt>
                <c:pt idx="5">
                  <c:v>27.433333333333334</c:v>
                </c:pt>
                <c:pt idx="6">
                  <c:v>28.866666666666671</c:v>
                </c:pt>
                <c:pt idx="7">
                  <c:v>27.333333333333332</c:v>
                </c:pt>
                <c:pt idx="8">
                  <c:v>26.566666666666663</c:v>
                </c:pt>
                <c:pt idx="9">
                  <c:v>22.466666666666669</c:v>
                </c:pt>
                <c:pt idx="10">
                  <c:v>15.633333333333333</c:v>
                </c:pt>
                <c:pt idx="11">
                  <c:v>10.133333333333333</c:v>
                </c:pt>
                <c:pt idx="12">
                  <c:v>9.5333333333333332</c:v>
                </c:pt>
                <c:pt idx="13">
                  <c:v>9.8666666666666671</c:v>
                </c:pt>
                <c:pt idx="14">
                  <c:v>11.700000000000001</c:v>
                </c:pt>
                <c:pt idx="15">
                  <c:v>10.766666666666666</c:v>
                </c:pt>
                <c:pt idx="16">
                  <c:v>8.8666666666666671</c:v>
                </c:pt>
                <c:pt idx="17">
                  <c:v>8.6666666666666661</c:v>
                </c:pt>
                <c:pt idx="18">
                  <c:v>7.7666666666666666</c:v>
                </c:pt>
                <c:pt idx="19">
                  <c:v>12.9</c:v>
                </c:pt>
                <c:pt idx="20">
                  <c:v>13.9</c:v>
                </c:pt>
                <c:pt idx="21">
                  <c:v>12.066666666666668</c:v>
                </c:pt>
                <c:pt idx="22">
                  <c:v>4.9999999999999991</c:v>
                </c:pt>
                <c:pt idx="23">
                  <c:v>1.3333333333333333</c:v>
                </c:pt>
                <c:pt idx="24">
                  <c:v>4.166666666666667</c:v>
                </c:pt>
                <c:pt idx="25">
                  <c:v>10.5</c:v>
                </c:pt>
                <c:pt idx="26">
                  <c:v>-1.7999999999999996</c:v>
                </c:pt>
                <c:pt idx="27">
                  <c:v>-24.3</c:v>
                </c:pt>
                <c:pt idx="28">
                  <c:v>-39.199999999999996</c:v>
                </c:pt>
                <c:pt idx="29">
                  <c:v>-22.366666666666664</c:v>
                </c:pt>
                <c:pt idx="30">
                  <c:v>1.8333333333333328</c:v>
                </c:pt>
                <c:pt idx="31">
                  <c:v>16.2</c:v>
                </c:pt>
                <c:pt idx="32">
                  <c:v>18.833333333333332</c:v>
                </c:pt>
                <c:pt idx="33">
                  <c:v>21.866666666666664</c:v>
                </c:pt>
                <c:pt idx="34">
                  <c:v>19.599999999999998</c:v>
                </c:pt>
                <c:pt idx="35">
                  <c:v>20.366666666666667</c:v>
                </c:pt>
                <c:pt idx="36">
                  <c:v>13.433333333333332</c:v>
                </c:pt>
                <c:pt idx="37">
                  <c:v>17.633333333333336</c:v>
                </c:pt>
                <c:pt idx="38">
                  <c:v>25.266666666666666</c:v>
                </c:pt>
                <c:pt idx="39">
                  <c:v>34.5</c:v>
                </c:pt>
                <c:pt idx="40">
                  <c:v>32.166666666666664</c:v>
                </c:pt>
                <c:pt idx="41">
                  <c:v>25.933333333333334</c:v>
                </c:pt>
                <c:pt idx="42">
                  <c:v>25.066666666666666</c:v>
                </c:pt>
                <c:pt idx="43">
                  <c:v>27.3</c:v>
                </c:pt>
                <c:pt idx="44">
                  <c:v>25.066666666666666</c:v>
                </c:pt>
                <c:pt idx="45">
                  <c:v>20.466666666666669</c:v>
                </c:pt>
                <c:pt idx="46">
                  <c:v>22.366666666666671</c:v>
                </c:pt>
                <c:pt idx="47">
                  <c:v>22.933333333333334</c:v>
                </c:pt>
                <c:pt idx="48">
                  <c:v>22.966666666666669</c:v>
                </c:pt>
                <c:pt idx="49">
                  <c:v>19.033333333333335</c:v>
                </c:pt>
                <c:pt idx="50">
                  <c:v>15.1</c:v>
                </c:pt>
                <c:pt idx="51">
                  <c:v>12.799999999999999</c:v>
                </c:pt>
                <c:pt idx="52">
                  <c:v>13.966666666666667</c:v>
                </c:pt>
                <c:pt idx="53">
                  <c:v>10.433333333333332</c:v>
                </c:pt>
                <c:pt idx="54">
                  <c:v>8.1666666666666661</c:v>
                </c:pt>
                <c:pt idx="55">
                  <c:v>2.4</c:v>
                </c:pt>
                <c:pt idx="56">
                  <c:v>4.5666666666666673</c:v>
                </c:pt>
                <c:pt idx="57">
                  <c:v>5.1000000000000005</c:v>
                </c:pt>
                <c:pt idx="58">
                  <c:v>4.8666666666666663</c:v>
                </c:pt>
                <c:pt idx="59">
                  <c:v>4.7333333333333334</c:v>
                </c:pt>
                <c:pt idx="60">
                  <c:v>3.1999999999999997</c:v>
                </c:pt>
                <c:pt idx="61">
                  <c:v>2.1666666666666665</c:v>
                </c:pt>
                <c:pt idx="62">
                  <c:v>0.16666666666666666</c:v>
                </c:pt>
                <c:pt idx="63">
                  <c:v>0.23333333333333328</c:v>
                </c:pt>
                <c:pt idx="64">
                  <c:v>0.66666666666666663</c:v>
                </c:pt>
                <c:pt idx="65">
                  <c:v>-1.5999999999999999</c:v>
                </c:pt>
                <c:pt idx="66">
                  <c:v>-3.5</c:v>
                </c:pt>
                <c:pt idx="67">
                  <c:v>-6.833333333333333</c:v>
                </c:pt>
                <c:pt idx="68">
                  <c:v>-2.8333333333333335</c:v>
                </c:pt>
                <c:pt idx="69">
                  <c:v>0.56666666666666676</c:v>
                </c:pt>
                <c:pt idx="70">
                  <c:v>1.9333333333333338</c:v>
                </c:pt>
                <c:pt idx="71">
                  <c:v>-0.23333333333333317</c:v>
                </c:pt>
                <c:pt idx="72">
                  <c:v>-7.166666666666667</c:v>
                </c:pt>
                <c:pt idx="73">
                  <c:v>-4.4000000000000004</c:v>
                </c:pt>
                <c:pt idx="74">
                  <c:v>-6.166666666666667</c:v>
                </c:pt>
                <c:pt idx="75">
                  <c:v>0.56666666666666676</c:v>
                </c:pt>
                <c:pt idx="76">
                  <c:v>-0.69999999999999984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E9-47FE-872A-5CA53C1DA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2772559"/>
        <c:axId val="2092776399"/>
      </c:lineChart>
      <c:catAx>
        <c:axId val="2092772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92776399"/>
        <c:crosses val="autoZero"/>
        <c:auto val="1"/>
        <c:lblAlgn val="ctr"/>
        <c:lblOffset val="100"/>
        <c:tickMarkSkip val="12"/>
        <c:noMultiLvlLbl val="0"/>
      </c:catAx>
      <c:valAx>
        <c:axId val="2092776399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92772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992010034890222"/>
          <c:y val="0.15699537557805274"/>
          <c:w val="0.30635006999275732"/>
          <c:h val="0.102095273805060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799274511320325E-2"/>
          <c:y val="0.18067891255991769"/>
          <c:w val="0.92136619793399677"/>
          <c:h val="0.58992125984251964"/>
        </c:manualLayout>
      </c:layout>
      <c:lineChart>
        <c:grouping val="standard"/>
        <c:varyColors val="0"/>
        <c:ser>
          <c:idx val="1"/>
          <c:order val="1"/>
          <c:tx>
            <c:strRef>
              <c:f>Data2b!$K$2</c:f>
              <c:strCache>
                <c:ptCount val="1"/>
                <c:pt idx="0">
                  <c:v>Services employment</c:v>
                </c:pt>
              </c:strCache>
            </c:strRef>
          </c:tx>
          <c:spPr>
            <a:ln w="158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Data2a!$G$7:$G$90</c:f>
              <c:strCache>
                <c:ptCount val="78"/>
                <c:pt idx="5">
                  <c:v>2018</c:v>
                </c:pt>
                <c:pt idx="17">
                  <c:v>2019</c:v>
                </c:pt>
                <c:pt idx="29">
                  <c:v>2020</c:v>
                </c:pt>
                <c:pt idx="41">
                  <c:v>2021</c:v>
                </c:pt>
                <c:pt idx="53">
                  <c:v>2022</c:v>
                </c:pt>
                <c:pt idx="65">
                  <c:v>2023</c:v>
                </c:pt>
                <c:pt idx="77">
                  <c:v>2024</c:v>
                </c:pt>
              </c:strCache>
            </c:strRef>
          </c:cat>
          <c:val>
            <c:numRef>
              <c:f>Data2b!$K$7:$K$90</c:f>
              <c:numCache>
                <c:formatCode>0.0</c:formatCode>
                <c:ptCount val="84"/>
                <c:pt idx="0">
                  <c:v>11.1</c:v>
                </c:pt>
                <c:pt idx="1">
                  <c:v>11.766666666666666</c:v>
                </c:pt>
                <c:pt idx="2">
                  <c:v>11.633333333333333</c:v>
                </c:pt>
                <c:pt idx="3">
                  <c:v>14.5</c:v>
                </c:pt>
                <c:pt idx="4">
                  <c:v>16.266666666666666</c:v>
                </c:pt>
                <c:pt idx="5">
                  <c:v>15.9</c:v>
                </c:pt>
                <c:pt idx="6">
                  <c:v>14.899999999999999</c:v>
                </c:pt>
                <c:pt idx="7">
                  <c:v>12.766666666666666</c:v>
                </c:pt>
                <c:pt idx="8">
                  <c:v>12.733333333333334</c:v>
                </c:pt>
                <c:pt idx="9">
                  <c:v>13.166666666666666</c:v>
                </c:pt>
                <c:pt idx="10">
                  <c:v>12.5</c:v>
                </c:pt>
                <c:pt idx="11">
                  <c:v>11.333333333333334</c:v>
                </c:pt>
                <c:pt idx="12">
                  <c:v>9.1333333333333329</c:v>
                </c:pt>
                <c:pt idx="13">
                  <c:v>9.2666666666666675</c:v>
                </c:pt>
                <c:pt idx="14">
                  <c:v>9.5333333333333332</c:v>
                </c:pt>
                <c:pt idx="15">
                  <c:v>10.833333333333334</c:v>
                </c:pt>
                <c:pt idx="16">
                  <c:v>10.066666666666666</c:v>
                </c:pt>
                <c:pt idx="17">
                  <c:v>8.6333333333333329</c:v>
                </c:pt>
                <c:pt idx="18">
                  <c:v>7.9666666666666659</c:v>
                </c:pt>
                <c:pt idx="19">
                  <c:v>8.7666666666666657</c:v>
                </c:pt>
                <c:pt idx="20">
                  <c:v>8.5666666666666664</c:v>
                </c:pt>
                <c:pt idx="21">
                  <c:v>8.9333333333333318</c:v>
                </c:pt>
                <c:pt idx="22">
                  <c:v>8.2666666666666657</c:v>
                </c:pt>
                <c:pt idx="23">
                  <c:v>8.2666666666666675</c:v>
                </c:pt>
                <c:pt idx="24">
                  <c:v>7.8999999999999995</c:v>
                </c:pt>
                <c:pt idx="25">
                  <c:v>7.5333333333333341</c:v>
                </c:pt>
                <c:pt idx="26">
                  <c:v>-2.3333333333333335</c:v>
                </c:pt>
                <c:pt idx="27">
                  <c:v>-17</c:v>
                </c:pt>
                <c:pt idx="28">
                  <c:v>-22.533333333333331</c:v>
                </c:pt>
                <c:pt idx="29">
                  <c:v>-15.366666666666665</c:v>
                </c:pt>
                <c:pt idx="30">
                  <c:v>-5.7666666666666666</c:v>
                </c:pt>
                <c:pt idx="31">
                  <c:v>-2.4666666666666668</c:v>
                </c:pt>
                <c:pt idx="32">
                  <c:v>-0.80000000000000016</c:v>
                </c:pt>
                <c:pt idx="33">
                  <c:v>1.7333333333333334</c:v>
                </c:pt>
                <c:pt idx="34">
                  <c:v>2.2666666666666666</c:v>
                </c:pt>
                <c:pt idx="35">
                  <c:v>3.2666666666666671</c:v>
                </c:pt>
                <c:pt idx="36">
                  <c:v>3.2666666666666671</c:v>
                </c:pt>
                <c:pt idx="37">
                  <c:v>3.5333333333333332</c:v>
                </c:pt>
                <c:pt idx="38">
                  <c:v>5.666666666666667</c:v>
                </c:pt>
                <c:pt idx="39">
                  <c:v>10.633333333333333</c:v>
                </c:pt>
                <c:pt idx="40">
                  <c:v>14.233333333333334</c:v>
                </c:pt>
                <c:pt idx="41">
                  <c:v>13.6</c:v>
                </c:pt>
                <c:pt idx="42">
                  <c:v>12.566666666666668</c:v>
                </c:pt>
                <c:pt idx="43">
                  <c:v>13.966666666666667</c:v>
                </c:pt>
                <c:pt idx="44">
                  <c:v>13.333333333333334</c:v>
                </c:pt>
                <c:pt idx="45">
                  <c:v>13.766666666666666</c:v>
                </c:pt>
                <c:pt idx="46">
                  <c:v>12.233333333333334</c:v>
                </c:pt>
                <c:pt idx="47">
                  <c:v>12.833333333333334</c:v>
                </c:pt>
                <c:pt idx="48">
                  <c:v>10.799999999999999</c:v>
                </c:pt>
                <c:pt idx="49">
                  <c:v>11.366666666666667</c:v>
                </c:pt>
                <c:pt idx="50">
                  <c:v>12.666666666666666</c:v>
                </c:pt>
                <c:pt idx="51">
                  <c:v>14.666666666666666</c:v>
                </c:pt>
                <c:pt idx="52">
                  <c:v>12.533333333333331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10.966666666666669</c:v>
                </c:pt>
                <c:pt idx="57">
                  <c:v>9.1333333333333329</c:v>
                </c:pt>
                <c:pt idx="58">
                  <c:v>9.0666666666666682</c:v>
                </c:pt>
                <c:pt idx="59">
                  <c:v>7.4666666666666659</c:v>
                </c:pt>
                <c:pt idx="60">
                  <c:v>7.9666666666666659</c:v>
                </c:pt>
                <c:pt idx="61">
                  <c:v>8.1666666666666661</c:v>
                </c:pt>
                <c:pt idx="62">
                  <c:v>6</c:v>
                </c:pt>
                <c:pt idx="63">
                  <c:v>4.0333333333333332</c:v>
                </c:pt>
                <c:pt idx="64">
                  <c:v>2.2666666666666666</c:v>
                </c:pt>
                <c:pt idx="65">
                  <c:v>5.3666666666666671</c:v>
                </c:pt>
                <c:pt idx="66">
                  <c:v>6.666666666666667</c:v>
                </c:pt>
                <c:pt idx="67">
                  <c:v>8.3666666666666671</c:v>
                </c:pt>
                <c:pt idx="68">
                  <c:v>6.1333333333333337</c:v>
                </c:pt>
                <c:pt idx="69">
                  <c:v>3.0333333333333332</c:v>
                </c:pt>
                <c:pt idx="70">
                  <c:v>1.8</c:v>
                </c:pt>
                <c:pt idx="71">
                  <c:v>2.3333333333333335</c:v>
                </c:pt>
                <c:pt idx="72">
                  <c:v>3.4666666666666668</c:v>
                </c:pt>
                <c:pt idx="73">
                  <c:v>3.1666666666666665</c:v>
                </c:pt>
                <c:pt idx="74">
                  <c:v>1.7</c:v>
                </c:pt>
                <c:pt idx="75">
                  <c:v>-1.4802973661668753E-16</c:v>
                </c:pt>
                <c:pt idx="76">
                  <c:v>3.3333333333333361E-2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F7-46D9-9919-20595FAF7CC4}"/>
            </c:ext>
          </c:extLst>
        </c:ser>
        <c:ser>
          <c:idx val="2"/>
          <c:order val="2"/>
          <c:tx>
            <c:strRef>
              <c:f>Data2a!$K$2</c:f>
              <c:strCache>
                <c:ptCount val="1"/>
                <c:pt idx="0">
                  <c:v>Manufacturing employment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Data2a!$G$7:$G$90</c:f>
              <c:strCache>
                <c:ptCount val="78"/>
                <c:pt idx="5">
                  <c:v>2018</c:v>
                </c:pt>
                <c:pt idx="17">
                  <c:v>2019</c:v>
                </c:pt>
                <c:pt idx="29">
                  <c:v>2020</c:v>
                </c:pt>
                <c:pt idx="41">
                  <c:v>2021</c:v>
                </c:pt>
                <c:pt idx="53">
                  <c:v>2022</c:v>
                </c:pt>
                <c:pt idx="65">
                  <c:v>2023</c:v>
                </c:pt>
                <c:pt idx="77">
                  <c:v>2024</c:v>
                </c:pt>
              </c:strCache>
            </c:strRef>
          </c:cat>
          <c:val>
            <c:numRef>
              <c:f>Data2a!$K$7:$K$90</c:f>
              <c:numCache>
                <c:formatCode>0.0</c:formatCode>
                <c:ptCount val="84"/>
                <c:pt idx="0">
                  <c:v>14.9</c:v>
                </c:pt>
                <c:pt idx="1">
                  <c:v>19.8</c:v>
                </c:pt>
                <c:pt idx="2">
                  <c:v>17.166666666666668</c:v>
                </c:pt>
                <c:pt idx="3">
                  <c:v>17.833333333333336</c:v>
                </c:pt>
                <c:pt idx="4">
                  <c:v>18.766666666666666</c:v>
                </c:pt>
                <c:pt idx="5">
                  <c:v>22.966666666666669</c:v>
                </c:pt>
                <c:pt idx="6">
                  <c:v>25.966666666666669</c:v>
                </c:pt>
                <c:pt idx="7">
                  <c:v>27.633333333333336</c:v>
                </c:pt>
                <c:pt idx="8">
                  <c:v>24.366666666666664</c:v>
                </c:pt>
                <c:pt idx="9">
                  <c:v>22.5</c:v>
                </c:pt>
                <c:pt idx="10">
                  <c:v>17.8</c:v>
                </c:pt>
                <c:pt idx="11">
                  <c:v>15.6</c:v>
                </c:pt>
                <c:pt idx="12">
                  <c:v>10.133333333333333</c:v>
                </c:pt>
                <c:pt idx="13">
                  <c:v>9.4666666666666668</c:v>
                </c:pt>
                <c:pt idx="14">
                  <c:v>11.066666666666668</c:v>
                </c:pt>
                <c:pt idx="15">
                  <c:v>10.833333333333334</c:v>
                </c:pt>
                <c:pt idx="16">
                  <c:v>10.533333333333333</c:v>
                </c:pt>
                <c:pt idx="17">
                  <c:v>9.1666666666666661</c:v>
                </c:pt>
                <c:pt idx="18">
                  <c:v>12.6</c:v>
                </c:pt>
                <c:pt idx="19">
                  <c:v>10.299999999999999</c:v>
                </c:pt>
                <c:pt idx="20">
                  <c:v>12.866666666666665</c:v>
                </c:pt>
                <c:pt idx="21">
                  <c:v>11</c:v>
                </c:pt>
                <c:pt idx="22">
                  <c:v>9.2666666666666675</c:v>
                </c:pt>
                <c:pt idx="23">
                  <c:v>4.9666666666666668</c:v>
                </c:pt>
                <c:pt idx="24">
                  <c:v>2.1333333333333333</c:v>
                </c:pt>
                <c:pt idx="25">
                  <c:v>1.8999999999999997</c:v>
                </c:pt>
                <c:pt idx="26">
                  <c:v>-7.2666666666666666</c:v>
                </c:pt>
                <c:pt idx="27">
                  <c:v>-15.299999999999999</c:v>
                </c:pt>
                <c:pt idx="28">
                  <c:v>-18.7</c:v>
                </c:pt>
                <c:pt idx="29">
                  <c:v>-10.966666666666667</c:v>
                </c:pt>
                <c:pt idx="30">
                  <c:v>-2.1666666666666665</c:v>
                </c:pt>
                <c:pt idx="31">
                  <c:v>5.3666666666666671</c:v>
                </c:pt>
                <c:pt idx="32">
                  <c:v>10.333333333333334</c:v>
                </c:pt>
                <c:pt idx="33">
                  <c:v>12.1</c:v>
                </c:pt>
                <c:pt idx="34">
                  <c:v>12.399999999999999</c:v>
                </c:pt>
                <c:pt idx="35">
                  <c:v>14.166666666666666</c:v>
                </c:pt>
                <c:pt idx="36">
                  <c:v>16.8</c:v>
                </c:pt>
                <c:pt idx="37">
                  <c:v>17.099999999999998</c:v>
                </c:pt>
                <c:pt idx="38">
                  <c:v>16.599999999999998</c:v>
                </c:pt>
                <c:pt idx="39">
                  <c:v>21.566666666666666</c:v>
                </c:pt>
                <c:pt idx="40">
                  <c:v>24.599999999999998</c:v>
                </c:pt>
                <c:pt idx="41">
                  <c:v>26.3</c:v>
                </c:pt>
                <c:pt idx="42">
                  <c:v>23.5</c:v>
                </c:pt>
                <c:pt idx="43">
                  <c:v>23.266666666666666</c:v>
                </c:pt>
                <c:pt idx="44">
                  <c:v>23.899999999999995</c:v>
                </c:pt>
                <c:pt idx="45">
                  <c:v>25.366666666666664</c:v>
                </c:pt>
                <c:pt idx="46">
                  <c:v>27.566666666666666</c:v>
                </c:pt>
                <c:pt idx="47">
                  <c:v>29.233333333333331</c:v>
                </c:pt>
                <c:pt idx="48">
                  <c:v>29.233333333333334</c:v>
                </c:pt>
                <c:pt idx="49">
                  <c:v>25.966666666666669</c:v>
                </c:pt>
                <c:pt idx="50">
                  <c:v>24.233333333333334</c:v>
                </c:pt>
                <c:pt idx="51">
                  <c:v>23.2</c:v>
                </c:pt>
                <c:pt idx="52">
                  <c:v>23.666666666666668</c:v>
                </c:pt>
                <c:pt idx="53">
                  <c:v>20.2</c:v>
                </c:pt>
                <c:pt idx="54">
                  <c:v>17.666666666666668</c:v>
                </c:pt>
                <c:pt idx="55">
                  <c:v>15.966666666666669</c:v>
                </c:pt>
                <c:pt idx="56">
                  <c:v>15.6</c:v>
                </c:pt>
                <c:pt idx="57">
                  <c:v>15.333333333333334</c:v>
                </c:pt>
                <c:pt idx="58">
                  <c:v>11.9</c:v>
                </c:pt>
                <c:pt idx="59">
                  <c:v>11.633333333333333</c:v>
                </c:pt>
                <c:pt idx="60">
                  <c:v>12.199999999999998</c:v>
                </c:pt>
                <c:pt idx="61">
                  <c:v>10.166666666666666</c:v>
                </c:pt>
                <c:pt idx="62">
                  <c:v>9.1999999999999993</c:v>
                </c:pt>
                <c:pt idx="63">
                  <c:v>5.8</c:v>
                </c:pt>
                <c:pt idx="64">
                  <c:v>9.2666666666666675</c:v>
                </c:pt>
                <c:pt idx="65">
                  <c:v>6.3999999999999995</c:v>
                </c:pt>
                <c:pt idx="66">
                  <c:v>6.9000000000000012</c:v>
                </c:pt>
                <c:pt idx="67">
                  <c:v>5.0666666666666664</c:v>
                </c:pt>
                <c:pt idx="68">
                  <c:v>8.7999999999999989</c:v>
                </c:pt>
                <c:pt idx="69">
                  <c:v>7.5999999999999988</c:v>
                </c:pt>
                <c:pt idx="70">
                  <c:v>7.6333333333333329</c:v>
                </c:pt>
                <c:pt idx="71">
                  <c:v>2.3333333333333335</c:v>
                </c:pt>
                <c:pt idx="72">
                  <c:v>-2.8666666666666667</c:v>
                </c:pt>
                <c:pt idx="73">
                  <c:v>-2.1999999999999997</c:v>
                </c:pt>
                <c:pt idx="74">
                  <c:v>-0.76666666666666627</c:v>
                </c:pt>
                <c:pt idx="75">
                  <c:v>2.4333333333333336</c:v>
                </c:pt>
                <c:pt idx="76">
                  <c:v>-1.3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F7-46D9-9919-20595FAF7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772559"/>
        <c:axId val="2092776399"/>
      </c:lineChart>
      <c:lineChart>
        <c:grouping val="standard"/>
        <c:varyColors val="0"/>
        <c:ser>
          <c:idx val="0"/>
          <c:order val="0"/>
          <c:tx>
            <c:v>Texas job growth</c:v>
          </c:tx>
          <c:spPr>
            <a:ln w="158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Data2a!$G$7:$G$90</c:f>
              <c:strCache>
                <c:ptCount val="78"/>
                <c:pt idx="5">
                  <c:v>2018</c:v>
                </c:pt>
                <c:pt idx="17">
                  <c:v>2019</c:v>
                </c:pt>
                <c:pt idx="29">
                  <c:v>2020</c:v>
                </c:pt>
                <c:pt idx="41">
                  <c:v>2021</c:v>
                </c:pt>
                <c:pt idx="53">
                  <c:v>2022</c:v>
                </c:pt>
                <c:pt idx="65">
                  <c:v>2023</c:v>
                </c:pt>
                <c:pt idx="77">
                  <c:v>2024</c:v>
                </c:pt>
              </c:strCache>
            </c:strRef>
          </c:cat>
          <c:val>
            <c:numRef>
              <c:f>Data2a!$I$7:$I$90</c:f>
              <c:numCache>
                <c:formatCode>0.00</c:formatCode>
                <c:ptCount val="84"/>
                <c:pt idx="0">
                  <c:v>1.9501798670807775</c:v>
                </c:pt>
                <c:pt idx="1">
                  <c:v>2.5272950253009649</c:v>
                </c:pt>
                <c:pt idx="2">
                  <c:v>3.1164356736785561</c:v>
                </c:pt>
                <c:pt idx="3">
                  <c:v>3.195170194998628</c:v>
                </c:pt>
                <c:pt idx="4">
                  <c:v>3.0047649954523172</c:v>
                </c:pt>
                <c:pt idx="5">
                  <c:v>2.8903713475279278</c:v>
                </c:pt>
                <c:pt idx="6">
                  <c:v>3.1470899282804994</c:v>
                </c:pt>
                <c:pt idx="7">
                  <c:v>3.1239287693663798</c:v>
                </c:pt>
                <c:pt idx="8">
                  <c:v>2.2073819692080887</c:v>
                </c:pt>
                <c:pt idx="9">
                  <c:v>2.1314818046691184</c:v>
                </c:pt>
                <c:pt idx="10">
                  <c:v>1.6812717769549475</c:v>
                </c:pt>
                <c:pt idx="11">
                  <c:v>2.0891980213949779</c:v>
                </c:pt>
                <c:pt idx="12">
                  <c:v>2.0952455936143886</c:v>
                </c:pt>
                <c:pt idx="13">
                  <c:v>2.5383141031020648</c:v>
                </c:pt>
                <c:pt idx="14">
                  <c:v>2.2255316686827045</c:v>
                </c:pt>
                <c:pt idx="15">
                  <c:v>2.43727239366364</c:v>
                </c:pt>
                <c:pt idx="16">
                  <c:v>2.2054129094444042</c:v>
                </c:pt>
                <c:pt idx="17">
                  <c:v>2.326746643045996</c:v>
                </c:pt>
                <c:pt idx="18">
                  <c:v>2.5571154199444557</c:v>
                </c:pt>
                <c:pt idx="19">
                  <c:v>2.5674708077647823</c:v>
                </c:pt>
                <c:pt idx="20">
                  <c:v>2.4058129601776557</c:v>
                </c:pt>
                <c:pt idx="21">
                  <c:v>1.4358141430950673</c:v>
                </c:pt>
                <c:pt idx="22">
                  <c:v>1.5699290794257619</c:v>
                </c:pt>
                <c:pt idx="23">
                  <c:v>1.3511770978485549</c:v>
                </c:pt>
                <c:pt idx="24">
                  <c:v>2.4252883661385116</c:v>
                </c:pt>
                <c:pt idx="25">
                  <c:v>1.8597746646152657</c:v>
                </c:pt>
                <c:pt idx="26">
                  <c:v>-0.24523246658655337</c:v>
                </c:pt>
                <c:pt idx="27">
                  <c:v>-26.124544947442175</c:v>
                </c:pt>
                <c:pt idx="28">
                  <c:v>-17.424722178213788</c:v>
                </c:pt>
                <c:pt idx="29">
                  <c:v>-6.9192887233682656</c:v>
                </c:pt>
                <c:pt idx="30">
                  <c:v>18.665357807660861</c:v>
                </c:pt>
                <c:pt idx="31">
                  <c:v>12.3151806748351</c:v>
                </c:pt>
                <c:pt idx="32">
                  <c:v>6.0843992365231232</c:v>
                </c:pt>
                <c:pt idx="33">
                  <c:v>8.2779825820836752</c:v>
                </c:pt>
                <c:pt idx="34">
                  <c:v>6.6494668366241143</c:v>
                </c:pt>
                <c:pt idx="35">
                  <c:v>6.1872430853989746</c:v>
                </c:pt>
                <c:pt idx="36">
                  <c:v>4.4064512669993077</c:v>
                </c:pt>
                <c:pt idx="37">
                  <c:v>2.0443266167989602</c:v>
                </c:pt>
                <c:pt idx="38">
                  <c:v>4.7897363007650506</c:v>
                </c:pt>
                <c:pt idx="39">
                  <c:v>5.5018106126517994</c:v>
                </c:pt>
                <c:pt idx="40">
                  <c:v>8.3855208276090476</c:v>
                </c:pt>
                <c:pt idx="41">
                  <c:v>5.5371202624040121</c:v>
                </c:pt>
                <c:pt idx="42">
                  <c:v>7.4866626681530093</c:v>
                </c:pt>
                <c:pt idx="43">
                  <c:v>6.440569507603537</c:v>
                </c:pt>
                <c:pt idx="44">
                  <c:v>6.4861309433122516</c:v>
                </c:pt>
                <c:pt idx="45">
                  <c:v>7.0767014630398917</c:v>
                </c:pt>
                <c:pt idx="46">
                  <c:v>7.875980695110079</c:v>
                </c:pt>
                <c:pt idx="47">
                  <c:v>8.2769254825638683</c:v>
                </c:pt>
                <c:pt idx="48">
                  <c:v>3.9887329397165474</c:v>
                </c:pt>
                <c:pt idx="49">
                  <c:v>5.7509606930712023</c:v>
                </c:pt>
                <c:pt idx="50">
                  <c:v>4.8298232370347804</c:v>
                </c:pt>
                <c:pt idx="51">
                  <c:v>7.7272989030136685</c:v>
                </c:pt>
                <c:pt idx="52">
                  <c:v>5.4951806563886025</c:v>
                </c:pt>
                <c:pt idx="53">
                  <c:v>4.3700085348835929</c:v>
                </c:pt>
                <c:pt idx="54">
                  <c:v>5.0059806999087924</c:v>
                </c:pt>
                <c:pt idx="55">
                  <c:v>5.3349961106868475</c:v>
                </c:pt>
                <c:pt idx="56">
                  <c:v>6.7035284335198453</c:v>
                </c:pt>
                <c:pt idx="57">
                  <c:v>3.5444192749282268</c:v>
                </c:pt>
                <c:pt idx="58">
                  <c:v>2.942554955399205</c:v>
                </c:pt>
                <c:pt idx="59">
                  <c:v>2.0150987712516257</c:v>
                </c:pt>
                <c:pt idx="60">
                  <c:v>4.0857849110801219</c:v>
                </c:pt>
                <c:pt idx="61">
                  <c:v>4.1839637113488886</c:v>
                </c:pt>
                <c:pt idx="62">
                  <c:v>4.6536631244787019</c:v>
                </c:pt>
                <c:pt idx="63">
                  <c:v>2.1214586967133409</c:v>
                </c:pt>
                <c:pt idx="64">
                  <c:v>2.1258918894817271</c:v>
                </c:pt>
                <c:pt idx="65">
                  <c:v>1.8867321748097539</c:v>
                </c:pt>
                <c:pt idx="66">
                  <c:v>1.0780669211217342</c:v>
                </c:pt>
                <c:pt idx="67">
                  <c:v>1.3173922632042645</c:v>
                </c:pt>
                <c:pt idx="68">
                  <c:v>1.3761105032919829</c:v>
                </c:pt>
                <c:pt idx="69">
                  <c:v>2.1390532316519626</c:v>
                </c:pt>
                <c:pt idx="70">
                  <c:v>1.4226604599485808</c:v>
                </c:pt>
                <c:pt idx="71">
                  <c:v>1.2244989658967735</c:v>
                </c:pt>
                <c:pt idx="72">
                  <c:v>1.7979801059555545</c:v>
                </c:pt>
                <c:pt idx="73">
                  <c:v>2.7694588718737347</c:v>
                </c:pt>
                <c:pt idx="74">
                  <c:v>2.5118230771482044</c:v>
                </c:pt>
                <c:pt idx="75">
                  <c:v>3.2061347685053234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F7-46D9-9919-20595FAF7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760079"/>
        <c:axId val="2092780719"/>
      </c:lineChart>
      <c:catAx>
        <c:axId val="2092772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92776399"/>
        <c:crosses val="autoZero"/>
        <c:auto val="1"/>
        <c:lblAlgn val="ctr"/>
        <c:lblOffset val="100"/>
        <c:tickMarkSkip val="12"/>
        <c:noMultiLvlLbl val="0"/>
      </c:catAx>
      <c:valAx>
        <c:axId val="2092776399"/>
        <c:scaling>
          <c:orientation val="minMax"/>
          <c:max val="30"/>
          <c:min val="-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92772559"/>
        <c:crosses val="autoZero"/>
        <c:crossBetween val="between"/>
      </c:valAx>
      <c:valAx>
        <c:axId val="2092780719"/>
        <c:scaling>
          <c:orientation val="minMax"/>
          <c:max val="15"/>
          <c:min val="-3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92760079"/>
        <c:crosses val="max"/>
        <c:crossBetween val="between"/>
      </c:valAx>
      <c:catAx>
        <c:axId val="20927600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27807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0542210838103063"/>
          <c:y val="0.46192779473994322"/>
          <c:w val="0.2612809242218217"/>
          <c:h val="0.17214955273447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089810112752954E-2"/>
          <c:y val="0.16675130652916173"/>
          <c:w val="0.9040835112824821"/>
          <c:h val="0.67150905104907688"/>
        </c:manualLayout>
      </c:layout>
      <c:lineChart>
        <c:grouping val="standard"/>
        <c:varyColors val="0"/>
        <c:ser>
          <c:idx val="0"/>
          <c:order val="0"/>
          <c:tx>
            <c:strRef>
              <c:f>Data3!$F$6</c:f>
              <c:strCache>
                <c:ptCount val="1"/>
                <c:pt idx="0">
                  <c:v>Payroll avg. hourly earnings</c:v>
                </c:pt>
              </c:strCache>
            </c:strRef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Data3!$D$7:$D$90</c:f>
              <c:strCache>
                <c:ptCount val="78"/>
                <c:pt idx="5">
                  <c:v>2018</c:v>
                </c:pt>
                <c:pt idx="17">
                  <c:v>2019</c:v>
                </c:pt>
                <c:pt idx="29">
                  <c:v>2020</c:v>
                </c:pt>
                <c:pt idx="41">
                  <c:v>2021</c:v>
                </c:pt>
                <c:pt idx="53">
                  <c:v>2022</c:v>
                </c:pt>
                <c:pt idx="65">
                  <c:v>2023</c:v>
                </c:pt>
                <c:pt idx="77">
                  <c:v>2024</c:v>
                </c:pt>
              </c:strCache>
            </c:strRef>
          </c:cat>
          <c:val>
            <c:numRef>
              <c:f>Data3!$F$7:$F$90</c:f>
              <c:numCache>
                <c:formatCode>0.00</c:formatCode>
                <c:ptCount val="84"/>
                <c:pt idx="0">
                  <c:v>1.4584154513204384</c:v>
                </c:pt>
                <c:pt idx="1">
                  <c:v>2.0651310563939651</c:v>
                </c:pt>
                <c:pt idx="2">
                  <c:v>1.9888623707239539</c:v>
                </c:pt>
                <c:pt idx="3">
                  <c:v>0.93676814988290502</c:v>
                </c:pt>
                <c:pt idx="4">
                  <c:v>1.2272367379255744</c:v>
                </c:pt>
                <c:pt idx="5">
                  <c:v>2.1565495207667595</c:v>
                </c:pt>
                <c:pt idx="6">
                  <c:v>1.720766523269468</c:v>
                </c:pt>
                <c:pt idx="7">
                  <c:v>2.416798732171177</c:v>
                </c:pt>
                <c:pt idx="8">
                  <c:v>2.9042386185243352</c:v>
                </c:pt>
                <c:pt idx="9">
                  <c:v>0.81332300542216185</c:v>
                </c:pt>
                <c:pt idx="10">
                  <c:v>2.2265624999999956</c:v>
                </c:pt>
                <c:pt idx="11">
                  <c:v>3.4267912772585563</c:v>
                </c:pt>
                <c:pt idx="12">
                  <c:v>2.2921522921522941</c:v>
                </c:pt>
                <c:pt idx="13">
                  <c:v>2.2957198443579685</c:v>
                </c:pt>
                <c:pt idx="14">
                  <c:v>1.7550702028081178</c:v>
                </c:pt>
                <c:pt idx="15">
                  <c:v>0.81206496519721227</c:v>
                </c:pt>
                <c:pt idx="16">
                  <c:v>1.9945248337895904</c:v>
                </c:pt>
                <c:pt idx="17">
                  <c:v>1.9155590304925862</c:v>
                </c:pt>
                <c:pt idx="18">
                  <c:v>-0.34602076124566894</c:v>
                </c:pt>
                <c:pt idx="19">
                  <c:v>0.42553191489360653</c:v>
                </c:pt>
                <c:pt idx="20">
                  <c:v>0.34324942791761348</c:v>
                </c:pt>
                <c:pt idx="21">
                  <c:v>0.72992700729925808</c:v>
                </c:pt>
                <c:pt idx="22">
                  <c:v>1.0317157050057313</c:v>
                </c:pt>
                <c:pt idx="23">
                  <c:v>0.97891566265060348</c:v>
                </c:pt>
                <c:pt idx="24">
                  <c:v>1.4052411697683231</c:v>
                </c:pt>
                <c:pt idx="25">
                  <c:v>2.4724229745150428</c:v>
                </c:pt>
                <c:pt idx="26">
                  <c:v>3.0279800689919423</c:v>
                </c:pt>
                <c:pt idx="27">
                  <c:v>5.2550824702723542</c:v>
                </c:pt>
                <c:pt idx="28">
                  <c:v>3.1825153374233306</c:v>
                </c:pt>
                <c:pt idx="29">
                  <c:v>2.1097046413502074</c:v>
                </c:pt>
                <c:pt idx="30">
                  <c:v>3.8966049382715973</c:v>
                </c:pt>
                <c:pt idx="31">
                  <c:v>4.6224961479198745</c:v>
                </c:pt>
                <c:pt idx="32">
                  <c:v>2.0904599011782654</c:v>
                </c:pt>
                <c:pt idx="33">
                  <c:v>3.1655225019069588</c:v>
                </c:pt>
                <c:pt idx="34">
                  <c:v>3.9712556732223847</c:v>
                </c:pt>
                <c:pt idx="35">
                  <c:v>2.0879940343027537</c:v>
                </c:pt>
                <c:pt idx="36">
                  <c:v>3.0711610486891416</c:v>
                </c:pt>
                <c:pt idx="37">
                  <c:v>4.0460282108389034</c:v>
                </c:pt>
                <c:pt idx="38">
                  <c:v>3.0505952380952328</c:v>
                </c:pt>
                <c:pt idx="39">
                  <c:v>1.8221574344023272</c:v>
                </c:pt>
                <c:pt idx="40">
                  <c:v>6.020066889632103</c:v>
                </c:pt>
                <c:pt idx="41">
                  <c:v>6.2734785875281585</c:v>
                </c:pt>
                <c:pt idx="42">
                  <c:v>5.9784626810248875</c:v>
                </c:pt>
                <c:pt idx="43">
                  <c:v>7.5846833578792294</c:v>
                </c:pt>
                <c:pt idx="44">
                  <c:v>7.7438570364854797</c:v>
                </c:pt>
                <c:pt idx="45">
                  <c:v>7.9482439926062742</c:v>
                </c:pt>
                <c:pt idx="46">
                  <c:v>6.5842124408876046</c:v>
                </c:pt>
                <c:pt idx="47">
                  <c:v>6.5010956902848749</c:v>
                </c:pt>
                <c:pt idx="48">
                  <c:v>9.4113372093023173</c:v>
                </c:pt>
                <c:pt idx="49">
                  <c:v>4.7449161612557855</c:v>
                </c:pt>
                <c:pt idx="50">
                  <c:v>6.0649819494584811</c:v>
                </c:pt>
                <c:pt idx="51">
                  <c:v>6.2992125984251857</c:v>
                </c:pt>
                <c:pt idx="52">
                  <c:v>5.2225727304591629</c:v>
                </c:pt>
                <c:pt idx="53">
                  <c:v>4.5952633439377832</c:v>
                </c:pt>
                <c:pt idx="54">
                  <c:v>4.414856341976181</c:v>
                </c:pt>
                <c:pt idx="55">
                  <c:v>2.7036276522929503</c:v>
                </c:pt>
                <c:pt idx="56">
                  <c:v>3.5590877677954325</c:v>
                </c:pt>
                <c:pt idx="57">
                  <c:v>4.6575342465753344</c:v>
                </c:pt>
                <c:pt idx="58">
                  <c:v>3.8907849829351582</c:v>
                </c:pt>
                <c:pt idx="59">
                  <c:v>4.6982167352537685</c:v>
                </c:pt>
                <c:pt idx="60">
                  <c:v>4.1514447027565682</c:v>
                </c:pt>
                <c:pt idx="61">
                  <c:v>6.2329700272479638</c:v>
                </c:pt>
                <c:pt idx="62">
                  <c:v>6.0245064669843362</c:v>
                </c:pt>
                <c:pt idx="63">
                  <c:v>5.2525252525252641</c:v>
                </c:pt>
                <c:pt idx="64">
                  <c:v>3.2978014656895427</c:v>
                </c:pt>
                <c:pt idx="65">
                  <c:v>4.9340993578911752</c:v>
                </c:pt>
                <c:pt idx="66">
                  <c:v>6.4429530201342233</c:v>
                </c:pt>
                <c:pt idx="67">
                  <c:v>5.3315561479506668</c:v>
                </c:pt>
                <c:pt idx="68">
                  <c:v>6.5398732065398812</c:v>
                </c:pt>
                <c:pt idx="69">
                  <c:v>5.0392670157068054</c:v>
                </c:pt>
                <c:pt idx="70">
                  <c:v>4.5992115637319309</c:v>
                </c:pt>
                <c:pt idx="71">
                  <c:v>5.5682934818211516</c:v>
                </c:pt>
                <c:pt idx="72">
                  <c:v>4.8150510204081565</c:v>
                </c:pt>
                <c:pt idx="73">
                  <c:v>4.6168643796088427</c:v>
                </c:pt>
                <c:pt idx="74">
                  <c:v>4.6548956661316199</c:v>
                </c:pt>
                <c:pt idx="75">
                  <c:v>4.606525911708248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B7-48A4-BF39-3C2738B57C38}"/>
            </c:ext>
          </c:extLst>
        </c:ser>
        <c:ser>
          <c:idx val="2"/>
          <c:order val="2"/>
          <c:tx>
            <c:strRef>
              <c:f>Data3!$H$3</c:f>
              <c:strCache>
                <c:ptCount val="1"/>
                <c:pt idx="0">
                  <c:v>Employment Cost Index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Data3!$D$7:$D$90</c:f>
              <c:strCache>
                <c:ptCount val="78"/>
                <c:pt idx="5">
                  <c:v>2018</c:v>
                </c:pt>
                <c:pt idx="17">
                  <c:v>2019</c:v>
                </c:pt>
                <c:pt idx="29">
                  <c:v>2020</c:v>
                </c:pt>
                <c:pt idx="41">
                  <c:v>2021</c:v>
                </c:pt>
                <c:pt idx="53">
                  <c:v>2022</c:v>
                </c:pt>
                <c:pt idx="65">
                  <c:v>2023</c:v>
                </c:pt>
                <c:pt idx="77">
                  <c:v>2024</c:v>
                </c:pt>
              </c:strCache>
            </c:strRef>
          </c:cat>
          <c:val>
            <c:numRef>
              <c:f>Data3!$H$7:$H$90</c:f>
              <c:numCache>
                <c:formatCode>0.000</c:formatCode>
                <c:ptCount val="84"/>
                <c:pt idx="0">
                  <c:v>2.25</c:v>
                </c:pt>
                <c:pt idx="1">
                  <c:v>2.25</c:v>
                </c:pt>
                <c:pt idx="2">
                  <c:v>2.25</c:v>
                </c:pt>
                <c:pt idx="3">
                  <c:v>1.85</c:v>
                </c:pt>
                <c:pt idx="4">
                  <c:v>1.85</c:v>
                </c:pt>
                <c:pt idx="5">
                  <c:v>1.85</c:v>
                </c:pt>
                <c:pt idx="6">
                  <c:v>2.25</c:v>
                </c:pt>
                <c:pt idx="7">
                  <c:v>2.25</c:v>
                </c:pt>
                <c:pt idx="8">
                  <c:v>2.25</c:v>
                </c:pt>
                <c:pt idx="9">
                  <c:v>1.95</c:v>
                </c:pt>
                <c:pt idx="10">
                  <c:v>1.95</c:v>
                </c:pt>
                <c:pt idx="11">
                  <c:v>1.95</c:v>
                </c:pt>
                <c:pt idx="12">
                  <c:v>2.15</c:v>
                </c:pt>
                <c:pt idx="13">
                  <c:v>2.15</c:v>
                </c:pt>
                <c:pt idx="14">
                  <c:v>2.15</c:v>
                </c:pt>
                <c:pt idx="15">
                  <c:v>2.1</c:v>
                </c:pt>
                <c:pt idx="16">
                  <c:v>2.1</c:v>
                </c:pt>
                <c:pt idx="17">
                  <c:v>2.1</c:v>
                </c:pt>
                <c:pt idx="18">
                  <c:v>2.25</c:v>
                </c:pt>
                <c:pt idx="19">
                  <c:v>2.25</c:v>
                </c:pt>
                <c:pt idx="20">
                  <c:v>2.25</c:v>
                </c:pt>
                <c:pt idx="21">
                  <c:v>2.5</c:v>
                </c:pt>
                <c:pt idx="22">
                  <c:v>2.5</c:v>
                </c:pt>
                <c:pt idx="23">
                  <c:v>2.5</c:v>
                </c:pt>
                <c:pt idx="24">
                  <c:v>3.25</c:v>
                </c:pt>
                <c:pt idx="25">
                  <c:v>3.25</c:v>
                </c:pt>
                <c:pt idx="26">
                  <c:v>3.25</c:v>
                </c:pt>
                <c:pt idx="27">
                  <c:v>3.1500000000000004</c:v>
                </c:pt>
                <c:pt idx="28">
                  <c:v>3.1500000000000004</c:v>
                </c:pt>
                <c:pt idx="29">
                  <c:v>3.1500000000000004</c:v>
                </c:pt>
                <c:pt idx="30">
                  <c:v>2.2999999999999998</c:v>
                </c:pt>
                <c:pt idx="31">
                  <c:v>2.2999999999999998</c:v>
                </c:pt>
                <c:pt idx="32">
                  <c:v>2.2999999999999998</c:v>
                </c:pt>
                <c:pt idx="33">
                  <c:v>2.9</c:v>
                </c:pt>
                <c:pt idx="34">
                  <c:v>2.9</c:v>
                </c:pt>
                <c:pt idx="35">
                  <c:v>2.9</c:v>
                </c:pt>
                <c:pt idx="36">
                  <c:v>1.7</c:v>
                </c:pt>
                <c:pt idx="37">
                  <c:v>1.7</c:v>
                </c:pt>
                <c:pt idx="38">
                  <c:v>1.7</c:v>
                </c:pt>
                <c:pt idx="39">
                  <c:v>2.5499999999999998</c:v>
                </c:pt>
                <c:pt idx="40">
                  <c:v>2.5499999999999998</c:v>
                </c:pt>
                <c:pt idx="41">
                  <c:v>2.5499999999999998</c:v>
                </c:pt>
                <c:pt idx="42">
                  <c:v>3.5</c:v>
                </c:pt>
                <c:pt idx="43">
                  <c:v>3.5</c:v>
                </c:pt>
                <c:pt idx="44">
                  <c:v>3.5</c:v>
                </c:pt>
                <c:pt idx="45">
                  <c:v>4.25</c:v>
                </c:pt>
                <c:pt idx="46">
                  <c:v>4.25</c:v>
                </c:pt>
                <c:pt idx="47">
                  <c:v>4.25</c:v>
                </c:pt>
                <c:pt idx="48">
                  <c:v>5.3000000000000007</c:v>
                </c:pt>
                <c:pt idx="49">
                  <c:v>5.3000000000000007</c:v>
                </c:pt>
                <c:pt idx="50">
                  <c:v>5.3000000000000007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5.8000000000000007</c:v>
                </c:pt>
                <c:pt idx="55">
                  <c:v>5.8000000000000007</c:v>
                </c:pt>
                <c:pt idx="56">
                  <c:v>5.8000000000000007</c:v>
                </c:pt>
                <c:pt idx="57">
                  <c:v>4.4000000000000004</c:v>
                </c:pt>
                <c:pt idx="58">
                  <c:v>4.4000000000000004</c:v>
                </c:pt>
                <c:pt idx="59">
                  <c:v>4.4000000000000004</c:v>
                </c:pt>
                <c:pt idx="60">
                  <c:v>4.25</c:v>
                </c:pt>
                <c:pt idx="61">
                  <c:v>4.25</c:v>
                </c:pt>
                <c:pt idx="62">
                  <c:v>4.25</c:v>
                </c:pt>
                <c:pt idx="63">
                  <c:v>3.45</c:v>
                </c:pt>
                <c:pt idx="64">
                  <c:v>3.45</c:v>
                </c:pt>
                <c:pt idx="65">
                  <c:v>3.45</c:v>
                </c:pt>
                <c:pt idx="66">
                  <c:v>3.8499999999999996</c:v>
                </c:pt>
                <c:pt idx="67">
                  <c:v>3.8499999999999996</c:v>
                </c:pt>
                <c:pt idx="68">
                  <c:v>3.8499999999999996</c:v>
                </c:pt>
                <c:pt idx="69">
                  <c:v>4.3000000000000007</c:v>
                </c:pt>
                <c:pt idx="70">
                  <c:v>4.3000000000000007</c:v>
                </c:pt>
                <c:pt idx="71">
                  <c:v>4.3000000000000007</c:v>
                </c:pt>
                <c:pt idx="72">
                  <c:v>4.55</c:v>
                </c:pt>
                <c:pt idx="73">
                  <c:v>4.55</c:v>
                </c:pt>
                <c:pt idx="74">
                  <c:v>4.55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B7-48A4-BF39-3C2738B57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486608"/>
        <c:axId val="1547487088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Data3!$G$6</c15:sqref>
                        </c15:formulaRef>
                      </c:ext>
                    </c:extLst>
                    <c:strCache>
                      <c:ptCount val="1"/>
                      <c:pt idx="0">
                        <c:v>Bureau of Labor Statistics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Data3!$D$7:$D$90</c15:sqref>
                        </c15:formulaRef>
                      </c:ext>
                    </c:extLst>
                    <c:strCache>
                      <c:ptCount val="78"/>
                      <c:pt idx="5">
                        <c:v>2018</c:v>
                      </c:pt>
                      <c:pt idx="17">
                        <c:v>2019</c:v>
                      </c:pt>
                      <c:pt idx="29">
                        <c:v>2020</c:v>
                      </c:pt>
                      <c:pt idx="41">
                        <c:v>2021</c:v>
                      </c:pt>
                      <c:pt idx="53">
                        <c:v>2022</c:v>
                      </c:pt>
                      <c:pt idx="65">
                        <c:v>2023</c:v>
                      </c:pt>
                      <c:pt idx="77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Data3!$G$7:$G$90</c15:sqref>
                        </c15:formulaRef>
                      </c:ext>
                    </c:extLst>
                    <c:numCache>
                      <c:formatCode>0.00</c:formatCode>
                      <c:ptCount val="84"/>
                      <c:pt idx="0">
                        <c:v>2.7450980392156765</c:v>
                      </c:pt>
                      <c:pt idx="1">
                        <c:v>2.7450980392156765</c:v>
                      </c:pt>
                      <c:pt idx="2">
                        <c:v>2.7450980392156765</c:v>
                      </c:pt>
                      <c:pt idx="3">
                        <c:v>2.7279812938425518</c:v>
                      </c:pt>
                      <c:pt idx="4">
                        <c:v>2.7279812938425518</c:v>
                      </c:pt>
                      <c:pt idx="5">
                        <c:v>2.7279812938425518</c:v>
                      </c:pt>
                      <c:pt idx="6">
                        <c:v>2.8637770897832926</c:v>
                      </c:pt>
                      <c:pt idx="7">
                        <c:v>2.8637770897832926</c:v>
                      </c:pt>
                      <c:pt idx="8">
                        <c:v>2.8637770897832926</c:v>
                      </c:pt>
                      <c:pt idx="9">
                        <c:v>3.0000000000000027</c:v>
                      </c:pt>
                      <c:pt idx="10">
                        <c:v>3.0000000000000027</c:v>
                      </c:pt>
                      <c:pt idx="11">
                        <c:v>3.0000000000000027</c:v>
                      </c:pt>
                      <c:pt idx="12">
                        <c:v>2.9007633587786241</c:v>
                      </c:pt>
                      <c:pt idx="13">
                        <c:v>2.9007633587786241</c:v>
                      </c:pt>
                      <c:pt idx="14">
                        <c:v>2.9007633587786241</c:v>
                      </c:pt>
                      <c:pt idx="15">
                        <c:v>2.9590288315629598</c:v>
                      </c:pt>
                      <c:pt idx="16">
                        <c:v>2.9590288315629598</c:v>
                      </c:pt>
                      <c:pt idx="17">
                        <c:v>2.9590288315629598</c:v>
                      </c:pt>
                      <c:pt idx="18">
                        <c:v>2.9345372460496622</c:v>
                      </c:pt>
                      <c:pt idx="19">
                        <c:v>2.9345372460496622</c:v>
                      </c:pt>
                      <c:pt idx="20">
                        <c:v>2.9345372460496622</c:v>
                      </c:pt>
                      <c:pt idx="21">
                        <c:v>2.9126213592232997</c:v>
                      </c:pt>
                      <c:pt idx="22">
                        <c:v>2.9126213592232997</c:v>
                      </c:pt>
                      <c:pt idx="23">
                        <c:v>2.9126213592232997</c:v>
                      </c:pt>
                      <c:pt idx="24">
                        <c:v>3.1899109792284719</c:v>
                      </c:pt>
                      <c:pt idx="25">
                        <c:v>3.1899109792284719</c:v>
                      </c:pt>
                      <c:pt idx="26">
                        <c:v>3.1899109792284719</c:v>
                      </c:pt>
                      <c:pt idx="27">
                        <c:v>2.8739867354458326</c:v>
                      </c:pt>
                      <c:pt idx="28">
                        <c:v>2.8739867354458326</c:v>
                      </c:pt>
                      <c:pt idx="29">
                        <c:v>2.8739867354458326</c:v>
                      </c:pt>
                      <c:pt idx="30">
                        <c:v>2.4853801169590461</c:v>
                      </c:pt>
                      <c:pt idx="31">
                        <c:v>2.4853801169590461</c:v>
                      </c:pt>
                      <c:pt idx="32">
                        <c:v>2.4853801169590461</c:v>
                      </c:pt>
                      <c:pt idx="33">
                        <c:v>2.6124818577648812</c:v>
                      </c:pt>
                      <c:pt idx="34">
                        <c:v>2.6124818577648812</c:v>
                      </c:pt>
                      <c:pt idx="35">
                        <c:v>2.6124818577648812</c:v>
                      </c:pt>
                      <c:pt idx="36">
                        <c:v>2.7318475916606744</c:v>
                      </c:pt>
                      <c:pt idx="37">
                        <c:v>2.7318475916606744</c:v>
                      </c:pt>
                      <c:pt idx="38">
                        <c:v>2.7318475916606744</c:v>
                      </c:pt>
                      <c:pt idx="39">
                        <c:v>3.2234957020057298</c:v>
                      </c:pt>
                      <c:pt idx="40">
                        <c:v>3.2234957020057298</c:v>
                      </c:pt>
                      <c:pt idx="41">
                        <c:v>3.2234957020057298</c:v>
                      </c:pt>
                      <c:pt idx="42">
                        <c:v>4.2082738944365206</c:v>
                      </c:pt>
                      <c:pt idx="43">
                        <c:v>4.2082738944365206</c:v>
                      </c:pt>
                      <c:pt idx="44">
                        <c:v>4.2082738944365206</c:v>
                      </c:pt>
                      <c:pt idx="45">
                        <c:v>4.526166902404527</c:v>
                      </c:pt>
                      <c:pt idx="46">
                        <c:v>4.526166902404527</c:v>
                      </c:pt>
                      <c:pt idx="47">
                        <c:v>4.526166902404527</c:v>
                      </c:pt>
                      <c:pt idx="48">
                        <c:v>4.6885934219734082</c:v>
                      </c:pt>
                      <c:pt idx="49">
                        <c:v>4.6885934219734082</c:v>
                      </c:pt>
                      <c:pt idx="50">
                        <c:v>4.6885934219734082</c:v>
                      </c:pt>
                      <c:pt idx="51">
                        <c:v>5.2741151977793166</c:v>
                      </c:pt>
                      <c:pt idx="52">
                        <c:v>5.2741151977793166</c:v>
                      </c:pt>
                      <c:pt idx="53">
                        <c:v>5.2741151977793166</c:v>
                      </c:pt>
                      <c:pt idx="54">
                        <c:v>5.0650239561943922</c:v>
                      </c:pt>
                      <c:pt idx="55">
                        <c:v>5.0650239561943922</c:v>
                      </c:pt>
                      <c:pt idx="56">
                        <c:v>5.0650239561943922</c:v>
                      </c:pt>
                      <c:pt idx="57">
                        <c:v>5.0744248985115092</c:v>
                      </c:pt>
                      <c:pt idx="58">
                        <c:v>5.0744248985115092</c:v>
                      </c:pt>
                      <c:pt idx="59">
                        <c:v>5.0744248985115092</c:v>
                      </c:pt>
                      <c:pt idx="60">
                        <c:v>5.0133689839572115</c:v>
                      </c:pt>
                      <c:pt idx="61">
                        <c:v>5.0133689839572115</c:v>
                      </c:pt>
                      <c:pt idx="62">
                        <c:v>5.0133689839572115</c:v>
                      </c:pt>
                      <c:pt idx="63">
                        <c:v>4.6143704680289943</c:v>
                      </c:pt>
                      <c:pt idx="64">
                        <c:v>4.6143704680289943</c:v>
                      </c:pt>
                      <c:pt idx="65">
                        <c:v>4.6143704680289943</c:v>
                      </c:pt>
                      <c:pt idx="66">
                        <c:v>4.4951140065146555</c:v>
                      </c:pt>
                      <c:pt idx="67">
                        <c:v>4.4951140065146555</c:v>
                      </c:pt>
                      <c:pt idx="68">
                        <c:v>4.4951140065146555</c:v>
                      </c:pt>
                      <c:pt idx="69">
                        <c:v>4.3786220218930971</c:v>
                      </c:pt>
                      <c:pt idx="70">
                        <c:v>4.3786220218930971</c:v>
                      </c:pt>
                      <c:pt idx="71">
                        <c:v>4.3786220218930971</c:v>
                      </c:pt>
                      <c:pt idx="72">
                        <c:v>4.3284532145130505</c:v>
                      </c:pt>
                      <c:pt idx="73">
                        <c:v>4.3284532145130505</c:v>
                      </c:pt>
                      <c:pt idx="74">
                        <c:v>4.3284532145130505</c:v>
                      </c:pt>
                      <c:pt idx="75">
                        <c:v>#N/A</c:v>
                      </c:pt>
                      <c:pt idx="76">
                        <c:v>#N/A</c:v>
                      </c:pt>
                      <c:pt idx="77">
                        <c:v>#N/A</c:v>
                      </c:pt>
                      <c:pt idx="78">
                        <c:v>#N/A</c:v>
                      </c:pt>
                      <c:pt idx="79">
                        <c:v>#N/A</c:v>
                      </c:pt>
                      <c:pt idx="80">
                        <c:v>#N/A</c:v>
                      </c:pt>
                      <c:pt idx="81">
                        <c:v>#N/A</c:v>
                      </c:pt>
                      <c:pt idx="82">
                        <c:v>#N/A</c:v>
                      </c:pt>
                      <c:pt idx="83">
                        <c:v>#N/A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ECB7-48A4-BF39-3C2738B57C38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Data3!$I$6</c15:sqref>
                        </c15:formulaRef>
                      </c:ext>
                    </c:extLst>
                    <c:strCache>
                      <c:ptCount val="1"/>
                      <c:pt idx="0">
                        <c:v>Federal Reserve Bank of Dallas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Data3!$D$7:$D$90</c15:sqref>
                        </c15:formulaRef>
                      </c:ext>
                    </c:extLst>
                    <c:strCache>
                      <c:ptCount val="78"/>
                      <c:pt idx="5">
                        <c:v>2018</c:v>
                      </c:pt>
                      <c:pt idx="17">
                        <c:v>2019</c:v>
                      </c:pt>
                      <c:pt idx="29">
                        <c:v>2020</c:v>
                      </c:pt>
                      <c:pt idx="41">
                        <c:v>2021</c:v>
                      </c:pt>
                      <c:pt idx="53">
                        <c:v>2022</c:v>
                      </c:pt>
                      <c:pt idx="65">
                        <c:v>2023</c:v>
                      </c:pt>
                      <c:pt idx="77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Data3!$I$7:$I$90</c15:sqref>
                        </c15:formulaRef>
                      </c:ext>
                    </c:extLst>
                    <c:numCache>
                      <c:formatCode>0.0</c:formatCode>
                      <c:ptCount val="84"/>
                      <c:pt idx="0">
                        <c:v>15</c:v>
                      </c:pt>
                      <c:pt idx="1">
                        <c:v>24.2</c:v>
                      </c:pt>
                      <c:pt idx="2">
                        <c:v>19.8</c:v>
                      </c:pt>
                      <c:pt idx="3">
                        <c:v>24.9</c:v>
                      </c:pt>
                      <c:pt idx="4">
                        <c:v>23.7</c:v>
                      </c:pt>
                      <c:pt idx="5">
                        <c:v>24.2</c:v>
                      </c:pt>
                      <c:pt idx="6">
                        <c:v>26.8</c:v>
                      </c:pt>
                      <c:pt idx="7">
                        <c:v>26.6</c:v>
                      </c:pt>
                      <c:pt idx="8">
                        <c:v>23.2</c:v>
                      </c:pt>
                      <c:pt idx="9">
                        <c:v>21.5</c:v>
                      </c:pt>
                      <c:pt idx="10">
                        <c:v>22.6</c:v>
                      </c:pt>
                      <c:pt idx="11">
                        <c:v>20.5</c:v>
                      </c:pt>
                      <c:pt idx="12">
                        <c:v>18.8</c:v>
                      </c:pt>
                      <c:pt idx="13">
                        <c:v>19.600000000000001</c:v>
                      </c:pt>
                      <c:pt idx="14">
                        <c:v>22.5</c:v>
                      </c:pt>
                      <c:pt idx="15">
                        <c:v>20.399999999999999</c:v>
                      </c:pt>
                      <c:pt idx="16">
                        <c:v>19</c:v>
                      </c:pt>
                      <c:pt idx="17">
                        <c:v>16.600000000000001</c:v>
                      </c:pt>
                      <c:pt idx="18">
                        <c:v>20.8</c:v>
                      </c:pt>
                      <c:pt idx="19">
                        <c:v>19.8</c:v>
                      </c:pt>
                      <c:pt idx="20">
                        <c:v>14.7</c:v>
                      </c:pt>
                      <c:pt idx="21">
                        <c:v>19</c:v>
                      </c:pt>
                      <c:pt idx="22">
                        <c:v>16</c:v>
                      </c:pt>
                      <c:pt idx="23">
                        <c:v>19</c:v>
                      </c:pt>
                      <c:pt idx="24">
                        <c:v>19.100000000000001</c:v>
                      </c:pt>
                      <c:pt idx="25">
                        <c:v>18.3</c:v>
                      </c:pt>
                      <c:pt idx="26">
                        <c:v>-13.9</c:v>
                      </c:pt>
                      <c:pt idx="27">
                        <c:v>-24</c:v>
                      </c:pt>
                      <c:pt idx="28">
                        <c:v>-7.5</c:v>
                      </c:pt>
                      <c:pt idx="29">
                        <c:v>7</c:v>
                      </c:pt>
                      <c:pt idx="30">
                        <c:v>0.9</c:v>
                      </c:pt>
                      <c:pt idx="31">
                        <c:v>4.7</c:v>
                      </c:pt>
                      <c:pt idx="32">
                        <c:v>7.3</c:v>
                      </c:pt>
                      <c:pt idx="33">
                        <c:v>9.1999999999999993</c:v>
                      </c:pt>
                      <c:pt idx="34">
                        <c:v>11.7</c:v>
                      </c:pt>
                      <c:pt idx="35">
                        <c:v>9.1</c:v>
                      </c:pt>
                      <c:pt idx="36">
                        <c:v>12.2</c:v>
                      </c:pt>
                      <c:pt idx="37">
                        <c:v>13.2</c:v>
                      </c:pt>
                      <c:pt idx="38">
                        <c:v>20</c:v>
                      </c:pt>
                      <c:pt idx="39">
                        <c:v>22.1</c:v>
                      </c:pt>
                      <c:pt idx="40">
                        <c:v>27.4</c:v>
                      </c:pt>
                      <c:pt idx="41">
                        <c:v>31.4</c:v>
                      </c:pt>
                      <c:pt idx="42">
                        <c:v>28.2</c:v>
                      </c:pt>
                      <c:pt idx="43">
                        <c:v>33.1</c:v>
                      </c:pt>
                      <c:pt idx="44">
                        <c:v>27.5</c:v>
                      </c:pt>
                      <c:pt idx="45">
                        <c:v>35.5</c:v>
                      </c:pt>
                      <c:pt idx="46">
                        <c:v>35.799999999999997</c:v>
                      </c:pt>
                      <c:pt idx="47">
                        <c:v>36.4</c:v>
                      </c:pt>
                      <c:pt idx="48">
                        <c:v>37.299999999999997</c:v>
                      </c:pt>
                      <c:pt idx="49">
                        <c:v>34.6</c:v>
                      </c:pt>
                      <c:pt idx="50">
                        <c:v>36.1</c:v>
                      </c:pt>
                      <c:pt idx="51">
                        <c:v>32.5</c:v>
                      </c:pt>
                      <c:pt idx="52">
                        <c:v>34.5</c:v>
                      </c:pt>
                      <c:pt idx="53">
                        <c:v>34</c:v>
                      </c:pt>
                      <c:pt idx="54">
                        <c:v>27.2</c:v>
                      </c:pt>
                      <c:pt idx="55">
                        <c:v>25.5</c:v>
                      </c:pt>
                      <c:pt idx="56">
                        <c:v>23.8</c:v>
                      </c:pt>
                      <c:pt idx="57">
                        <c:v>22.2</c:v>
                      </c:pt>
                      <c:pt idx="58">
                        <c:v>25</c:v>
                      </c:pt>
                      <c:pt idx="59">
                        <c:v>20</c:v>
                      </c:pt>
                      <c:pt idx="60">
                        <c:v>21.7</c:v>
                      </c:pt>
                      <c:pt idx="61">
                        <c:v>19.2</c:v>
                      </c:pt>
                      <c:pt idx="62">
                        <c:v>19.7</c:v>
                      </c:pt>
                      <c:pt idx="63">
                        <c:v>18.3</c:v>
                      </c:pt>
                      <c:pt idx="64">
                        <c:v>16.5</c:v>
                      </c:pt>
                      <c:pt idx="65">
                        <c:v>18.600000000000001</c:v>
                      </c:pt>
                      <c:pt idx="66">
                        <c:v>16.5</c:v>
                      </c:pt>
                      <c:pt idx="67">
                        <c:v>20</c:v>
                      </c:pt>
                      <c:pt idx="68">
                        <c:v>18.100000000000001</c:v>
                      </c:pt>
                      <c:pt idx="69">
                        <c:v>16.8</c:v>
                      </c:pt>
                      <c:pt idx="70">
                        <c:v>16.3</c:v>
                      </c:pt>
                      <c:pt idx="71">
                        <c:v>15.8</c:v>
                      </c:pt>
                      <c:pt idx="72">
                        <c:v>17</c:v>
                      </c:pt>
                      <c:pt idx="73">
                        <c:v>15.4</c:v>
                      </c:pt>
                      <c:pt idx="74">
                        <c:v>19.5</c:v>
                      </c:pt>
                      <c:pt idx="75">
                        <c:v>14.2</c:v>
                      </c:pt>
                      <c:pt idx="76">
                        <c:v>16.100000000000001</c:v>
                      </c:pt>
                      <c:pt idx="77">
                        <c:v>#N/A</c:v>
                      </c:pt>
                      <c:pt idx="78">
                        <c:v>#N/A</c:v>
                      </c:pt>
                      <c:pt idx="79">
                        <c:v>#N/A</c:v>
                      </c:pt>
                      <c:pt idx="80">
                        <c:v>#N/A</c:v>
                      </c:pt>
                      <c:pt idx="81">
                        <c:v>#N/A</c:v>
                      </c:pt>
                      <c:pt idx="82">
                        <c:v>#N/A</c:v>
                      </c:pt>
                      <c:pt idx="83">
                        <c:v>#N/A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CB7-48A4-BF39-3C2738B57C38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Data3!$J$6</c15:sqref>
                        </c15:formulaRef>
                      </c:ext>
                    </c:extLst>
                    <c:strCache>
                      <c:ptCount val="1"/>
                      <c:pt idx="0">
                        <c:v>Federal Reserve Bank of Dallas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Data3!$D$7:$D$90</c15:sqref>
                        </c15:formulaRef>
                      </c:ext>
                    </c:extLst>
                    <c:strCache>
                      <c:ptCount val="78"/>
                      <c:pt idx="5">
                        <c:v>2018</c:v>
                      </c:pt>
                      <c:pt idx="17">
                        <c:v>2019</c:v>
                      </c:pt>
                      <c:pt idx="29">
                        <c:v>2020</c:v>
                      </c:pt>
                      <c:pt idx="41">
                        <c:v>2021</c:v>
                      </c:pt>
                      <c:pt idx="53">
                        <c:v>2022</c:v>
                      </c:pt>
                      <c:pt idx="65">
                        <c:v>2023</c:v>
                      </c:pt>
                      <c:pt idx="77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Data3!$J$7:$J$90</c15:sqref>
                        </c15:formulaRef>
                      </c:ext>
                    </c:extLst>
                    <c:numCache>
                      <c:formatCode>0.0</c:formatCode>
                      <c:ptCount val="84"/>
                      <c:pt idx="0">
                        <c:v>25.2</c:v>
                      </c:pt>
                      <c:pt idx="1">
                        <c:v>34.200000000000003</c:v>
                      </c:pt>
                      <c:pt idx="2">
                        <c:v>24.1</c:v>
                      </c:pt>
                      <c:pt idx="3">
                        <c:v>29.8</c:v>
                      </c:pt>
                      <c:pt idx="4">
                        <c:v>24.7</c:v>
                      </c:pt>
                      <c:pt idx="5">
                        <c:v>31.2</c:v>
                      </c:pt>
                      <c:pt idx="6">
                        <c:v>33.6</c:v>
                      </c:pt>
                      <c:pt idx="7">
                        <c:v>32.799999999999997</c:v>
                      </c:pt>
                      <c:pt idx="8">
                        <c:v>34</c:v>
                      </c:pt>
                      <c:pt idx="9">
                        <c:v>32.5</c:v>
                      </c:pt>
                      <c:pt idx="10">
                        <c:v>24.7</c:v>
                      </c:pt>
                      <c:pt idx="11">
                        <c:v>29.7</c:v>
                      </c:pt>
                      <c:pt idx="12">
                        <c:v>27.8</c:v>
                      </c:pt>
                      <c:pt idx="13">
                        <c:v>29.3</c:v>
                      </c:pt>
                      <c:pt idx="14">
                        <c:v>29.8</c:v>
                      </c:pt>
                      <c:pt idx="15">
                        <c:v>28.2</c:v>
                      </c:pt>
                      <c:pt idx="16">
                        <c:v>27.4</c:v>
                      </c:pt>
                      <c:pt idx="17">
                        <c:v>21.3</c:v>
                      </c:pt>
                      <c:pt idx="18">
                        <c:v>19.8</c:v>
                      </c:pt>
                      <c:pt idx="19">
                        <c:v>26.2</c:v>
                      </c:pt>
                      <c:pt idx="20">
                        <c:v>17.399999999999999</c:v>
                      </c:pt>
                      <c:pt idx="21">
                        <c:v>21.2</c:v>
                      </c:pt>
                      <c:pt idx="22">
                        <c:v>20.100000000000001</c:v>
                      </c:pt>
                      <c:pt idx="23">
                        <c:v>13.1</c:v>
                      </c:pt>
                      <c:pt idx="24">
                        <c:v>15.3</c:v>
                      </c:pt>
                      <c:pt idx="25">
                        <c:v>22.3</c:v>
                      </c:pt>
                      <c:pt idx="26">
                        <c:v>4</c:v>
                      </c:pt>
                      <c:pt idx="27">
                        <c:v>-3.4</c:v>
                      </c:pt>
                      <c:pt idx="28">
                        <c:v>0.4</c:v>
                      </c:pt>
                      <c:pt idx="29">
                        <c:v>6.5</c:v>
                      </c:pt>
                      <c:pt idx="30">
                        <c:v>9.5</c:v>
                      </c:pt>
                      <c:pt idx="31">
                        <c:v>15.3</c:v>
                      </c:pt>
                      <c:pt idx="32">
                        <c:v>16.899999999999999</c:v>
                      </c:pt>
                      <c:pt idx="33">
                        <c:v>17.3</c:v>
                      </c:pt>
                      <c:pt idx="34">
                        <c:v>14.3</c:v>
                      </c:pt>
                      <c:pt idx="35">
                        <c:v>19.7</c:v>
                      </c:pt>
                      <c:pt idx="36">
                        <c:v>17.8</c:v>
                      </c:pt>
                      <c:pt idx="37">
                        <c:v>16.399999999999999</c:v>
                      </c:pt>
                      <c:pt idx="38">
                        <c:v>27.5</c:v>
                      </c:pt>
                      <c:pt idx="39">
                        <c:v>37.700000000000003</c:v>
                      </c:pt>
                      <c:pt idx="40">
                        <c:v>40.200000000000003</c:v>
                      </c:pt>
                      <c:pt idx="41">
                        <c:v>48.6</c:v>
                      </c:pt>
                      <c:pt idx="42">
                        <c:v>47.4</c:v>
                      </c:pt>
                      <c:pt idx="43">
                        <c:v>43.9</c:v>
                      </c:pt>
                      <c:pt idx="44">
                        <c:v>43.9</c:v>
                      </c:pt>
                      <c:pt idx="45">
                        <c:v>45.2</c:v>
                      </c:pt>
                      <c:pt idx="46">
                        <c:v>48.9</c:v>
                      </c:pt>
                      <c:pt idx="47">
                        <c:v>46.5</c:v>
                      </c:pt>
                      <c:pt idx="48">
                        <c:v>49.9</c:v>
                      </c:pt>
                      <c:pt idx="49">
                        <c:v>43.9</c:v>
                      </c:pt>
                      <c:pt idx="50">
                        <c:v>54.8</c:v>
                      </c:pt>
                      <c:pt idx="51">
                        <c:v>50.7</c:v>
                      </c:pt>
                      <c:pt idx="52">
                        <c:v>50.4</c:v>
                      </c:pt>
                      <c:pt idx="53">
                        <c:v>49.6</c:v>
                      </c:pt>
                      <c:pt idx="54">
                        <c:v>38.1</c:v>
                      </c:pt>
                      <c:pt idx="55">
                        <c:v>44.9</c:v>
                      </c:pt>
                      <c:pt idx="56">
                        <c:v>35.9</c:v>
                      </c:pt>
                      <c:pt idx="57">
                        <c:v>35.799999999999997</c:v>
                      </c:pt>
                      <c:pt idx="58">
                        <c:v>36</c:v>
                      </c:pt>
                      <c:pt idx="59">
                        <c:v>34</c:v>
                      </c:pt>
                      <c:pt idx="60">
                        <c:v>30.5</c:v>
                      </c:pt>
                      <c:pt idx="61">
                        <c:v>32.6</c:v>
                      </c:pt>
                      <c:pt idx="62">
                        <c:v>29.7</c:v>
                      </c:pt>
                      <c:pt idx="63">
                        <c:v>37.700000000000003</c:v>
                      </c:pt>
                      <c:pt idx="64">
                        <c:v>25.1</c:v>
                      </c:pt>
                      <c:pt idx="65">
                        <c:v>25.4</c:v>
                      </c:pt>
                      <c:pt idx="66">
                        <c:v>19.100000000000001</c:v>
                      </c:pt>
                      <c:pt idx="67">
                        <c:v>34.799999999999997</c:v>
                      </c:pt>
                      <c:pt idx="68">
                        <c:v>34.700000000000003</c:v>
                      </c:pt>
                      <c:pt idx="69">
                        <c:v>24</c:v>
                      </c:pt>
                      <c:pt idx="70">
                        <c:v>19.8</c:v>
                      </c:pt>
                      <c:pt idx="71">
                        <c:v>25.1</c:v>
                      </c:pt>
                      <c:pt idx="72">
                        <c:v>20.8</c:v>
                      </c:pt>
                      <c:pt idx="73">
                        <c:v>20.100000000000001</c:v>
                      </c:pt>
                      <c:pt idx="74">
                        <c:v>20.399999999999999</c:v>
                      </c:pt>
                      <c:pt idx="75">
                        <c:v>30.6</c:v>
                      </c:pt>
                      <c:pt idx="76">
                        <c:v>21</c:v>
                      </c:pt>
                      <c:pt idx="77">
                        <c:v>#N/A</c:v>
                      </c:pt>
                      <c:pt idx="78">
                        <c:v>#N/A</c:v>
                      </c:pt>
                      <c:pt idx="79">
                        <c:v>#N/A</c:v>
                      </c:pt>
                      <c:pt idx="80">
                        <c:v>#N/A</c:v>
                      </c:pt>
                      <c:pt idx="81">
                        <c:v>#N/A</c:v>
                      </c:pt>
                      <c:pt idx="82">
                        <c:v>#N/A</c:v>
                      </c:pt>
                      <c:pt idx="83">
                        <c:v>#N/A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CB7-48A4-BF39-3C2738B57C38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5"/>
          <c:order val="5"/>
          <c:tx>
            <c:strRef>
              <c:f>Data3!$K$6</c:f>
              <c:strCache>
                <c:ptCount val="1"/>
                <c:pt idx="0">
                  <c:v>TBOS wage index</c:v>
                </c:pt>
              </c:strCache>
            </c:strRef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Data3!$D$7:$D$90</c:f>
              <c:strCache>
                <c:ptCount val="78"/>
                <c:pt idx="5">
                  <c:v>2018</c:v>
                </c:pt>
                <c:pt idx="17">
                  <c:v>2019</c:v>
                </c:pt>
                <c:pt idx="29">
                  <c:v>2020</c:v>
                </c:pt>
                <c:pt idx="41">
                  <c:v>2021</c:v>
                </c:pt>
                <c:pt idx="53">
                  <c:v>2022</c:v>
                </c:pt>
                <c:pt idx="65">
                  <c:v>2023</c:v>
                </c:pt>
                <c:pt idx="77">
                  <c:v>2024</c:v>
                </c:pt>
              </c:strCache>
            </c:strRef>
          </c:cat>
          <c:val>
            <c:numRef>
              <c:f>Data3!$K$7:$K$90</c:f>
              <c:numCache>
                <c:formatCode>0.0</c:formatCode>
                <c:ptCount val="84"/>
                <c:pt idx="0">
                  <c:v>16.503745260950424</c:v>
                </c:pt>
                <c:pt idx="1">
                  <c:v>25.677736886575488</c:v>
                </c:pt>
                <c:pt idx="2">
                  <c:v>20.436625681863923</c:v>
                </c:pt>
                <c:pt idx="3">
                  <c:v>25.627272135747194</c:v>
                </c:pt>
                <c:pt idx="4">
                  <c:v>23.848736859025728</c:v>
                </c:pt>
                <c:pt idx="5">
                  <c:v>25.243916583185129</c:v>
                </c:pt>
                <c:pt idx="6">
                  <c:v>27.816042117651168</c:v>
                </c:pt>
                <c:pt idx="7">
                  <c:v>27.528765142844108</c:v>
                </c:pt>
                <c:pt idx="8">
                  <c:v>24.819562224623692</c:v>
                </c:pt>
                <c:pt idx="9">
                  <c:v>23.153556068319141</c:v>
                </c:pt>
                <c:pt idx="10">
                  <c:v>22.916428950380862</c:v>
                </c:pt>
                <c:pt idx="11">
                  <c:v>21.888444825716256</c:v>
                </c:pt>
                <c:pt idx="12">
                  <c:v>20.160475361035672</c:v>
                </c:pt>
                <c:pt idx="13">
                  <c:v>21.066129966092735</c:v>
                </c:pt>
                <c:pt idx="14">
                  <c:v>23.602622870765629</c:v>
                </c:pt>
                <c:pt idx="15">
                  <c:v>21.57907117555143</c:v>
                </c:pt>
                <c:pt idx="16">
                  <c:v>20.268969405945334</c:v>
                </c:pt>
                <c:pt idx="17">
                  <c:v>17.309515988497548</c:v>
                </c:pt>
                <c:pt idx="18">
                  <c:v>20.648957755850926</c:v>
                </c:pt>
                <c:pt idx="19">
                  <c:v>20.766652130537857</c:v>
                </c:pt>
                <c:pt idx="20">
                  <c:v>15.107217072638941</c:v>
                </c:pt>
                <c:pt idx="21">
                  <c:v>19.330200771694752</c:v>
                </c:pt>
                <c:pt idx="22">
                  <c:v>16.614654349690365</c:v>
                </c:pt>
                <c:pt idx="23">
                  <c:v>18.119088546890438</c:v>
                </c:pt>
                <c:pt idx="24">
                  <c:v>18.533942825186259</c:v>
                </c:pt>
                <c:pt idx="25">
                  <c:v>18.894144429853579</c:v>
                </c:pt>
                <c:pt idx="26">
                  <c:v>-11.237266780608316</c:v>
                </c:pt>
                <c:pt idx="27">
                  <c:v>-20.809771809076544</c:v>
                </c:pt>
                <c:pt idx="28">
                  <c:v>-6.3091057313290193</c:v>
                </c:pt>
                <c:pt idx="29">
                  <c:v>6.9264701639795883</c:v>
                </c:pt>
                <c:pt idx="30">
                  <c:v>2.1483283918667597</c:v>
                </c:pt>
                <c:pt idx="31">
                  <c:v>6.227534821244622</c:v>
                </c:pt>
                <c:pt idx="32">
                  <c:v>8.6755492440784163</c:v>
                </c:pt>
                <c:pt idx="33">
                  <c:v>10.35533728158191</c:v>
                </c:pt>
                <c:pt idx="34">
                  <c:v>12.070452837434321</c:v>
                </c:pt>
                <c:pt idx="35">
                  <c:v>10.606983930533605</c:v>
                </c:pt>
                <c:pt idx="36">
                  <c:v>12.995328927187714</c:v>
                </c:pt>
                <c:pt idx="37">
                  <c:v>13.653209376465087</c:v>
                </c:pt>
                <c:pt idx="38">
                  <c:v>21.067385347649317</c:v>
                </c:pt>
                <c:pt idx="39">
                  <c:v>24.31006737594727</c:v>
                </c:pt>
                <c:pt idx="40">
                  <c:v>29.2035023453262</c:v>
                </c:pt>
                <c:pt idx="41">
                  <c:v>33.819514832597704</c:v>
                </c:pt>
                <c:pt idx="42">
                  <c:v>30.898300662105715</c:v>
                </c:pt>
                <c:pt idx="43">
                  <c:v>34.619270121059323</c:v>
                </c:pt>
                <c:pt idx="44">
                  <c:v>29.801300952495296</c:v>
                </c:pt>
                <c:pt idx="45">
                  <c:v>36.86281207017479</c:v>
                </c:pt>
                <c:pt idx="46">
                  <c:v>37.644403802806224</c:v>
                </c:pt>
                <c:pt idx="47">
                  <c:v>37.822685572988114</c:v>
                </c:pt>
                <c:pt idx="48">
                  <c:v>39.073454935097381</c:v>
                </c:pt>
                <c:pt idx="49">
                  <c:v>35.910435380782772</c:v>
                </c:pt>
                <c:pt idx="50">
                  <c:v>38.738796709844266</c:v>
                </c:pt>
                <c:pt idx="51">
                  <c:v>35.074070202749176</c:v>
                </c:pt>
                <c:pt idx="52">
                  <c:v>36.753431362966559</c:v>
                </c:pt>
                <c:pt idx="53">
                  <c:v>36.215921344921313</c:v>
                </c:pt>
                <c:pt idx="54">
                  <c:v>28.748522834716905</c:v>
                </c:pt>
                <c:pt idx="55">
                  <c:v>28.260133938693642</c:v>
                </c:pt>
                <c:pt idx="56">
                  <c:v>25.524395189501945</c:v>
                </c:pt>
                <c:pt idx="57">
                  <c:v>24.138673395051224</c:v>
                </c:pt>
                <c:pt idx="58">
                  <c:v>26.570241293862892</c:v>
                </c:pt>
                <c:pt idx="59">
                  <c:v>22.00100099237698</c:v>
                </c:pt>
                <c:pt idx="60">
                  <c:v>22.957771089874818</c:v>
                </c:pt>
                <c:pt idx="61">
                  <c:v>21.114845723344413</c:v>
                </c:pt>
                <c:pt idx="62">
                  <c:v>21.129345518732141</c:v>
                </c:pt>
                <c:pt idx="63">
                  <c:v>21.071980030400571</c:v>
                </c:pt>
                <c:pt idx="64">
                  <c:v>17.729585451182995</c:v>
                </c:pt>
                <c:pt idx="65">
                  <c:v>19.575162500549695</c:v>
                </c:pt>
                <c:pt idx="66">
                  <c:v>16.872646144118345</c:v>
                </c:pt>
                <c:pt idx="67">
                  <c:v>22.121308483255241</c:v>
                </c:pt>
                <c:pt idx="68">
                  <c:v>20.482532981825123</c:v>
                </c:pt>
                <c:pt idx="69">
                  <c:v>17.832979927373039</c:v>
                </c:pt>
                <c:pt idx="70">
                  <c:v>16.801997926963001</c:v>
                </c:pt>
                <c:pt idx="71">
                  <c:v>17.135211786201072</c:v>
                </c:pt>
                <c:pt idx="72">
                  <c:v>17.543720673563566</c:v>
                </c:pt>
                <c:pt idx="73">
                  <c:v>16.073942386322543</c:v>
                </c:pt>
                <c:pt idx="74">
                  <c:v>19.629114496926796</c:v>
                </c:pt>
                <c:pt idx="75">
                  <c:v>16.5511242789119</c:v>
                </c:pt>
                <c:pt idx="76">
                  <c:v>16.802470058943193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B7-48A4-BF39-3C2738B57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658368"/>
        <c:axId val="1495656448"/>
      </c:lineChart>
      <c:catAx>
        <c:axId val="154748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487088"/>
        <c:crosses val="autoZero"/>
        <c:auto val="1"/>
        <c:lblAlgn val="ctr"/>
        <c:lblOffset val="100"/>
        <c:tickMarkSkip val="12"/>
        <c:noMultiLvlLbl val="0"/>
      </c:catAx>
      <c:valAx>
        <c:axId val="1547487088"/>
        <c:scaling>
          <c:orientation val="minMax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486608"/>
        <c:crosses val="autoZero"/>
        <c:crossBetween val="between"/>
      </c:valAx>
      <c:valAx>
        <c:axId val="1495656448"/>
        <c:scaling>
          <c:orientation val="minMax"/>
          <c:max val="48"/>
          <c:min val="-16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658368"/>
        <c:crosses val="max"/>
        <c:crossBetween val="between"/>
        <c:majorUnit val="8"/>
      </c:valAx>
      <c:catAx>
        <c:axId val="1495658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5656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390067841319237E-2"/>
          <c:y val="0.14664418275149238"/>
          <c:w val="0.27156324616895305"/>
          <c:h val="0.151377506383130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551170572083706E-2"/>
          <c:y val="0.16616365257502916"/>
          <c:w val="0.94406284470208524"/>
          <c:h val="0.61908122546628586"/>
        </c:manualLayout>
      </c:layout>
      <c:lineChart>
        <c:grouping val="standard"/>
        <c:varyColors val="0"/>
        <c:ser>
          <c:idx val="3"/>
          <c:order val="0"/>
          <c:tx>
            <c:strRef>
              <c:f>Data4!$A$1</c:f>
              <c:strCache>
                <c:ptCount val="1"/>
                <c:pt idx="0">
                  <c:v>Short-term uses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Data4!$F$3:$U$3</c:f>
              <c:strCache>
                <c:ptCount val="16"/>
                <c:pt idx="0">
                  <c:v>Oct. 10</c:v>
                </c:pt>
                <c:pt idx="1">
                  <c:v>Oct. 11</c:v>
                </c:pt>
                <c:pt idx="2">
                  <c:v>Oct. 12</c:v>
                </c:pt>
                <c:pt idx="3">
                  <c:v>Oct. 13</c:v>
                </c:pt>
                <c:pt idx="4">
                  <c:v>Oct. 14</c:v>
                </c:pt>
                <c:pt idx="5">
                  <c:v>Oct. 15</c:v>
                </c:pt>
                <c:pt idx="6">
                  <c:v>Oct. 16</c:v>
                </c:pt>
                <c:pt idx="7">
                  <c:v>Oct. 17</c:v>
                </c:pt>
                <c:pt idx="8">
                  <c:v>Oct. 18</c:v>
                </c:pt>
                <c:pt idx="9">
                  <c:v>Oct. 19</c:v>
                </c:pt>
                <c:pt idx="10">
                  <c:v>Oct. 20</c:v>
                </c:pt>
                <c:pt idx="11">
                  <c:v>Oct. 21</c:v>
                </c:pt>
                <c:pt idx="12">
                  <c:v>Sep. 22</c:v>
                </c:pt>
                <c:pt idx="13">
                  <c:v>Apr. 23</c:v>
                </c:pt>
                <c:pt idx="14">
                  <c:v>Oct. 23</c:v>
                </c:pt>
                <c:pt idx="15">
                  <c:v>May 24</c:v>
                </c:pt>
              </c:strCache>
            </c:strRef>
          </c:cat>
          <c:val>
            <c:numRef>
              <c:f>Data4!$F$9:$U$9</c:f>
              <c:numCache>
                <c:formatCode>General</c:formatCode>
                <c:ptCount val="16"/>
                <c:pt idx="0">
                  <c:v>45.300000000000004</c:v>
                </c:pt>
                <c:pt idx="1">
                  <c:v>46.753246753246749</c:v>
                </c:pt>
                <c:pt idx="2">
                  <c:v>43.30708661417323</c:v>
                </c:pt>
                <c:pt idx="3">
                  <c:v>46.982758620689658</c:v>
                </c:pt>
                <c:pt idx="4">
                  <c:v>45.4</c:v>
                </c:pt>
                <c:pt idx="5">
                  <c:v>47.79661016949153</c:v>
                </c:pt>
                <c:pt idx="6">
                  <c:v>49.606299212598429</c:v>
                </c:pt>
                <c:pt idx="7">
                  <c:v>47.8</c:v>
                </c:pt>
                <c:pt idx="8">
                  <c:v>49.870129870129873</c:v>
                </c:pt>
                <c:pt idx="9">
                  <c:v>50.260416666666664</c:v>
                </c:pt>
                <c:pt idx="10">
                  <c:v>45.360824742268044</c:v>
                </c:pt>
                <c:pt idx="11">
                  <c:v>41.77897574123989</c:v>
                </c:pt>
                <c:pt idx="12">
                  <c:v>46.45669291338583</c:v>
                </c:pt>
                <c:pt idx="13">
                  <c:v>40.277777777777779</c:v>
                </c:pt>
                <c:pt idx="14">
                  <c:v>48.913043478260867</c:v>
                </c:pt>
                <c:pt idx="15">
                  <c:v>55.587392550143264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6A-426F-B837-B2EAFC3D5C79}"/>
            </c:ext>
          </c:extLst>
        </c:ser>
        <c:ser>
          <c:idx val="0"/>
          <c:order val="1"/>
          <c:tx>
            <c:strRef>
              <c:f>Data4!$A$9</c:f>
              <c:strCache>
                <c:ptCount val="1"/>
                <c:pt idx="0">
                  <c:v>Long-term uses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Data4!$F$17:$U$17</c:f>
              <c:numCache>
                <c:formatCode>General</c:formatCode>
                <c:ptCount val="16"/>
                <c:pt idx="0">
                  <c:v>39.900000000000006</c:v>
                </c:pt>
                <c:pt idx="1">
                  <c:v>36.521739130434781</c:v>
                </c:pt>
                <c:pt idx="2">
                  <c:v>39.299610894941637</c:v>
                </c:pt>
                <c:pt idx="3">
                  <c:v>41.379310344827587</c:v>
                </c:pt>
                <c:pt idx="4">
                  <c:v>38.9</c:v>
                </c:pt>
                <c:pt idx="5">
                  <c:v>39.322033898305087</c:v>
                </c:pt>
                <c:pt idx="6">
                  <c:v>41.099476439790578</c:v>
                </c:pt>
                <c:pt idx="7">
                  <c:v>45.7</c:v>
                </c:pt>
                <c:pt idx="8">
                  <c:v>45.714285714285715</c:v>
                </c:pt>
                <c:pt idx="9">
                  <c:v>48.186528497409327</c:v>
                </c:pt>
                <c:pt idx="10">
                  <c:v>43.298969072164951</c:v>
                </c:pt>
                <c:pt idx="11">
                  <c:v>41.351351351351354</c:v>
                </c:pt>
                <c:pt idx="12">
                  <c:v>44.327176781002635</c:v>
                </c:pt>
                <c:pt idx="13">
                  <c:v>41.828254847645432</c:v>
                </c:pt>
                <c:pt idx="14">
                  <c:v>49.180327868852459</c:v>
                </c:pt>
                <c:pt idx="15">
                  <c:v>50.862068965517238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A-426F-B837-B2EAFC3D5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2696415"/>
        <c:axId val="1439673887"/>
        <c:extLst>
          <c:ext xmlns:c15="http://schemas.microsoft.com/office/drawing/2012/chart" uri="{02D57815-91ED-43cb-92C2-25804820EDAC}">
            <c15:filteredLineSeries>
              <c15:ser>
                <c:idx val="1"/>
                <c:order val="2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Data4!$F$3:$U$3</c15:sqref>
                        </c15:formulaRef>
                      </c:ext>
                    </c:extLst>
                    <c:strCache>
                      <c:ptCount val="16"/>
                      <c:pt idx="0">
                        <c:v>Oct. 10</c:v>
                      </c:pt>
                      <c:pt idx="1">
                        <c:v>Oct. 11</c:v>
                      </c:pt>
                      <c:pt idx="2">
                        <c:v>Oct. 12</c:v>
                      </c:pt>
                      <c:pt idx="3">
                        <c:v>Oct. 13</c:v>
                      </c:pt>
                      <c:pt idx="4">
                        <c:v>Oct. 14</c:v>
                      </c:pt>
                      <c:pt idx="5">
                        <c:v>Oct. 15</c:v>
                      </c:pt>
                      <c:pt idx="6">
                        <c:v>Oct. 16</c:v>
                      </c:pt>
                      <c:pt idx="7">
                        <c:v>Oct. 17</c:v>
                      </c:pt>
                      <c:pt idx="8">
                        <c:v>Oct. 18</c:v>
                      </c:pt>
                      <c:pt idx="9">
                        <c:v>Oct. 19</c:v>
                      </c:pt>
                      <c:pt idx="10">
                        <c:v>Oct. 20</c:v>
                      </c:pt>
                      <c:pt idx="11">
                        <c:v>Oct. 21</c:v>
                      </c:pt>
                      <c:pt idx="12">
                        <c:v>Sep. 22</c:v>
                      </c:pt>
                      <c:pt idx="13">
                        <c:v>Apr. 23</c:v>
                      </c:pt>
                      <c:pt idx="14">
                        <c:v>Oct. 23</c:v>
                      </c:pt>
                      <c:pt idx="15">
                        <c:v>May 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Data4!$F$11</c15:sqref>
                        </c15:formulaRef>
                      </c:ext>
                    </c:extLst>
                    <c:numCache>
                      <c:formatCode>@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3DCC-4E00-BBE0-A8518212A357}"/>
                  </c:ext>
                </c:extLst>
              </c15:ser>
            </c15:filteredLineSeries>
          </c:ext>
        </c:extLst>
      </c:lineChart>
      <c:catAx>
        <c:axId val="1612696415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9673887"/>
        <c:crosses val="autoZero"/>
        <c:auto val="1"/>
        <c:lblAlgn val="ctr"/>
        <c:lblOffset val="100"/>
        <c:noMultiLvlLbl val="0"/>
      </c:catAx>
      <c:valAx>
        <c:axId val="1439673887"/>
        <c:scaling>
          <c:orientation val="minMax"/>
          <c:max val="60"/>
          <c:min val="3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696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761650275643256"/>
          <c:y val="0.19628564286607031"/>
          <c:w val="0.15428353301373937"/>
          <c:h val="0.130905979706696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n-lt"/>
        </a:defRPr>
      </a:pPr>
      <a:endParaRPr lang="en-US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237897419292E-2"/>
          <c:y val="0.15672403781385733"/>
          <c:w val="0.93737611785487696"/>
          <c:h val="0.56477550925603326"/>
        </c:manualLayout>
      </c:layout>
      <c:barChart>
        <c:barDir val="col"/>
        <c:grouping val="clustered"/>
        <c:varyColors val="0"/>
        <c:ser>
          <c:idx val="3"/>
          <c:order val="0"/>
          <c:tx>
            <c:v>Short-term use</c:v>
          </c:tx>
          <c:spPr>
            <a:solidFill>
              <a:schemeClr val="tx2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Data5!$B$23:$B$28</c:f>
              <c:strCache>
                <c:ptCount val="6"/>
                <c:pt idx="0">
                  <c:v>Have enough funds to meet short-term/long-term needs</c:v>
                </c:pt>
                <c:pt idx="1">
                  <c:v>Do not have short-term/long-term expenses that need funding</c:v>
                </c:pt>
                <c:pt idx="2">
                  <c:v>Utilize other sources, such as private funding</c:v>
                </c:pt>
                <c:pt idx="3">
                  <c:v>Have a loan or existing line of credit that is sufficient</c:v>
                </c:pt>
                <c:pt idx="4">
                  <c:v>Waiting for the cost of credit to come down</c:v>
                </c:pt>
                <c:pt idx="5">
                  <c:v>Other</c:v>
                </c:pt>
              </c:strCache>
            </c:strRef>
          </c:cat>
          <c:val>
            <c:numRef>
              <c:f>Data5!$D$23:$D$28</c:f>
              <c:numCache>
                <c:formatCode>General</c:formatCode>
                <c:ptCount val="6"/>
                <c:pt idx="0">
                  <c:v>60.416666666666664</c:v>
                </c:pt>
                <c:pt idx="1">
                  <c:v>17.1875</c:v>
                </c:pt>
                <c:pt idx="2">
                  <c:v>6.25</c:v>
                </c:pt>
                <c:pt idx="3">
                  <c:v>7.8125</c:v>
                </c:pt>
                <c:pt idx="4">
                  <c:v>3.125</c:v>
                </c:pt>
                <c:pt idx="5">
                  <c:v>5.208333333333333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E-4B23-A352-D599F034FA63}"/>
            </c:ext>
          </c:extLst>
        </c:ser>
        <c:ser>
          <c:idx val="1"/>
          <c:order val="1"/>
          <c:tx>
            <c:v>Long-term use</c:v>
          </c:tx>
          <c:spPr>
            <a:solidFill>
              <a:schemeClr val="accent5"/>
            </a:solidFill>
            <a:ln>
              <a:noFill/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Data5!$B$23:$B$28</c:f>
              <c:strCache>
                <c:ptCount val="6"/>
                <c:pt idx="0">
                  <c:v>Have enough funds to meet short-term/long-term needs</c:v>
                </c:pt>
                <c:pt idx="1">
                  <c:v>Do not have short-term/long-term expenses that need funding</c:v>
                </c:pt>
                <c:pt idx="2">
                  <c:v>Utilize other sources, such as private funding</c:v>
                </c:pt>
                <c:pt idx="3">
                  <c:v>Have a loan or existing line of credit that is sufficient</c:v>
                </c:pt>
                <c:pt idx="4">
                  <c:v>Waiting for the cost of credit to come down</c:v>
                </c:pt>
                <c:pt idx="5">
                  <c:v>Other</c:v>
                </c:pt>
              </c:strCache>
            </c:strRef>
          </c:cat>
          <c:val>
            <c:numRef>
              <c:f>Data5!$E$23:$E$28</c:f>
              <c:numCache>
                <c:formatCode>General</c:formatCode>
                <c:ptCount val="6"/>
                <c:pt idx="0">
                  <c:v>38.285714285714285</c:v>
                </c:pt>
                <c:pt idx="1">
                  <c:v>30.857142857142858</c:v>
                </c:pt>
                <c:pt idx="2">
                  <c:v>12</c:v>
                </c:pt>
                <c:pt idx="3">
                  <c:v>5.7142857142857144</c:v>
                </c:pt>
                <c:pt idx="4">
                  <c:v>6.2857142857142856</c:v>
                </c:pt>
                <c:pt idx="5">
                  <c:v>6.8571428571428568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E-4B23-A352-D599F034F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12696415"/>
        <c:axId val="1439673887"/>
      </c:barChart>
      <c:catAx>
        <c:axId val="16126964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9673887"/>
        <c:crosses val="autoZero"/>
        <c:auto val="1"/>
        <c:lblAlgn val="ctr"/>
        <c:lblOffset val="100"/>
        <c:noMultiLvlLbl val="0"/>
      </c:catAx>
      <c:valAx>
        <c:axId val="1439673887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696415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7381167715481348"/>
          <c:y val="0.18169300266038177"/>
          <c:w val="0.13585945272095387"/>
          <c:h val="8.2790329306129645E-2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n-lt"/>
        </a:defRPr>
      </a:pPr>
      <a:endParaRPr lang="en-US"/>
    </a:p>
  </c:txPr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6EAF912-36CF-4B6C-A27D-18F2928BCC55}">
  <sheetPr codeName="Chart10">
    <tabColor rgb="FFFFFF00"/>
  </sheetPr>
  <sheetViews>
    <sheetView workbookViewId="0"/>
  </sheetViews>
  <pageMargins left="0.25" right="0.25" top="0.25" bottom="2" header="0.3" footer="0.25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2FB960B-D579-4A42-9929-C37D88CFF925}">
  <sheetPr codeName="Chart9">
    <tabColor rgb="FFFFFF00"/>
  </sheetPr>
  <sheetViews>
    <sheetView workbookViewId="0"/>
  </sheetViews>
  <pageMargins left="0.25" right="0.25" top="0.25" bottom="2" header="0.3" footer="0.25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4E74A12-FFB3-4C29-9122-C741961A2655}">
  <sheetPr codeName="Chart15">
    <tabColor rgb="FFFFFF00"/>
  </sheetPr>
  <sheetViews>
    <sheetView workbookViewId="0"/>
  </sheetViews>
  <pageMargins left="0.25" right="0.25" top="0.25" bottom="2" header="0.3" footer="0.25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64BBF55-706C-412A-AA53-BC4765DB4066}">
  <sheetPr>
    <tabColor rgb="FFFFFF00"/>
  </sheetPr>
  <sheetViews>
    <sheetView tabSelected="1" workbookViewId="0"/>
  </sheetViews>
  <pageMargins left="0.25" right="0.25" top="0.25" bottom="2" header="0.3" footer="0.25"/>
  <pageSetup orientation="landscape" horizontalDpi="1200" verticalDpi="12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35CE304-BDC1-4759-A9D4-CCE9F0A39675}">
  <sheetPr>
    <tabColor rgb="FFFFFF00"/>
  </sheetPr>
  <sheetViews>
    <sheetView workbookViewId="0"/>
  </sheetViews>
  <pageMargins left="0.25" right="0.25" top="0.25" bottom="2" header="0.3" footer="0.25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E406BC-DAAD-0BD8-74BC-8961D87C620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0.00201</cdr:x>
      <cdr:y>0</cdr:y>
    </cdr:from>
    <cdr:to>
      <cdr:x>1</cdr:x>
      <cdr:y>0.15008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21BC0FA-C102-9BE7-983C-E28F7FC89B35}"/>
            </a:ext>
          </a:extLst>
        </cdr:cNvPr>
        <cdr:cNvSpPr txBox="1"/>
      </cdr:nvSpPr>
      <cdr:spPr>
        <a:xfrm xmlns:a="http://schemas.openxmlformats.org/drawingml/2006/main">
          <a:off x="19050" y="0"/>
          <a:ext cx="9467850" cy="840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 algn="l" rtl="0">
            <a:lnSpc>
              <a:spcPts val="1800"/>
            </a:lnSpc>
          </a:pPr>
          <a:r>
            <a:rPr lang="en-US" sz="1400" b="1" i="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5</a:t>
          </a:r>
        </a:p>
        <a:p xmlns:a="http://schemas.openxmlformats.org/drawingml/2006/main">
          <a:pPr marL="0" indent="0" algn="l" rtl="0">
            <a:lnSpc>
              <a:spcPts val="1800"/>
            </a:lnSpc>
          </a:pPr>
          <a:r>
            <a:rPr lang="en-US" sz="1400" b="1" i="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Texas firms are not seeking credit due to ample funds</a:t>
          </a:r>
        </a:p>
      </cdr:txBody>
    </cdr:sp>
  </cdr:relSizeAnchor>
  <cdr:relSizeAnchor xmlns:cdr="http://schemas.openxmlformats.org/drawingml/2006/chartDrawing">
    <cdr:from>
      <cdr:x>0.00469</cdr:x>
      <cdr:y>0.08778</cdr:y>
    </cdr:from>
    <cdr:to>
      <cdr:x>0.68074</cdr:x>
      <cdr:y>0.37708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392D552-DB67-E59A-8FA2-EE5EB75D452D}"/>
            </a:ext>
          </a:extLst>
        </cdr:cNvPr>
        <cdr:cNvSpPr txBox="1"/>
      </cdr:nvSpPr>
      <cdr:spPr>
        <a:xfrm xmlns:a="http://schemas.openxmlformats.org/drawingml/2006/main">
          <a:off x="44450" y="491608"/>
          <a:ext cx="6413619" cy="1620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+mn-lt"/>
            </a:rPr>
            <a:t>Percent of respondents</a:t>
          </a:r>
        </a:p>
      </cdr:txBody>
    </cdr:sp>
  </cdr:relSizeAnchor>
  <cdr:relSizeAnchor xmlns:cdr="http://schemas.openxmlformats.org/drawingml/2006/chartDrawing">
    <cdr:from>
      <cdr:x>0</cdr:x>
      <cdr:y>0.80283</cdr:y>
    </cdr:from>
    <cdr:to>
      <cdr:x>1</cdr:x>
      <cdr:y>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5650BD14-F80E-346D-D92E-D075C120AC07}"/>
            </a:ext>
          </a:extLst>
        </cdr:cNvPr>
        <cdr:cNvSpPr txBox="1"/>
      </cdr:nvSpPr>
      <cdr:spPr>
        <a:xfrm xmlns:a="http://schemas.openxmlformats.org/drawingml/2006/main">
          <a:off x="0" y="4315408"/>
          <a:ext cx="9488599" cy="1059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r>
            <a:rPr lang="en-US" sz="1100"/>
            <a:t>NOTES: Data are for</a:t>
          </a:r>
          <a:r>
            <a:rPr lang="en-US" sz="1100" baseline="0"/>
            <a:t> May 2024</a:t>
          </a:r>
          <a:r>
            <a:rPr lang="en-US" sz="1100"/>
            <a:t>.</a:t>
          </a:r>
          <a:r>
            <a:rPr lang="en-US" sz="1100" baseline="0"/>
            <a:t> Respondents were asked, "Why has your business not sought credit for short-term use?" N=192. 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Respondents were asked, "Why has your business not sought credit for long-term use?" N=175.</a:t>
          </a:r>
          <a:r>
            <a:rPr lang="en-US" sz="1100" baseline="0"/>
            <a:t> </a:t>
          </a:r>
        </a:p>
        <a:p xmlns:a="http://schemas.openxmlformats.org/drawingml/2006/main">
          <a:r>
            <a:rPr lang="en-US" sz="1100" baseline="0"/>
            <a:t>SOURCE: Dallas Fed Texas Business Outlook Surveys.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0.70043</cdr:x>
      <cdr:y>0.96632</cdr:y>
    </cdr:from>
    <cdr:to>
      <cdr:x>0.97993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926A6909-5586-4013-C302-F7639A7F9850}"/>
            </a:ext>
          </a:extLst>
        </cdr:cNvPr>
        <cdr:cNvSpPr txBox="1"/>
      </cdr:nvSpPr>
      <cdr:spPr>
        <a:xfrm xmlns:a="http://schemas.openxmlformats.org/drawingml/2006/main">
          <a:off x="6651625" y="5200359"/>
          <a:ext cx="2654251" cy="181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0.01205</cdr:x>
      <cdr:y>0</cdr:y>
    </cdr:from>
    <cdr:to>
      <cdr:x>1</cdr:x>
      <cdr:y>0.10927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6B3F4D0-0800-A2FC-3D72-EB9634158A8C}"/>
            </a:ext>
          </a:extLst>
        </cdr:cNvPr>
        <cdr:cNvSpPr txBox="1"/>
      </cdr:nvSpPr>
      <cdr:spPr>
        <a:xfrm xmlns:a="http://schemas.openxmlformats.org/drawingml/2006/main">
          <a:off x="114300" y="0"/>
          <a:ext cx="9372600" cy="587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lnSpc>
              <a:spcPts val="1800"/>
            </a:lnSpc>
          </a:pPr>
          <a:r>
            <a:rPr lang="en-US" sz="1400" b="1" i="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1</a:t>
          </a:r>
        </a:p>
        <a:p xmlns:a="http://schemas.openxmlformats.org/drawingml/2006/main">
          <a:pPr marL="0" indent="0" algn="l" rtl="0">
            <a:lnSpc>
              <a:spcPts val="1800"/>
            </a:lnSpc>
          </a:pPr>
          <a:r>
            <a:rPr lang="en-US" sz="1400" b="1" i="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Texas firms report services revenue increasing but manufacturing production flat</a:t>
          </a:r>
        </a:p>
      </cdr:txBody>
    </cdr:sp>
  </cdr:relSizeAnchor>
  <cdr:relSizeAnchor xmlns:cdr="http://schemas.openxmlformats.org/drawingml/2006/chartDrawing">
    <cdr:from>
      <cdr:x>0.00459</cdr:x>
      <cdr:y>0.08894</cdr:y>
    </cdr:from>
    <cdr:to>
      <cdr:x>0.51138</cdr:x>
      <cdr:y>0.13948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6BB3D6EB-02BB-C175-8A1D-034E6A6AE42A}"/>
            </a:ext>
          </a:extLst>
        </cdr:cNvPr>
        <cdr:cNvSpPr txBox="1"/>
      </cdr:nvSpPr>
      <cdr:spPr>
        <a:xfrm xmlns:a="http://schemas.openxmlformats.org/drawingml/2006/main">
          <a:off x="43520" y="477784"/>
          <a:ext cx="4807880" cy="271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Diffusion index, seasonally adjusted*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0.84041</cdr:y>
    </cdr:from>
    <cdr:to>
      <cdr:x>1</cdr:x>
      <cdr:y>0.96844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7472D5C0-5937-E20F-E772-739976101F83}"/>
            </a:ext>
          </a:extLst>
        </cdr:cNvPr>
        <cdr:cNvSpPr txBox="1"/>
      </cdr:nvSpPr>
      <cdr:spPr>
        <a:xfrm xmlns:a="http://schemas.openxmlformats.org/drawingml/2006/main" rot="10800000" flipV="1">
          <a:off x="-1" y="4714875"/>
          <a:ext cx="9496425" cy="7182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* Three-month moving average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NOTES:</a:t>
          </a:r>
          <a:r>
            <a:rPr lang="en-U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Texas Business Outlook Surveys data are through May 2024; Texas job growth data are through April 2024. In a diffusion index, readings exceeding zero indicate growth, and those below zero indicate contraction.</a:t>
          </a:r>
          <a:endParaRPr lang="en-US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Dallas Fed Texas Business Outlook Surveys; Texas Workforce Commission; Bureau of Labor Statistics.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0.06472</cdr:x>
      <cdr:y>0.152</cdr:y>
    </cdr:from>
    <cdr:to>
      <cdr:x>0.06473</cdr:x>
      <cdr:y>0.77909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6EA66614-6CBF-613A-4971-22522F04B310}"/>
            </a:ext>
          </a:extLst>
        </cdr:cNvPr>
        <cdr:cNvCxnSpPr/>
      </cdr:nvCxnSpPr>
      <cdr:spPr>
        <a:xfrm xmlns:a="http://schemas.openxmlformats.org/drawingml/2006/main">
          <a:off x="613718" y="815594"/>
          <a:ext cx="115" cy="3364823"/>
        </a:xfrm>
        <a:prstGeom xmlns:a="http://schemas.openxmlformats.org/drawingml/2006/main" prst="straightConnector1">
          <a:avLst/>
        </a:prstGeom>
        <a:ln xmlns:a="http://schemas.openxmlformats.org/drawingml/2006/main" w="15875">
          <a:headEnd type="triangle"/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0.06673</cdr:x>
      <cdr:y>0.14371</cdr:y>
    </cdr:from>
    <cdr:to>
      <cdr:x>0.30934</cdr:x>
      <cdr:y>0.18988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25F109CA-0A9E-A150-2189-6E85CE90D1F5}"/>
            </a:ext>
          </a:extLst>
        </cdr:cNvPr>
        <cdr:cNvSpPr txBox="1"/>
      </cdr:nvSpPr>
      <cdr:spPr>
        <a:xfrm xmlns:a="http://schemas.openxmlformats.org/drawingml/2006/main">
          <a:off x="632883" y="770467"/>
          <a:ext cx="2300957" cy="247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Expansion</a:t>
          </a:r>
        </a:p>
      </cdr:txBody>
    </cdr:sp>
  </cdr:relSizeAnchor>
  <cdr:relSizeAnchor xmlns:cdr="http://schemas.openxmlformats.org/drawingml/2006/chartDrawing">
    <cdr:from>
      <cdr:x>0.07008</cdr:x>
      <cdr:y>0.72412</cdr:y>
    </cdr:from>
    <cdr:to>
      <cdr:x>0.31269</cdr:x>
      <cdr:y>0.77029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6FAE5449-CA4A-CAF7-B2C0-AD580A4141F6}"/>
            </a:ext>
          </a:extLst>
        </cdr:cNvPr>
        <cdr:cNvSpPr txBox="1"/>
      </cdr:nvSpPr>
      <cdr:spPr>
        <a:xfrm xmlns:a="http://schemas.openxmlformats.org/drawingml/2006/main">
          <a:off x="664545" y="3885446"/>
          <a:ext cx="2300590" cy="2477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Contraction</a:t>
          </a:r>
        </a:p>
      </cdr:txBody>
    </cdr:sp>
  </cdr:relSizeAnchor>
  <cdr:relSizeAnchor xmlns:cdr="http://schemas.openxmlformats.org/drawingml/2006/chartDrawing">
    <cdr:from>
      <cdr:x>0.7029</cdr:x>
      <cdr:y>0.9641</cdr:y>
    </cdr:from>
    <cdr:to>
      <cdr:x>0.98281</cdr:x>
      <cdr:y>0.99788</cdr:y>
    </cdr:to>
    <cdr:sp macro="" textlink="">
      <cdr:nvSpPr>
        <cdr:cNvPr id="7" name="TextBox 4">
          <a:extLst xmlns:a="http://schemas.openxmlformats.org/drawingml/2006/main">
            <a:ext uri="{FF2B5EF4-FFF2-40B4-BE49-F238E27FC236}">
              <a16:creationId xmlns:a16="http://schemas.microsoft.com/office/drawing/2014/main" id="{68633AB2-5EB2-308E-C77E-BC480C7B8637}"/>
            </a:ext>
          </a:extLst>
        </cdr:cNvPr>
        <cdr:cNvSpPr txBox="1"/>
      </cdr:nvSpPr>
      <cdr:spPr>
        <a:xfrm xmlns:a="http://schemas.openxmlformats.org/drawingml/2006/main">
          <a:off x="6665383" y="5173134"/>
          <a:ext cx="2654251" cy="181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6374DC-42F2-2E59-1BBD-E1FD4953662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0.00335</cdr:x>
      <cdr:y>0</cdr:y>
    </cdr:from>
    <cdr:to>
      <cdr:x>1</cdr:x>
      <cdr:y>0.13123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6B3F4D0-0800-A2FC-3D72-EB9634158A8C}"/>
            </a:ext>
          </a:extLst>
        </cdr:cNvPr>
        <cdr:cNvSpPr txBox="1"/>
      </cdr:nvSpPr>
      <cdr:spPr>
        <a:xfrm xmlns:a="http://schemas.openxmlformats.org/drawingml/2006/main">
          <a:off x="31750" y="0"/>
          <a:ext cx="9455150" cy="734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 i="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2</a:t>
          </a:r>
        </a:p>
        <a:p xmlns:a="http://schemas.openxmlformats.org/drawingml/2006/main">
          <a:pPr algn="l"/>
          <a:r>
            <a:rPr lang="en-US" sz="1400" b="1" i="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Downward job growth revision likely as Texas Business Outlook Surveys show weakness</a:t>
          </a:r>
        </a:p>
      </cdr:txBody>
    </cdr:sp>
  </cdr:relSizeAnchor>
  <cdr:relSizeAnchor xmlns:cdr="http://schemas.openxmlformats.org/drawingml/2006/chartDrawing">
    <cdr:from>
      <cdr:x>0.00402</cdr:x>
      <cdr:y>0.09113</cdr:y>
    </cdr:from>
    <cdr:to>
      <cdr:x>0.41566</cdr:x>
      <cdr:y>0.15079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6BB3D6EB-02BB-C175-8A1D-034E6A6AE42A}"/>
            </a:ext>
          </a:extLst>
        </cdr:cNvPr>
        <cdr:cNvSpPr txBox="1"/>
      </cdr:nvSpPr>
      <cdr:spPr>
        <a:xfrm xmlns:a="http://schemas.openxmlformats.org/drawingml/2006/main">
          <a:off x="38100" y="510393"/>
          <a:ext cx="3905250" cy="3341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Diffusion index, seasonally adjusted* </a:t>
          </a:r>
        </a:p>
      </cdr:txBody>
    </cdr:sp>
  </cdr:relSizeAnchor>
  <cdr:relSizeAnchor xmlns:cdr="http://schemas.openxmlformats.org/drawingml/2006/chartDrawing">
    <cdr:from>
      <cdr:x>0.72483</cdr:x>
      <cdr:y>0.09807</cdr:y>
    </cdr:from>
    <cdr:to>
      <cdr:x>0.99063</cdr:x>
      <cdr:y>0.161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DF442D1-8B9B-D899-0DE8-B78214BBFA2E}"/>
            </a:ext>
          </a:extLst>
        </cdr:cNvPr>
        <cdr:cNvSpPr txBox="1"/>
      </cdr:nvSpPr>
      <cdr:spPr>
        <a:xfrm xmlns:a="http://schemas.openxmlformats.org/drawingml/2006/main">
          <a:off x="6876382" y="549249"/>
          <a:ext cx="2521618" cy="352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Percent, seasonally adjusted rate*</a:t>
          </a:r>
        </a:p>
      </cdr:txBody>
    </cdr:sp>
  </cdr:relSizeAnchor>
  <cdr:relSizeAnchor xmlns:cdr="http://schemas.openxmlformats.org/drawingml/2006/chartDrawing">
    <cdr:from>
      <cdr:x>0</cdr:x>
      <cdr:y>0.8424</cdr:y>
    </cdr:from>
    <cdr:to>
      <cdr:x>1</cdr:x>
      <cdr:y>0.96484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7472D5C0-5937-E20F-E772-739976101F83}"/>
            </a:ext>
          </a:extLst>
        </cdr:cNvPr>
        <cdr:cNvSpPr txBox="1"/>
      </cdr:nvSpPr>
      <cdr:spPr>
        <a:xfrm xmlns:a="http://schemas.openxmlformats.org/drawingml/2006/main" rot="10800000" flipV="1">
          <a:off x="0" y="4718049"/>
          <a:ext cx="9486900" cy="6857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/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*Three-month moving average.</a:t>
          </a:r>
        </a:p>
        <a:p xmlns:a="http://schemas.openxmlformats.org/drawingml/2006/main">
          <a:pPr algn="l"/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NOTES: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Texas Business Outlook Surveys data are throu</a:t>
          </a:r>
          <a:r>
            <a:rPr lang="en-U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gh May 2024; Texas job growth is through April 2024. 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a diffusion index, readings exceeding zero indicate growth, and those below zero indicate contraction.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/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Dallas Fed Texas Business Outlook Surveys; Texas Workforce Commission; Bureau of Labor Statistics.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0.68541</cdr:x>
      <cdr:y>0.60848</cdr:y>
    </cdr:from>
    <cdr:to>
      <cdr:x>0.7402</cdr:x>
      <cdr:y>0.60884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78594D18-E5AC-54EB-DB67-EE0C6C483B61}"/>
            </a:ext>
          </a:extLst>
        </cdr:cNvPr>
        <cdr:cNvCxnSpPr/>
      </cdr:nvCxnSpPr>
      <cdr:spPr>
        <a:xfrm xmlns:a="http://schemas.openxmlformats.org/drawingml/2006/main" flipV="1">
          <a:off x="6502416" y="3407923"/>
          <a:ext cx="519787" cy="2016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accent3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0.05817</cdr:x>
      <cdr:y>0.18373</cdr:y>
    </cdr:from>
    <cdr:to>
      <cdr:x>0.05874</cdr:x>
      <cdr:y>0.77876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301E7FA1-F2D7-F741-2D94-2C2E781966D5}"/>
            </a:ext>
          </a:extLst>
        </cdr:cNvPr>
        <cdr:cNvCxnSpPr/>
      </cdr:nvCxnSpPr>
      <cdr:spPr>
        <a:xfrm xmlns:a="http://schemas.openxmlformats.org/drawingml/2006/main" flipH="1">
          <a:off x="552450" y="988766"/>
          <a:ext cx="5370" cy="3202234"/>
        </a:xfrm>
        <a:prstGeom xmlns:a="http://schemas.openxmlformats.org/drawingml/2006/main" prst="straightConnector1">
          <a:avLst/>
        </a:prstGeom>
        <a:ln xmlns:a="http://schemas.openxmlformats.org/drawingml/2006/main" w="15875">
          <a:headEnd type="triangle"/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0.0552</cdr:x>
      <cdr:y>0.1515</cdr:y>
    </cdr:from>
    <cdr:to>
      <cdr:x>0.29781</cdr:x>
      <cdr:y>0.19767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8CC6C77D-4187-9D58-595D-278D4E47C2CE}"/>
            </a:ext>
          </a:extLst>
        </cdr:cNvPr>
        <cdr:cNvSpPr txBox="1"/>
      </cdr:nvSpPr>
      <cdr:spPr>
        <a:xfrm xmlns:a="http://schemas.openxmlformats.org/drawingml/2006/main">
          <a:off x="523861" y="814514"/>
          <a:ext cx="2302302" cy="248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Expansion</a:t>
          </a:r>
        </a:p>
      </cdr:txBody>
    </cdr:sp>
  </cdr:relSizeAnchor>
  <cdr:relSizeAnchor xmlns:cdr="http://schemas.openxmlformats.org/drawingml/2006/chartDrawing">
    <cdr:from>
      <cdr:x>0.06115</cdr:x>
      <cdr:y>0.73805</cdr:y>
    </cdr:from>
    <cdr:to>
      <cdr:x>0.30376</cdr:x>
      <cdr:y>0.78053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D8C48288-5B0E-7DBC-2527-C7A316CD5B5C}"/>
            </a:ext>
          </a:extLst>
        </cdr:cNvPr>
        <cdr:cNvSpPr txBox="1"/>
      </cdr:nvSpPr>
      <cdr:spPr>
        <a:xfrm xmlns:a="http://schemas.openxmlformats.org/drawingml/2006/main">
          <a:off x="580706" y="3971925"/>
          <a:ext cx="2303928" cy="228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Contraction</a:t>
          </a:r>
        </a:p>
      </cdr:txBody>
    </cdr:sp>
  </cdr:relSizeAnchor>
  <cdr:relSizeAnchor xmlns:cdr="http://schemas.openxmlformats.org/drawingml/2006/chartDrawing">
    <cdr:from>
      <cdr:x>0.71295</cdr:x>
      <cdr:y>0.97392</cdr:y>
    </cdr:from>
    <cdr:to>
      <cdr:x>0.99285</cdr:x>
      <cdr:y>0.99788</cdr:y>
    </cdr:to>
    <cdr:sp macro="" textlink="">
      <cdr:nvSpPr>
        <cdr:cNvPr id="12" name="TextBox 4">
          <a:extLst xmlns:a="http://schemas.openxmlformats.org/drawingml/2006/main">
            <a:ext uri="{FF2B5EF4-FFF2-40B4-BE49-F238E27FC236}">
              <a16:creationId xmlns:a16="http://schemas.microsoft.com/office/drawing/2014/main" id="{38E5B9A1-0A0C-922A-73A4-EA6D3CD388E4}"/>
            </a:ext>
          </a:extLst>
        </cdr:cNvPr>
        <cdr:cNvSpPr txBox="1"/>
      </cdr:nvSpPr>
      <cdr:spPr>
        <a:xfrm xmlns:a="http://schemas.openxmlformats.org/drawingml/2006/main">
          <a:off x="6763685" y="5454649"/>
          <a:ext cx="2655384" cy="1341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0.46578</cdr:x>
      <cdr:y>0.4917</cdr:y>
    </cdr:from>
    <cdr:to>
      <cdr:x>0.51894</cdr:x>
      <cdr:y>0.4917</cdr:y>
    </cdr:to>
    <cdr:cxnSp macro="">
      <cdr:nvCxnSpPr>
        <cdr:cNvPr id="11" name="Straight Arrow Connector 10">
          <a:extLst xmlns:a="http://schemas.openxmlformats.org/drawingml/2006/main">
            <a:ext uri="{FF2B5EF4-FFF2-40B4-BE49-F238E27FC236}">
              <a16:creationId xmlns:a16="http://schemas.microsoft.com/office/drawing/2014/main" id="{28FF8A72-27B0-C83B-6408-6A4412EE67D1}"/>
            </a:ext>
          </a:extLst>
        </cdr:cNvPr>
        <cdr:cNvCxnSpPr/>
      </cdr:nvCxnSpPr>
      <cdr:spPr>
        <a:xfrm xmlns:a="http://schemas.openxmlformats.org/drawingml/2006/main" flipH="1">
          <a:off x="4418828" y="2753870"/>
          <a:ext cx="504324" cy="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rgbClr val="00206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0.4688</cdr:x>
      <cdr:y>0.54824</cdr:y>
    </cdr:from>
    <cdr:to>
      <cdr:x>0.51895</cdr:x>
      <cdr:y>0.54824</cdr:y>
    </cdr:to>
    <cdr:cxnSp macro="">
      <cdr:nvCxnSpPr>
        <cdr:cNvPr id="18" name="Straight Arrow Connector 17">
          <a:extLst xmlns:a="http://schemas.openxmlformats.org/drawingml/2006/main">
            <a:ext uri="{FF2B5EF4-FFF2-40B4-BE49-F238E27FC236}">
              <a16:creationId xmlns:a16="http://schemas.microsoft.com/office/drawing/2014/main" id="{7AC0CD7E-3227-7D91-81DF-44701C8F32AA}"/>
            </a:ext>
          </a:extLst>
        </cdr:cNvPr>
        <cdr:cNvCxnSpPr/>
      </cdr:nvCxnSpPr>
      <cdr:spPr>
        <a:xfrm xmlns:a="http://schemas.openxmlformats.org/drawingml/2006/main" flipH="1">
          <a:off x="4447421" y="3070503"/>
          <a:ext cx="475768" cy="0"/>
        </a:xfrm>
        <a:prstGeom xmlns:a="http://schemas.openxmlformats.org/drawingml/2006/main" prst="straightConnector1">
          <a:avLst/>
        </a:prstGeom>
        <a:ln xmlns:a="http://schemas.openxmlformats.org/drawingml/2006/main" w="12700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86900" cy="56007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37B79F-30A5-13FF-0C2B-B64953EA65A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0.00134</cdr:x>
      <cdr:y>0.08895</cdr:y>
    </cdr:from>
    <cdr:to>
      <cdr:x>0.25009</cdr:x>
      <cdr:y>0.14754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072BCC9-C1A3-5EC5-AE56-7F08D76485CC}"/>
            </a:ext>
          </a:extLst>
        </cdr:cNvPr>
        <cdr:cNvSpPr txBox="1"/>
      </cdr:nvSpPr>
      <cdr:spPr>
        <a:xfrm xmlns:a="http://schemas.openxmlformats.org/drawingml/2006/main">
          <a:off x="12700" y="498190"/>
          <a:ext cx="2359866" cy="3281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Percent</a:t>
          </a:r>
          <a:r>
            <a:rPr lang="en-US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change, year over year</a:t>
          </a:r>
          <a:endParaRPr lang="en-US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0.71615</cdr:x>
      <cdr:y>0.08986</cdr:y>
    </cdr:from>
    <cdr:to>
      <cdr:x>1</cdr:x>
      <cdr:y>0.14846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F208FD4-C7B7-D78B-7A54-067418941DE1}"/>
            </a:ext>
          </a:extLst>
        </cdr:cNvPr>
        <cdr:cNvSpPr txBox="1"/>
      </cdr:nvSpPr>
      <cdr:spPr>
        <a:xfrm xmlns:a="http://schemas.openxmlformats.org/drawingml/2006/main">
          <a:off x="6800850" y="483593"/>
          <a:ext cx="2695575" cy="3153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Diffusion index, seasonally adjusted</a:t>
          </a:r>
        </a:p>
      </cdr:txBody>
    </cdr:sp>
  </cdr:relSizeAnchor>
  <cdr:relSizeAnchor xmlns:cdr="http://schemas.openxmlformats.org/drawingml/2006/chartDrawing">
    <cdr:from>
      <cdr:x>0.00903</cdr:x>
      <cdr:y>0</cdr:y>
    </cdr:from>
    <cdr:to>
      <cdr:x>1</cdr:x>
      <cdr:y>0.11113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E9834BA2-F360-A203-347E-C782168BC6C8}"/>
            </a:ext>
          </a:extLst>
        </cdr:cNvPr>
        <cdr:cNvSpPr txBox="1"/>
      </cdr:nvSpPr>
      <cdr:spPr>
        <a:xfrm xmlns:a="http://schemas.openxmlformats.org/drawingml/2006/main">
          <a:off x="85725" y="0"/>
          <a:ext cx="9410700" cy="5980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lnSpc>
              <a:spcPts val="1800"/>
            </a:lnSpc>
          </a:pPr>
          <a:r>
            <a:rPr lang="en-US" sz="1400" b="1" i="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3</a:t>
          </a:r>
        </a:p>
        <a:p xmlns:a="http://schemas.openxmlformats.org/drawingml/2006/main">
          <a:pPr marL="0" indent="0" algn="l" rtl="0">
            <a:lnSpc>
              <a:spcPts val="1800"/>
            </a:lnSpc>
          </a:pPr>
          <a:r>
            <a:rPr lang="en-US" sz="1400" b="1" i="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Texas wage growth stabilizes at rates exceeding prepandemic levels</a:t>
          </a:r>
        </a:p>
      </cdr:txBody>
    </cdr:sp>
  </cdr:relSizeAnchor>
  <cdr:relSizeAnchor xmlns:cdr="http://schemas.openxmlformats.org/drawingml/2006/chartDrawing">
    <cdr:from>
      <cdr:x>0</cdr:x>
      <cdr:y>0.85133</cdr:y>
    </cdr:from>
    <cdr:to>
      <cdr:x>1</cdr:x>
      <cdr:y>0.98542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43397190-CE9A-0B1D-815B-38661FCC5A31}"/>
            </a:ext>
          </a:extLst>
        </cdr:cNvPr>
        <cdr:cNvSpPr txBox="1"/>
      </cdr:nvSpPr>
      <cdr:spPr>
        <a:xfrm xmlns:a="http://schemas.openxmlformats.org/drawingml/2006/main">
          <a:off x="0" y="4581525"/>
          <a:ext cx="9496425" cy="721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NOTES: Average hourly earnings come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from payroll d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ata through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April</a:t>
          </a:r>
          <a:r>
            <a:rPr lang="en-U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2024. Employment Cost Index averages Dallas and Houston data for wages and salaries through March 2024. TBOS wage index data are through May 2024 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and are a weighted average of manufacturing and services surveys. 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S: Texas Workforce Commission; Bureau of Labor Statistics; Federal Reserve Bank of Dallas.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0.26305</cdr:x>
      <cdr:y>0.27211</cdr:y>
    </cdr:from>
    <cdr:to>
      <cdr:x>0.30187</cdr:x>
      <cdr:y>0.27323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BFF36154-5725-2109-E903-5BC3129E2070}"/>
            </a:ext>
          </a:extLst>
        </cdr:cNvPr>
        <cdr:cNvCxnSpPr/>
      </cdr:nvCxnSpPr>
      <cdr:spPr>
        <a:xfrm xmlns:a="http://schemas.openxmlformats.org/drawingml/2006/main" flipV="1">
          <a:off x="2495574" y="1524000"/>
          <a:ext cx="368276" cy="6269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accent6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0.9316</cdr:x>
      <cdr:y>0.15208</cdr:y>
    </cdr:from>
    <cdr:to>
      <cdr:x>0.9316</cdr:x>
      <cdr:y>0.80833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4F05A1FF-1A33-2BA4-E4CE-9E2AAD38FA53}"/>
            </a:ext>
          </a:extLst>
        </cdr:cNvPr>
        <cdr:cNvCxnSpPr/>
      </cdr:nvCxnSpPr>
      <cdr:spPr>
        <a:xfrm xmlns:a="http://schemas.openxmlformats.org/drawingml/2006/main">
          <a:off x="8852611" y="818012"/>
          <a:ext cx="36" cy="3529870"/>
        </a:xfrm>
        <a:prstGeom xmlns:a="http://schemas.openxmlformats.org/drawingml/2006/main" prst="straightConnector1">
          <a:avLst/>
        </a:prstGeom>
        <a:ln xmlns:a="http://schemas.openxmlformats.org/drawingml/2006/main" w="15875">
          <a:headEnd type="triangle"/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0.81604</cdr:x>
      <cdr:y>0.75528</cdr:y>
    </cdr:from>
    <cdr:to>
      <cdr:x>1</cdr:x>
      <cdr:y>0.80625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8EB0CAE9-C46B-0717-3215-3B581CCCF084}"/>
            </a:ext>
          </a:extLst>
        </cdr:cNvPr>
        <cdr:cNvSpPr txBox="1"/>
      </cdr:nvSpPr>
      <cdr:spPr>
        <a:xfrm xmlns:a="http://schemas.openxmlformats.org/drawingml/2006/main">
          <a:off x="7754471" y="4062506"/>
          <a:ext cx="1748117" cy="274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Contraction</a:t>
          </a:r>
        </a:p>
      </cdr:txBody>
    </cdr:sp>
  </cdr:relSizeAnchor>
  <cdr:relSizeAnchor xmlns:cdr="http://schemas.openxmlformats.org/drawingml/2006/chartDrawing">
    <cdr:from>
      <cdr:x>0.82901</cdr:x>
      <cdr:y>0.14695</cdr:y>
    </cdr:from>
    <cdr:to>
      <cdr:x>1</cdr:x>
      <cdr:y>0.2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18872CE8-7817-FCBD-93FD-A45B8AF9ECBE}"/>
            </a:ext>
          </a:extLst>
        </cdr:cNvPr>
        <cdr:cNvSpPr txBox="1"/>
      </cdr:nvSpPr>
      <cdr:spPr>
        <a:xfrm xmlns:a="http://schemas.openxmlformats.org/drawingml/2006/main">
          <a:off x="7877740" y="790401"/>
          <a:ext cx="1624848" cy="2853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Expansion</a:t>
          </a:r>
        </a:p>
      </cdr:txBody>
    </cdr:sp>
  </cdr:relSizeAnchor>
  <cdr:relSizeAnchor xmlns:cdr="http://schemas.openxmlformats.org/drawingml/2006/chartDrawing">
    <cdr:from>
      <cdr:x>0.7011</cdr:x>
      <cdr:y>0.9663</cdr:y>
    </cdr:from>
    <cdr:to>
      <cdr:x>0.98042</cdr:x>
      <cdr:y>1</cdr:y>
    </cdr:to>
    <cdr:sp macro="" textlink="">
      <cdr:nvSpPr>
        <cdr:cNvPr id="8" name="TextBox 4">
          <a:extLst xmlns:a="http://schemas.openxmlformats.org/drawingml/2006/main">
            <a:ext uri="{FF2B5EF4-FFF2-40B4-BE49-F238E27FC236}">
              <a16:creationId xmlns:a16="http://schemas.microsoft.com/office/drawing/2014/main" id="{4314992B-F7EB-FAC2-5DF4-027E5DDE3ABE}"/>
            </a:ext>
          </a:extLst>
        </cdr:cNvPr>
        <cdr:cNvSpPr txBox="1"/>
      </cdr:nvSpPr>
      <cdr:spPr>
        <a:xfrm xmlns:a="http://schemas.openxmlformats.org/drawingml/2006/main">
          <a:off x="6662271" y="5197558"/>
          <a:ext cx="2654251" cy="181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0.05047</cdr:x>
      <cdr:y>0.22222</cdr:y>
    </cdr:from>
    <cdr:to>
      <cdr:x>0.09103</cdr:x>
      <cdr:y>0.22285</cdr:y>
    </cdr:to>
    <cdr:cxnSp macro="">
      <cdr:nvCxnSpPr>
        <cdr:cNvPr id="12" name="Straight Arrow Connector 11">
          <a:extLst xmlns:a="http://schemas.openxmlformats.org/drawingml/2006/main">
            <a:ext uri="{FF2B5EF4-FFF2-40B4-BE49-F238E27FC236}">
              <a16:creationId xmlns:a16="http://schemas.microsoft.com/office/drawing/2014/main" id="{A973AE86-1F44-9098-188B-5DCEA601B3B9}"/>
            </a:ext>
          </a:extLst>
        </cdr:cNvPr>
        <cdr:cNvCxnSpPr/>
      </cdr:nvCxnSpPr>
      <cdr:spPr>
        <a:xfrm xmlns:a="http://schemas.openxmlformats.org/drawingml/2006/main" flipH="1">
          <a:off x="478809" y="1244600"/>
          <a:ext cx="384791" cy="3497"/>
        </a:xfrm>
        <a:prstGeom xmlns:a="http://schemas.openxmlformats.org/drawingml/2006/main" prst="straightConnector1">
          <a:avLst/>
        </a:prstGeom>
        <a:ln xmlns:a="http://schemas.openxmlformats.org/drawingml/2006/main" w="12700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0.04953</cdr:x>
      <cdr:y>0.1712</cdr:y>
    </cdr:from>
    <cdr:to>
      <cdr:x>0.08835</cdr:x>
      <cdr:y>0.17234</cdr:y>
    </cdr:to>
    <cdr:cxnSp macro="">
      <cdr:nvCxnSpPr>
        <cdr:cNvPr id="14" name="Straight Arrow Connector 13">
          <a:extLst xmlns:a="http://schemas.openxmlformats.org/drawingml/2006/main">
            <a:ext uri="{FF2B5EF4-FFF2-40B4-BE49-F238E27FC236}">
              <a16:creationId xmlns:a16="http://schemas.microsoft.com/office/drawing/2014/main" id="{527E1C95-7E81-8D18-FF0F-CEC5898D45E2}"/>
            </a:ext>
          </a:extLst>
        </cdr:cNvPr>
        <cdr:cNvCxnSpPr/>
      </cdr:nvCxnSpPr>
      <cdr:spPr>
        <a:xfrm xmlns:a="http://schemas.openxmlformats.org/drawingml/2006/main" flipH="1">
          <a:off x="469900" y="958850"/>
          <a:ext cx="368300" cy="6350"/>
        </a:xfrm>
        <a:prstGeom xmlns:a="http://schemas.openxmlformats.org/drawingml/2006/main" prst="straightConnector1">
          <a:avLst/>
        </a:prstGeom>
        <a:ln xmlns:a="http://schemas.openxmlformats.org/drawingml/2006/main" w="12700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0.32096</cdr:x>
      <cdr:y>0.15929</cdr:y>
    </cdr:from>
    <cdr:to>
      <cdr:x>0.32999</cdr:x>
      <cdr:y>0.8354</cdr:y>
    </cdr:to>
    <cdr:cxnSp macro="">
      <cdr:nvCxnSpPr>
        <cdr:cNvPr id="19" name="Straight Connector 18">
          <a:extLst xmlns:a="http://schemas.openxmlformats.org/drawingml/2006/main">
            <a:ext uri="{FF2B5EF4-FFF2-40B4-BE49-F238E27FC236}">
              <a16:creationId xmlns:a16="http://schemas.microsoft.com/office/drawing/2014/main" id="{2025C3C5-7603-6762-445D-CCA66769796A}"/>
            </a:ext>
          </a:extLst>
        </cdr:cNvPr>
        <cdr:cNvCxnSpPr/>
      </cdr:nvCxnSpPr>
      <cdr:spPr>
        <a:xfrm xmlns:a="http://schemas.openxmlformats.org/drawingml/2006/main" flipH="1">
          <a:off x="3048000" y="857250"/>
          <a:ext cx="85725" cy="36385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0.33099</cdr:x>
      <cdr:y>0.20354</cdr:y>
    </cdr:from>
    <cdr:to>
      <cdr:x>0.47844</cdr:x>
      <cdr:y>0.24602</cdr:y>
    </cdr:to>
    <cdr:sp macro="" textlink="">
      <cdr:nvSpPr>
        <cdr:cNvPr id="21" name="TextBox 20">
          <a:extLst xmlns:a="http://schemas.openxmlformats.org/drawingml/2006/main">
            <a:ext uri="{FF2B5EF4-FFF2-40B4-BE49-F238E27FC236}">
              <a16:creationId xmlns:a16="http://schemas.microsoft.com/office/drawing/2014/main" id="{372DAE54-0DC7-ACF6-3EF6-036F1071268E}"/>
            </a:ext>
          </a:extLst>
        </cdr:cNvPr>
        <cdr:cNvSpPr txBox="1"/>
      </cdr:nvSpPr>
      <cdr:spPr>
        <a:xfrm xmlns:a="http://schemas.openxmlformats.org/drawingml/2006/main">
          <a:off x="3143250" y="1095376"/>
          <a:ext cx="14001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/>
            <a:t>Pandemic onset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33C6B6-B4D8-7EB4-9E09-EE96F7A9EE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0.15008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21BC0FA-C102-9BE7-983C-E28F7FC89B35}"/>
            </a:ext>
          </a:extLst>
        </cdr:cNvPr>
        <cdr:cNvSpPr txBox="1"/>
      </cdr:nvSpPr>
      <cdr:spPr>
        <a:xfrm xmlns:a="http://schemas.openxmlformats.org/drawingml/2006/main">
          <a:off x="0" y="0"/>
          <a:ext cx="9488599" cy="8067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 algn="l" rtl="0">
            <a:lnSpc>
              <a:spcPts val="1800"/>
            </a:lnSpc>
          </a:pPr>
          <a:r>
            <a:rPr lang="en-US" sz="1400" b="1" i="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4</a:t>
          </a:r>
        </a:p>
        <a:p xmlns:a="http://schemas.openxmlformats.org/drawingml/2006/main">
          <a:pPr marL="0" indent="0" algn="l" rtl="0">
            <a:lnSpc>
              <a:spcPts val="1800"/>
            </a:lnSpc>
          </a:pPr>
          <a:r>
            <a:rPr lang="en-US" sz="1400" b="1" i="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Share of Texas firms not seeking credit rises in recent period </a:t>
          </a:r>
        </a:p>
      </cdr:txBody>
    </cdr:sp>
  </cdr:relSizeAnchor>
  <cdr:relSizeAnchor xmlns:cdr="http://schemas.openxmlformats.org/drawingml/2006/chartDrawing">
    <cdr:from>
      <cdr:x>0</cdr:x>
      <cdr:y>0.0974</cdr:y>
    </cdr:from>
    <cdr:to>
      <cdr:x>0.67605</cdr:x>
      <cdr:y>0.3867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392D552-DB67-E59A-8FA2-EE5EB75D452D}"/>
            </a:ext>
          </a:extLst>
        </cdr:cNvPr>
        <cdr:cNvSpPr txBox="1"/>
      </cdr:nvSpPr>
      <cdr:spPr>
        <a:xfrm xmlns:a="http://schemas.openxmlformats.org/drawingml/2006/main">
          <a:off x="0" y="545514"/>
          <a:ext cx="6413619" cy="1620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+mn-lt"/>
            </a:rPr>
            <a:t>Percent of respondents</a:t>
          </a:r>
        </a:p>
      </cdr:txBody>
    </cdr:sp>
  </cdr:relSizeAnchor>
  <cdr:relSizeAnchor xmlns:cdr="http://schemas.openxmlformats.org/drawingml/2006/chartDrawing">
    <cdr:from>
      <cdr:x>0</cdr:x>
      <cdr:y>0.84779</cdr:y>
    </cdr:from>
    <cdr:to>
      <cdr:x>1</cdr:x>
      <cdr:y>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5650BD14-F80E-346D-D92E-D075C120AC07}"/>
            </a:ext>
          </a:extLst>
        </cdr:cNvPr>
        <cdr:cNvSpPr txBox="1"/>
      </cdr:nvSpPr>
      <cdr:spPr>
        <a:xfrm xmlns:a="http://schemas.openxmlformats.org/drawingml/2006/main">
          <a:off x="0" y="4562475"/>
          <a:ext cx="9496425" cy="819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r>
            <a:rPr lang="en-US" sz="1100"/>
            <a:t>NOTE: </a:t>
          </a:r>
          <a:r>
            <a:rPr lang="en-US" sz="1100" baseline="0"/>
            <a:t>Shown are percentage of respondents who answered "haven't sought credit" in response to asking about difficulty obtaining credit for short- and long-term uses. N=359 for short term and N=357 for long term.</a:t>
          </a:r>
        </a:p>
        <a:p xmlns:a="http://schemas.openxmlformats.org/drawingml/2006/main">
          <a:r>
            <a:rPr lang="en-US" sz="1100" baseline="0"/>
            <a:t>SOURCE: Dallas Fed Texas Business Outlook Surveys.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0.7011</cdr:x>
      <cdr:y>0.96153</cdr:y>
    </cdr:from>
    <cdr:to>
      <cdr:x>0.98042</cdr:x>
      <cdr:y>0.99523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CA85674C-2EE0-F1CA-104E-D940C8DEE041}"/>
            </a:ext>
          </a:extLst>
        </cdr:cNvPr>
        <cdr:cNvSpPr txBox="1"/>
      </cdr:nvSpPr>
      <cdr:spPr>
        <a:xfrm xmlns:a="http://schemas.openxmlformats.org/drawingml/2006/main">
          <a:off x="6662270" y="5171888"/>
          <a:ext cx="2654251" cy="181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640EFF-48BB-51D1-5B64-542790280E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Regional\RA%20Files\EO\CURRENT%20master%20file\Regional%20EO%20Master%20Chart%20File.xlsx" TargetMode="External"/><Relationship Id="rId1" Type="http://schemas.openxmlformats.org/officeDocument/2006/relationships/externalLinkPath" Target="file:///M:\Regional\RA%20Files\EO\CURRENT%20master%20file\Regional%20EO%20Master%20Chart%20Fi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.win.frb.org\k1\DOCUME~1\k1mdn01\LOCALS~1\Temp\notesE1EF34\SpecialQuestions_06-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1mdn01\LOCALS~1\Temp\notesE1EF34\SpecialQuestions_06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c. job growth"/>
      <sheetName val="d. job growth"/>
      <sheetName val="c. job growth ind"/>
      <sheetName val="d. job growth ind"/>
      <sheetName val="c. metro growth"/>
      <sheetName val="d. metro growth"/>
      <sheetName val="c. tmos"/>
      <sheetName val="d. tmos"/>
      <sheetName val="c. tssos"/>
      <sheetName val="d. tssos"/>
      <sheetName val="c. tbos"/>
      <sheetName val="d. tbos"/>
      <sheetName val="c. inflation"/>
      <sheetName val="d. inflation"/>
      <sheetName val="c. ECI"/>
      <sheetName val="d. ECI"/>
      <sheetName val="c. jolts"/>
      <sheetName val="d. jolts"/>
      <sheetName val="c. quits"/>
      <sheetName val="d. quits"/>
      <sheetName val="c. home prices"/>
      <sheetName val="d. home prices"/>
      <sheetName val="c. housing"/>
      <sheetName val="d. housing"/>
      <sheetName val="c. rents"/>
      <sheetName val="d. rents"/>
      <sheetName val="c. energy prod"/>
      <sheetName val="d. energy prod"/>
      <sheetName val="c. energy price"/>
      <sheetName val="d. energy price"/>
      <sheetName val="d. contract values"/>
      <sheetName val="contract values"/>
      <sheetName val="c. metro retail sales"/>
      <sheetName val="d. metro retail sales"/>
      <sheetName val="c. job postings"/>
      <sheetName val="d. job postings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/>
      <sheetData sheetId="33" refreshError="1"/>
      <sheetData sheetId="34"/>
      <sheetData sheetId="35" refreshError="1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  <sheetName val="d"/>
      <sheetName val="Char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  <sheetName val="d"/>
      <sheetName val="Char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Dallasfed.org-Charts">
  <a:themeElements>
    <a:clrScheme name="11K-Charts">
      <a:dk1>
        <a:srgbClr val="000000"/>
      </a:dk1>
      <a:lt1>
        <a:srgbClr val="FFFFFF"/>
      </a:lt1>
      <a:dk2>
        <a:srgbClr val="FBB040"/>
      </a:dk2>
      <a:lt2>
        <a:srgbClr val="2B5280"/>
      </a:lt2>
      <a:accent1>
        <a:srgbClr val="C3362B"/>
      </a:accent1>
      <a:accent2>
        <a:srgbClr val="6DBDE1"/>
      </a:accent2>
      <a:accent3>
        <a:srgbClr val="5BA73F"/>
      </a:accent3>
      <a:accent4>
        <a:srgbClr val="6F4A99"/>
      </a:accent4>
      <a:accent5>
        <a:srgbClr val="F47721"/>
      </a:accent5>
      <a:accent6>
        <a:srgbClr val="059F9F"/>
      </a:accent6>
      <a:hlink>
        <a:srgbClr val="0063A9"/>
      </a:hlink>
      <a:folHlink>
        <a:srgbClr val="6F4A99"/>
      </a:folHlink>
    </a:clrScheme>
    <a:fontScheme name="11K_MS_Theme_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5CC63-8309-42BE-BC76-6FFEDA4E30E7}">
  <sheetPr codeName="Sheet11"/>
  <dimension ref="A2:V90"/>
  <sheetViews>
    <sheetView topLeftCell="J1" workbookViewId="0">
      <selection activeCell="V8" sqref="V8"/>
    </sheetView>
  </sheetViews>
  <sheetFormatPr defaultRowHeight="14.25" x14ac:dyDescent="0.2"/>
  <cols>
    <col min="4" max="4" width="10.5" customWidth="1"/>
    <col min="11" max="11" width="16.75" customWidth="1"/>
    <col min="16" max="16" width="10" customWidth="1"/>
    <col min="21" max="21" width="20" customWidth="1"/>
    <col min="22" max="22" width="38" customWidth="1"/>
    <col min="24" max="25" width="8"/>
    <col min="26" max="26" width="17.625" bestFit="1" customWidth="1"/>
    <col min="27" max="27" width="33.375" bestFit="1" customWidth="1"/>
  </cols>
  <sheetData>
    <row r="2" spans="1:22" x14ac:dyDescent="0.2">
      <c r="L2" t="s">
        <v>0</v>
      </c>
      <c r="M2" t="s">
        <v>1</v>
      </c>
      <c r="N2" t="str">
        <f>_xlfn.CONCAT("Services ", _xlfn.XLOOKUP(N3,$U$7:$U$26,$V$7:$V$26))</f>
        <v>Services Employment</v>
      </c>
      <c r="O2" t="str">
        <f>_xlfn.CONCAT("Manufacturing ", _xlfn.XLOOKUP(O3,$U$30:$U$61,$V$30:$V$61))</f>
        <v>Manufacturing employment</v>
      </c>
      <c r="P2" t="str">
        <f>_xlfn.CONCAT("Services ", _xlfn.XLOOKUP(P3,$U$7:$U$26,$V$7:$V$26))</f>
        <v>Services revenue</v>
      </c>
      <c r="Q2" t="str">
        <f>_xlfn.CONCAT("Manufacturing ", _xlfn.XLOOKUP(Q3,$U$30:$U$61,$V$30:$V$61))</f>
        <v>Manufacturing production</v>
      </c>
    </row>
    <row r="3" spans="1:22" ht="15" x14ac:dyDescent="0.25">
      <c r="K3" s="9" t="s">
        <v>2</v>
      </c>
      <c r="L3" t="s">
        <v>3</v>
      </c>
      <c r="N3" t="s">
        <v>4</v>
      </c>
      <c r="O3" t="s">
        <v>5</v>
      </c>
      <c r="P3" t="s">
        <v>6</v>
      </c>
      <c r="Q3" t="s">
        <v>7</v>
      </c>
    </row>
    <row r="4" spans="1:22" x14ac:dyDescent="0.2">
      <c r="K4" s="1" t="str">
        <f ca="1">_xlfn.CONCAT(YEAR(TODAY())-6,"01 ",YEAR(TODAY()),"12 disaggregate_all")</f>
        <v>201801 202412 disaggregate_all</v>
      </c>
      <c r="L4" t="str">
        <f>_xlfn.CONCAT("movv(",L3,",",$E$9,")")</f>
        <v>movv(difa%(TXLNAGRA@DALEMPN,1),3)</v>
      </c>
      <c r="M4" t="s">
        <v>8</v>
      </c>
      <c r="N4" t="str">
        <f>_xlfn.CONCAT("movv(",N3,",",$E$9,")")</f>
        <v>movv(DSEMPS@SURVEYS,3)</v>
      </c>
      <c r="O4" t="str">
        <f>_xlfn.CONCAT("movv(",O3,",",$E$9,")")</f>
        <v>movv(DNEMPS@SURVEYS,3)</v>
      </c>
      <c r="P4" t="str">
        <f>_xlfn.CONCAT("movv(",P3,",",$E$9,")")</f>
        <v>movv(DSREVS@SURVEYS,3)</v>
      </c>
      <c r="Q4" t="str">
        <f>_xlfn.CONCAT("movv(",Q3,",",$E$9,")")</f>
        <v>movv(DPRODS@SURVEYS,3)</v>
      </c>
    </row>
    <row r="5" spans="1:22" ht="15" x14ac:dyDescent="0.25">
      <c r="A5" s="7" t="s">
        <v>9</v>
      </c>
      <c r="B5" s="7"/>
      <c r="C5" s="7"/>
      <c r="D5" s="7"/>
      <c r="E5" s="7"/>
      <c r="F5" s="7"/>
      <c r="G5" s="28" t="s">
        <v>10</v>
      </c>
      <c r="H5" s="28"/>
      <c r="I5" s="28"/>
      <c r="K5" t="s">
        <v>11</v>
      </c>
      <c r="L5" t="s">
        <v>12</v>
      </c>
      <c r="M5" t="s">
        <v>13</v>
      </c>
      <c r="N5" t="s">
        <v>14</v>
      </c>
      <c r="O5" t="s">
        <v>15</v>
      </c>
      <c r="P5" t="s">
        <v>16</v>
      </c>
      <c r="Q5" t="s">
        <v>17</v>
      </c>
      <c r="U5" s="29" t="s">
        <v>18</v>
      </c>
      <c r="V5" s="29"/>
    </row>
    <row r="6" spans="1:22" ht="15" x14ac:dyDescent="0.25">
      <c r="A6" s="7" t="s">
        <v>19</v>
      </c>
      <c r="B6" s="7"/>
      <c r="C6" s="7"/>
      <c r="D6" s="7"/>
      <c r="E6" s="7"/>
      <c r="F6" s="7"/>
      <c r="G6" s="10" t="s">
        <v>0</v>
      </c>
      <c r="H6" s="10" t="s">
        <v>20</v>
      </c>
      <c r="I6" s="10" t="s">
        <v>21</v>
      </c>
      <c r="K6" t="s">
        <v>22</v>
      </c>
      <c r="M6" t="s">
        <v>23</v>
      </c>
      <c r="N6" t="s">
        <v>24</v>
      </c>
      <c r="O6" t="s">
        <v>24</v>
      </c>
      <c r="P6" t="s">
        <v>24</v>
      </c>
      <c r="Q6" t="s">
        <v>24</v>
      </c>
      <c r="U6" s="24" t="s">
        <v>25</v>
      </c>
      <c r="V6" s="24" t="s">
        <v>26</v>
      </c>
    </row>
    <row r="7" spans="1:22" x14ac:dyDescent="0.2">
      <c r="A7" s="7" t="s">
        <v>27</v>
      </c>
      <c r="B7" s="7"/>
      <c r="C7" s="7"/>
      <c r="D7" s="7"/>
      <c r="E7" s="7"/>
      <c r="F7" s="7"/>
      <c r="G7" s="11">
        <f>L7</f>
        <v>1.9501798670807775</v>
      </c>
      <c r="H7" s="11">
        <f>N7*M7+O7*(1-M7)</f>
        <v>11.660218822707021</v>
      </c>
      <c r="I7" s="11">
        <f>P7*M7+Q7*(1-M7)</f>
        <v>22.008528544487657</v>
      </c>
      <c r="J7" t="str">
        <f>IF(RIGHT(K7,1)="6",LEFT(K7,4),"")</f>
        <v/>
      </c>
      <c r="K7" t="s">
        <v>28</v>
      </c>
      <c r="L7" s="2">
        <v>1.9501798670807775</v>
      </c>
      <c r="M7" s="3">
        <v>0.8525739940244681</v>
      </c>
      <c r="N7" s="4">
        <v>11.1</v>
      </c>
      <c r="O7" s="4">
        <v>14.9</v>
      </c>
      <c r="P7" s="4">
        <v>21.733333333333331</v>
      </c>
      <c r="Q7" s="4">
        <v>23.599999999999998</v>
      </c>
      <c r="U7" s="5" t="s">
        <v>6</v>
      </c>
      <c r="V7" s="5" t="s">
        <v>29</v>
      </c>
    </row>
    <row r="8" spans="1:22" x14ac:dyDescent="0.2">
      <c r="A8" s="7" t="s">
        <v>30</v>
      </c>
      <c r="B8" s="7"/>
      <c r="C8" s="7"/>
      <c r="D8" s="7"/>
      <c r="E8" s="7"/>
      <c r="F8" s="7"/>
      <c r="G8" s="11">
        <f t="shared" ref="G8:G71" si="0">L8</f>
        <v>2.5272950253009649</v>
      </c>
      <c r="H8" s="11">
        <f t="shared" ref="H8:H71" si="1">N8*M8+O8*(1-M8)</f>
        <v>12.953781965548972</v>
      </c>
      <c r="I8" s="11">
        <f t="shared" ref="I8:I71" si="2">P8*M8+Q8*(1-M8)</f>
        <v>19.443256359222058</v>
      </c>
      <c r="J8" t="str">
        <f t="shared" ref="J8:J71" si="3">IF(RIGHT(K8,1)="6",LEFT(K8,4),"")</f>
        <v/>
      </c>
      <c r="K8" t="s">
        <v>31</v>
      </c>
      <c r="L8" s="2">
        <v>2.5272950253009649</v>
      </c>
      <c r="M8" s="3">
        <v>0.85222631134245141</v>
      </c>
      <c r="N8" s="4">
        <v>11.766666666666666</v>
      </c>
      <c r="O8" s="4">
        <v>19.8</v>
      </c>
      <c r="P8" s="4">
        <v>18</v>
      </c>
      <c r="Q8" s="4">
        <v>27.766666666666666</v>
      </c>
      <c r="U8" s="5" t="s">
        <v>32</v>
      </c>
      <c r="V8" s="5" t="s">
        <v>33</v>
      </c>
    </row>
    <row r="9" spans="1:22" ht="15" x14ac:dyDescent="0.25">
      <c r="A9" s="7" t="s">
        <v>34</v>
      </c>
      <c r="B9" s="7"/>
      <c r="C9" s="7"/>
      <c r="D9" s="7"/>
      <c r="E9" s="8">
        <v>3</v>
      </c>
      <c r="F9" s="7"/>
      <c r="G9" s="11">
        <f t="shared" si="0"/>
        <v>3.1164356736785561</v>
      </c>
      <c r="H9" s="11">
        <f t="shared" si="1"/>
        <v>12.452557078987681</v>
      </c>
      <c r="I9" s="11">
        <f t="shared" si="2"/>
        <v>16.874808000408027</v>
      </c>
      <c r="J9" t="str">
        <f t="shared" si="3"/>
        <v/>
      </c>
      <c r="K9" t="s">
        <v>35</v>
      </c>
      <c r="L9" s="2">
        <v>3.1164356736785561</v>
      </c>
      <c r="M9" s="3">
        <v>0.85194751584559969</v>
      </c>
      <c r="N9" s="4">
        <v>11.633333333333333</v>
      </c>
      <c r="O9" s="4">
        <v>17.166666666666668</v>
      </c>
      <c r="P9" s="4">
        <v>16.099999999999998</v>
      </c>
      <c r="Q9" s="4">
        <v>21.333333333333332</v>
      </c>
      <c r="U9" s="5" t="s">
        <v>4</v>
      </c>
      <c r="V9" s="5" t="s">
        <v>36</v>
      </c>
    </row>
    <row r="10" spans="1:22" x14ac:dyDescent="0.2">
      <c r="A10" s="7" t="s">
        <v>37</v>
      </c>
      <c r="B10" s="7"/>
      <c r="C10" s="7"/>
      <c r="D10" s="7"/>
      <c r="E10" s="7"/>
      <c r="F10" s="7"/>
      <c r="G10" s="11">
        <f t="shared" si="0"/>
        <v>3.195170194998628</v>
      </c>
      <c r="H10" s="11">
        <f t="shared" si="1"/>
        <v>14.994742949487888</v>
      </c>
      <c r="I10" s="11">
        <f t="shared" si="2"/>
        <v>17.152503809278382</v>
      </c>
      <c r="J10" t="str">
        <f t="shared" si="3"/>
        <v/>
      </c>
      <c r="K10" t="s">
        <v>38</v>
      </c>
      <c r="L10" s="2">
        <v>3.195170194998628</v>
      </c>
      <c r="M10" s="3">
        <v>0.85157711515363399</v>
      </c>
      <c r="N10" s="4">
        <v>14.5</v>
      </c>
      <c r="O10" s="4">
        <v>17.833333333333336</v>
      </c>
      <c r="P10" s="4">
        <v>16.133333333333336</v>
      </c>
      <c r="Q10" s="4">
        <v>23</v>
      </c>
      <c r="U10" s="5" t="s">
        <v>39</v>
      </c>
      <c r="V10" s="5" t="s">
        <v>40</v>
      </c>
    </row>
    <row r="11" spans="1:22" x14ac:dyDescent="0.2">
      <c r="A11" s="7" t="s">
        <v>41</v>
      </c>
      <c r="B11" s="7"/>
      <c r="C11" s="7"/>
      <c r="D11" s="7"/>
      <c r="E11" s="7"/>
      <c r="F11" s="7"/>
      <c r="G11" s="11">
        <f t="shared" si="0"/>
        <v>3.0047649954523172</v>
      </c>
      <c r="H11" s="11">
        <f t="shared" si="1"/>
        <v>16.638508814230981</v>
      </c>
      <c r="I11" s="11">
        <f t="shared" si="2"/>
        <v>20.312564989550811</v>
      </c>
      <c r="J11" t="str">
        <f t="shared" si="3"/>
        <v/>
      </c>
      <c r="K11" t="s">
        <v>42</v>
      </c>
      <c r="L11" s="2">
        <v>3.0047649954523172</v>
      </c>
      <c r="M11" s="3">
        <v>0.85126314097427436</v>
      </c>
      <c r="N11" s="4">
        <v>16.266666666666666</v>
      </c>
      <c r="O11" s="4">
        <v>18.766666666666666</v>
      </c>
      <c r="P11" s="4">
        <v>19.633333333333333</v>
      </c>
      <c r="Q11" s="4">
        <v>24.2</v>
      </c>
      <c r="U11" s="5" t="s">
        <v>43</v>
      </c>
      <c r="V11" s="5" t="s">
        <v>44</v>
      </c>
    </row>
    <row r="12" spans="1:22" x14ac:dyDescent="0.2">
      <c r="G12" s="11">
        <f t="shared" si="0"/>
        <v>2.8903713475279278</v>
      </c>
      <c r="H12" s="11">
        <f t="shared" si="1"/>
        <v>16.953858645882136</v>
      </c>
      <c r="I12" s="11">
        <f t="shared" si="2"/>
        <v>20.598018554988656</v>
      </c>
      <c r="J12" t="str">
        <f t="shared" si="3"/>
        <v>2018</v>
      </c>
      <c r="K12" t="s">
        <v>45</v>
      </c>
      <c r="L12" s="2">
        <v>2.8903713475279278</v>
      </c>
      <c r="M12" s="3">
        <v>0.85086905954498115</v>
      </c>
      <c r="N12" s="4">
        <v>15.9</v>
      </c>
      <c r="O12" s="4">
        <v>22.966666666666669</v>
      </c>
      <c r="P12" s="4">
        <v>19.400000000000002</v>
      </c>
      <c r="Q12" s="4">
        <v>27.433333333333334</v>
      </c>
      <c r="U12" s="5" t="s">
        <v>46</v>
      </c>
      <c r="V12" s="5" t="s">
        <v>47</v>
      </c>
    </row>
    <row r="13" spans="1:22" x14ac:dyDescent="0.2">
      <c r="G13" s="11">
        <f t="shared" si="0"/>
        <v>3.1470899282804994</v>
      </c>
      <c r="H13" s="11">
        <f t="shared" si="1"/>
        <v>16.553558740491113</v>
      </c>
      <c r="I13" s="11">
        <f t="shared" si="2"/>
        <v>23.593058009230965</v>
      </c>
      <c r="J13" t="str">
        <f t="shared" si="3"/>
        <v/>
      </c>
      <c r="K13" t="s">
        <v>48</v>
      </c>
      <c r="L13" s="2">
        <v>3.1470899282804994</v>
      </c>
      <c r="M13" s="3">
        <v>0.85058204152188732</v>
      </c>
      <c r="N13" s="4">
        <v>14.899999999999999</v>
      </c>
      <c r="O13" s="4">
        <v>25.966666666666669</v>
      </c>
      <c r="P13" s="4">
        <v>22.666666666666668</v>
      </c>
      <c r="Q13" s="4">
        <v>28.866666666666671</v>
      </c>
      <c r="U13" s="5" t="s">
        <v>49</v>
      </c>
      <c r="V13" s="5" t="s">
        <v>50</v>
      </c>
    </row>
    <row r="14" spans="1:22" x14ac:dyDescent="0.2">
      <c r="G14" s="11">
        <f t="shared" si="0"/>
        <v>3.1239287693663798</v>
      </c>
      <c r="H14" s="11">
        <f t="shared" si="1"/>
        <v>14.993705665099313</v>
      </c>
      <c r="I14" s="11">
        <f t="shared" si="2"/>
        <v>22.458858089081644</v>
      </c>
      <c r="J14" t="str">
        <f t="shared" si="3"/>
        <v/>
      </c>
      <c r="K14" t="s">
        <v>51</v>
      </c>
      <c r="L14" s="2">
        <v>3.1239287693663798</v>
      </c>
      <c r="M14" s="3">
        <v>0.85019917050901483</v>
      </c>
      <c r="N14" s="4">
        <v>12.766666666666666</v>
      </c>
      <c r="O14" s="4">
        <v>27.633333333333336</v>
      </c>
      <c r="P14" s="4">
        <v>21.599999999999998</v>
      </c>
      <c r="Q14" s="4">
        <v>27.333333333333332</v>
      </c>
      <c r="U14" s="5" t="s">
        <v>52</v>
      </c>
      <c r="V14" s="5" t="s">
        <v>53</v>
      </c>
    </row>
    <row r="15" spans="1:22" x14ac:dyDescent="0.2">
      <c r="G15" s="11">
        <f t="shared" si="0"/>
        <v>2.2073819692080887</v>
      </c>
      <c r="H15" s="11">
        <f t="shared" si="1"/>
        <v>14.477861778992807</v>
      </c>
      <c r="I15" s="11">
        <f t="shared" si="2"/>
        <v>24.469900014265903</v>
      </c>
      <c r="J15" t="str">
        <f t="shared" si="3"/>
        <v/>
      </c>
      <c r="K15" t="s">
        <v>54</v>
      </c>
      <c r="L15" s="2">
        <v>2.2073819692080887</v>
      </c>
      <c r="M15" s="3">
        <v>0.85004053475706542</v>
      </c>
      <c r="N15" s="4">
        <v>12.733333333333334</v>
      </c>
      <c r="O15" s="4">
        <v>24.366666666666664</v>
      </c>
      <c r="P15" s="4">
        <v>24.099999999999998</v>
      </c>
      <c r="Q15" s="4">
        <v>26.566666666666663</v>
      </c>
      <c r="U15" s="5" t="s">
        <v>55</v>
      </c>
      <c r="V15" s="5" t="s">
        <v>56</v>
      </c>
    </row>
    <row r="16" spans="1:22" x14ac:dyDescent="0.2">
      <c r="G16" s="11">
        <f t="shared" si="0"/>
        <v>2.1314818046691184</v>
      </c>
      <c r="H16" s="11">
        <f t="shared" si="1"/>
        <v>14.569683936755633</v>
      </c>
      <c r="I16" s="11">
        <f t="shared" si="2"/>
        <v>22.098473420873177</v>
      </c>
      <c r="J16" t="str">
        <f t="shared" si="3"/>
        <v/>
      </c>
      <c r="K16" t="s">
        <v>57</v>
      </c>
      <c r="L16" s="2">
        <v>2.1314818046691184</v>
      </c>
      <c r="M16" s="3">
        <v>0.8496767210618964</v>
      </c>
      <c r="N16" s="4">
        <v>13.166666666666666</v>
      </c>
      <c r="O16" s="4">
        <v>22.5</v>
      </c>
      <c r="P16" s="4">
        <v>22.033333333333331</v>
      </c>
      <c r="Q16" s="4">
        <v>22.466666666666669</v>
      </c>
      <c r="U16" s="5" t="s">
        <v>58</v>
      </c>
      <c r="V16" s="5" t="s">
        <v>59</v>
      </c>
    </row>
    <row r="17" spans="7:22" x14ac:dyDescent="0.2">
      <c r="G17" s="11">
        <f t="shared" si="0"/>
        <v>1.6812717769549475</v>
      </c>
      <c r="H17" s="11">
        <f t="shared" si="1"/>
        <v>13.298606398580263</v>
      </c>
      <c r="I17" s="11">
        <f t="shared" si="2"/>
        <v>21.068978436934522</v>
      </c>
      <c r="J17" t="str">
        <f t="shared" si="3"/>
        <v/>
      </c>
      <c r="K17" t="s">
        <v>60</v>
      </c>
      <c r="L17" s="2">
        <v>1.6812717769549475</v>
      </c>
      <c r="M17" s="3">
        <v>0.84931954743768612</v>
      </c>
      <c r="N17" s="4">
        <v>12.5</v>
      </c>
      <c r="O17" s="4">
        <v>17.8</v>
      </c>
      <c r="P17" s="4">
        <v>22.033333333333331</v>
      </c>
      <c r="Q17" s="4">
        <v>15.633333333333333</v>
      </c>
      <c r="U17" s="5" t="s">
        <v>61</v>
      </c>
      <c r="V17" s="5" t="s">
        <v>62</v>
      </c>
    </row>
    <row r="18" spans="7:22" x14ac:dyDescent="0.2">
      <c r="G18" s="11">
        <f t="shared" si="0"/>
        <v>2.0891980213949779</v>
      </c>
      <c r="H18" s="11">
        <f t="shared" si="1"/>
        <v>11.97724977424522</v>
      </c>
      <c r="I18" s="11">
        <f t="shared" si="2"/>
        <v>15.425944991271958</v>
      </c>
      <c r="J18" t="str">
        <f t="shared" si="3"/>
        <v/>
      </c>
      <c r="K18" t="s">
        <v>63</v>
      </c>
      <c r="L18" s="2">
        <v>2.0891980213949779</v>
      </c>
      <c r="M18" s="3">
        <v>0.8490820841612764</v>
      </c>
      <c r="N18" s="4">
        <v>11.333333333333334</v>
      </c>
      <c r="O18" s="4">
        <v>15.6</v>
      </c>
      <c r="P18" s="4">
        <v>16.366666666666667</v>
      </c>
      <c r="Q18" s="4">
        <v>10.133333333333333</v>
      </c>
      <c r="U18" s="5" t="s">
        <v>64</v>
      </c>
      <c r="V18" s="5" t="s">
        <v>65</v>
      </c>
    </row>
    <row r="19" spans="7:22" x14ac:dyDescent="0.2">
      <c r="G19" s="11">
        <f t="shared" si="0"/>
        <v>2.0952455936143886</v>
      </c>
      <c r="H19" s="11">
        <f t="shared" si="1"/>
        <v>9.2844972623372968</v>
      </c>
      <c r="I19" s="11">
        <f t="shared" si="2"/>
        <v>14.399993473710609</v>
      </c>
      <c r="J19" t="str">
        <f t="shared" si="3"/>
        <v/>
      </c>
      <c r="K19" t="s">
        <v>66</v>
      </c>
      <c r="L19" s="2">
        <v>2.0952455936143886</v>
      </c>
      <c r="M19" s="3">
        <v>0.84883607099603664</v>
      </c>
      <c r="N19" s="4">
        <v>9.1333333333333329</v>
      </c>
      <c r="O19" s="4">
        <v>10.133333333333333</v>
      </c>
      <c r="P19" s="4">
        <v>15.266666666666666</v>
      </c>
      <c r="Q19" s="4">
        <v>9.5333333333333332</v>
      </c>
      <c r="U19" s="5" t="s">
        <v>67</v>
      </c>
      <c r="V19" s="5" t="s">
        <v>68</v>
      </c>
    </row>
    <row r="20" spans="7:22" x14ac:dyDescent="0.2">
      <c r="G20" s="11">
        <f t="shared" si="0"/>
        <v>2.5383141031020648</v>
      </c>
      <c r="H20" s="11">
        <f t="shared" si="1"/>
        <v>9.2968961505036312</v>
      </c>
      <c r="I20" s="11">
        <f t="shared" si="2"/>
        <v>13.573322936226297</v>
      </c>
      <c r="J20" t="str">
        <f t="shared" si="3"/>
        <v/>
      </c>
      <c r="K20" t="s">
        <v>69</v>
      </c>
      <c r="L20" s="2">
        <v>2.5383141031020648</v>
      </c>
      <c r="M20" s="3">
        <v>0.84885258081518233</v>
      </c>
      <c r="N20" s="4">
        <v>9.2666666666666675</v>
      </c>
      <c r="O20" s="4">
        <v>9.4666666666666668</v>
      </c>
      <c r="P20" s="4">
        <v>14.233333333333334</v>
      </c>
      <c r="Q20" s="4">
        <v>9.8666666666666671</v>
      </c>
      <c r="U20" s="5" t="s">
        <v>70</v>
      </c>
      <c r="V20" s="5" t="s">
        <v>71</v>
      </c>
    </row>
    <row r="21" spans="7:22" x14ac:dyDescent="0.2">
      <c r="G21" s="11">
        <f t="shared" si="0"/>
        <v>2.2255316686827045</v>
      </c>
      <c r="H21" s="11">
        <f t="shared" si="1"/>
        <v>9.7649344842704053</v>
      </c>
      <c r="I21" s="11">
        <f t="shared" si="2"/>
        <v>14.388359941905321</v>
      </c>
      <c r="J21" t="str">
        <f t="shared" si="3"/>
        <v/>
      </c>
      <c r="K21" t="s">
        <v>72</v>
      </c>
      <c r="L21" s="2">
        <v>2.2255316686827045</v>
      </c>
      <c r="M21" s="3">
        <v>0.84895577112799592</v>
      </c>
      <c r="N21" s="4">
        <v>9.5333333333333332</v>
      </c>
      <c r="O21" s="4">
        <v>11.066666666666668</v>
      </c>
      <c r="P21" s="4">
        <v>14.866666666666667</v>
      </c>
      <c r="Q21" s="4">
        <v>11.700000000000001</v>
      </c>
      <c r="U21" s="5" t="s">
        <v>73</v>
      </c>
      <c r="V21" s="5" t="s">
        <v>74</v>
      </c>
    </row>
    <row r="22" spans="7:22" x14ac:dyDescent="0.2">
      <c r="G22" s="11">
        <f t="shared" si="0"/>
        <v>2.43727239366364</v>
      </c>
      <c r="H22" s="11">
        <f t="shared" si="1"/>
        <v>10.833333333333334</v>
      </c>
      <c r="I22" s="11">
        <f t="shared" si="2"/>
        <v>13.879069105510011</v>
      </c>
      <c r="J22" t="str">
        <f t="shared" si="3"/>
        <v/>
      </c>
      <c r="K22" t="s">
        <v>75</v>
      </c>
      <c r="L22" s="2">
        <v>2.43727239366364</v>
      </c>
      <c r="M22" s="3">
        <v>0.84883702877545764</v>
      </c>
      <c r="N22" s="4">
        <v>10.833333333333334</v>
      </c>
      <c r="O22" s="4">
        <v>10.833333333333334</v>
      </c>
      <c r="P22" s="4">
        <v>14.433333333333332</v>
      </c>
      <c r="Q22" s="4">
        <v>10.766666666666666</v>
      </c>
      <c r="U22" s="5" t="s">
        <v>76</v>
      </c>
      <c r="V22" s="5" t="s">
        <v>77</v>
      </c>
    </row>
    <row r="23" spans="7:22" x14ac:dyDescent="0.2">
      <c r="G23" s="11">
        <f t="shared" si="0"/>
        <v>2.2054129094444042</v>
      </c>
      <c r="H23" s="11">
        <f t="shared" si="1"/>
        <v>10.137164966996963</v>
      </c>
      <c r="I23" s="11">
        <f t="shared" si="2"/>
        <v>9.4609192161712237</v>
      </c>
      <c r="J23" t="str">
        <f t="shared" si="3"/>
        <v/>
      </c>
      <c r="K23" t="s">
        <v>78</v>
      </c>
      <c r="L23" s="2">
        <v>2.2054129094444042</v>
      </c>
      <c r="M23" s="3">
        <v>0.84893221357793647</v>
      </c>
      <c r="N23" s="4">
        <v>10.066666666666666</v>
      </c>
      <c r="O23" s="4">
        <v>10.533333333333333</v>
      </c>
      <c r="P23" s="4">
        <v>9.5666666666666682</v>
      </c>
      <c r="Q23" s="4">
        <v>8.8666666666666671</v>
      </c>
      <c r="U23" s="5" t="s">
        <v>79</v>
      </c>
      <c r="V23" s="5" t="s">
        <v>80</v>
      </c>
    </row>
    <row r="24" spans="7:22" x14ac:dyDescent="0.2">
      <c r="G24" s="11">
        <f t="shared" si="0"/>
        <v>2.326746643045996</v>
      </c>
      <c r="H24" s="11">
        <f t="shared" si="1"/>
        <v>8.7138457859288003</v>
      </c>
      <c r="I24" s="11">
        <f t="shared" si="2"/>
        <v>10.19493713915697</v>
      </c>
      <c r="J24" t="str">
        <f t="shared" si="3"/>
        <v>2019</v>
      </c>
      <c r="K24" t="s">
        <v>81</v>
      </c>
      <c r="L24" s="2">
        <v>2.326746643045996</v>
      </c>
      <c r="M24" s="3">
        <v>0.84903915138350095</v>
      </c>
      <c r="N24" s="4">
        <v>8.6333333333333329</v>
      </c>
      <c r="O24" s="4">
        <v>9.1666666666666661</v>
      </c>
      <c r="P24" s="4">
        <v>10.466666666666667</v>
      </c>
      <c r="Q24" s="4">
        <v>8.6666666666666661</v>
      </c>
      <c r="U24" s="5" t="s">
        <v>82</v>
      </c>
      <c r="V24" s="5" t="s">
        <v>83</v>
      </c>
    </row>
    <row r="25" spans="7:22" x14ac:dyDescent="0.2">
      <c r="G25" s="11">
        <f t="shared" si="0"/>
        <v>2.5571154199444557</v>
      </c>
      <c r="H25" s="11">
        <f t="shared" si="1"/>
        <v>8.6664957312240531</v>
      </c>
      <c r="I25" s="11">
        <f t="shared" si="2"/>
        <v>12.096351221506376</v>
      </c>
      <c r="J25" t="str">
        <f t="shared" si="3"/>
        <v/>
      </c>
      <c r="K25" t="s">
        <v>84</v>
      </c>
      <c r="L25" s="2">
        <v>2.5571154199444557</v>
      </c>
      <c r="M25" s="3">
        <v>0.84895775585092359</v>
      </c>
      <c r="N25" s="4">
        <v>7.9666666666666659</v>
      </c>
      <c r="O25" s="4">
        <v>12.6</v>
      </c>
      <c r="P25" s="4">
        <v>12.866666666666665</v>
      </c>
      <c r="Q25" s="4">
        <v>7.7666666666666666</v>
      </c>
      <c r="U25" s="5" t="s">
        <v>85</v>
      </c>
      <c r="V25" s="5" t="s">
        <v>86</v>
      </c>
    </row>
    <row r="26" spans="7:22" x14ac:dyDescent="0.2">
      <c r="G26" s="11">
        <f t="shared" si="0"/>
        <v>2.5674708077647823</v>
      </c>
      <c r="H26" s="11">
        <f t="shared" si="1"/>
        <v>8.998260406274694</v>
      </c>
      <c r="I26" s="11">
        <f t="shared" si="2"/>
        <v>14.031947472804614</v>
      </c>
      <c r="J26" t="str">
        <f t="shared" si="3"/>
        <v/>
      </c>
      <c r="K26" t="s">
        <v>87</v>
      </c>
      <c r="L26" s="2">
        <v>2.5674708077647823</v>
      </c>
      <c r="M26" s="3">
        <v>0.8489606046034599</v>
      </c>
      <c r="N26" s="4">
        <v>8.7666666666666657</v>
      </c>
      <c r="O26" s="4">
        <v>10.299999999999999</v>
      </c>
      <c r="P26" s="4">
        <v>14.233333333333334</v>
      </c>
      <c r="Q26" s="4">
        <v>12.9</v>
      </c>
      <c r="U26" s="5" t="s">
        <v>88</v>
      </c>
      <c r="V26" s="5" t="s">
        <v>89</v>
      </c>
    </row>
    <row r="27" spans="7:22" x14ac:dyDescent="0.2">
      <c r="G27" s="11">
        <f t="shared" si="0"/>
        <v>2.4058129601776557</v>
      </c>
      <c r="H27" s="11">
        <f t="shared" si="1"/>
        <v>9.2151975601286829</v>
      </c>
      <c r="I27" s="11">
        <f t="shared" si="2"/>
        <v>13.871694037933812</v>
      </c>
      <c r="J27" t="str">
        <f t="shared" si="3"/>
        <v/>
      </c>
      <c r="K27" t="s">
        <v>90</v>
      </c>
      <c r="L27" s="2">
        <v>2.4058129601776557</v>
      </c>
      <c r="M27" s="3">
        <v>0.84917886198557746</v>
      </c>
      <c r="N27" s="4">
        <v>8.5666666666666664</v>
      </c>
      <c r="O27" s="4">
        <v>12.866666666666665</v>
      </c>
      <c r="P27" s="4">
        <v>13.866666666666665</v>
      </c>
      <c r="Q27" s="4">
        <v>13.9</v>
      </c>
    </row>
    <row r="28" spans="7:22" ht="15" x14ac:dyDescent="0.25">
      <c r="G28" s="11">
        <f t="shared" si="0"/>
        <v>1.4358141430950673</v>
      </c>
      <c r="H28" s="11">
        <f t="shared" si="1"/>
        <v>9.2435219370465855</v>
      </c>
      <c r="I28" s="11">
        <f t="shared" si="2"/>
        <v>12.123327249342582</v>
      </c>
      <c r="J28" t="str">
        <f t="shared" si="3"/>
        <v/>
      </c>
      <c r="K28" t="s">
        <v>91</v>
      </c>
      <c r="L28" s="2">
        <v>1.4358141430950673</v>
      </c>
      <c r="M28" s="3">
        <v>0.84990874013874851</v>
      </c>
      <c r="N28" s="4">
        <v>8.9333333333333318</v>
      </c>
      <c r="O28" s="4">
        <v>11</v>
      </c>
      <c r="P28" s="4">
        <v>12.133333333333333</v>
      </c>
      <c r="Q28" s="4">
        <v>12.066666666666668</v>
      </c>
      <c r="U28" s="29" t="s">
        <v>92</v>
      </c>
      <c r="V28" s="29"/>
    </row>
    <row r="29" spans="7:22" ht="15" x14ac:dyDescent="0.25">
      <c r="G29" s="11">
        <f t="shared" si="0"/>
        <v>1.5699290794257619</v>
      </c>
      <c r="H29" s="11">
        <f t="shared" si="1"/>
        <v>8.4165823617130968</v>
      </c>
      <c r="I29" s="11">
        <f t="shared" si="2"/>
        <v>12.622422601083672</v>
      </c>
      <c r="J29" t="str">
        <f t="shared" si="3"/>
        <v/>
      </c>
      <c r="K29" t="s">
        <v>93</v>
      </c>
      <c r="L29" s="2">
        <v>1.5699290794257619</v>
      </c>
      <c r="M29" s="3">
        <v>0.85008430495356935</v>
      </c>
      <c r="N29" s="4">
        <v>8.2666666666666657</v>
      </c>
      <c r="O29" s="4">
        <v>9.2666666666666675</v>
      </c>
      <c r="P29" s="4">
        <v>13.966666666666667</v>
      </c>
      <c r="Q29" s="4">
        <v>4.9999999999999991</v>
      </c>
      <c r="U29" s="24" t="s">
        <v>25</v>
      </c>
      <c r="V29" s="24" t="s">
        <v>26</v>
      </c>
    </row>
    <row r="30" spans="7:22" x14ac:dyDescent="0.2">
      <c r="G30" s="11">
        <f t="shared" si="0"/>
        <v>1.3511770978485549</v>
      </c>
      <c r="H30" s="11">
        <f t="shared" si="1"/>
        <v>7.7739534810291167</v>
      </c>
      <c r="I30" s="11">
        <f t="shared" si="2"/>
        <v>13.668381457047126</v>
      </c>
      <c r="J30" t="str">
        <f t="shared" si="3"/>
        <v/>
      </c>
      <c r="K30" t="s">
        <v>94</v>
      </c>
      <c r="L30" s="2">
        <v>1.3511770978485549</v>
      </c>
      <c r="M30" s="3">
        <v>0.85069297404922695</v>
      </c>
      <c r="N30" s="4">
        <v>8.2666666666666675</v>
      </c>
      <c r="O30" s="4">
        <v>4.9666666666666668</v>
      </c>
      <c r="P30" s="4">
        <v>15.833333333333334</v>
      </c>
      <c r="Q30" s="4">
        <v>1.3333333333333333</v>
      </c>
      <c r="U30" s="5" t="s">
        <v>7</v>
      </c>
      <c r="V30" s="5" t="s">
        <v>95</v>
      </c>
    </row>
    <row r="31" spans="7:22" x14ac:dyDescent="0.2">
      <c r="G31" s="11">
        <f t="shared" si="0"/>
        <v>2.4252883661385116</v>
      </c>
      <c r="H31" s="11">
        <f t="shared" si="1"/>
        <v>7.0409834101510764</v>
      </c>
      <c r="I31" s="11">
        <f t="shared" si="2"/>
        <v>15.485466554818572</v>
      </c>
      <c r="J31" t="str">
        <f t="shared" si="3"/>
        <v/>
      </c>
      <c r="K31" t="s">
        <v>96</v>
      </c>
      <c r="L31" s="2">
        <v>2.4252883661385116</v>
      </c>
      <c r="M31" s="3">
        <v>0.85103758557533116</v>
      </c>
      <c r="N31" s="4">
        <v>7.8999999999999995</v>
      </c>
      <c r="O31" s="4">
        <v>2.1333333333333333</v>
      </c>
      <c r="P31" s="4">
        <v>17.466666666666669</v>
      </c>
      <c r="Q31" s="4">
        <v>4.166666666666667</v>
      </c>
      <c r="U31" s="5" t="s">
        <v>97</v>
      </c>
      <c r="V31" s="5" t="s">
        <v>98</v>
      </c>
    </row>
    <row r="32" spans="7:22" x14ac:dyDescent="0.2">
      <c r="G32" s="11">
        <f t="shared" si="0"/>
        <v>1.8597746646152657</v>
      </c>
      <c r="H32" s="11">
        <f t="shared" si="1"/>
        <v>6.696579927956213</v>
      </c>
      <c r="I32" s="11">
        <f t="shared" si="2"/>
        <v>16.715686415517222</v>
      </c>
      <c r="J32" t="str">
        <f t="shared" si="3"/>
        <v/>
      </c>
      <c r="K32" t="s">
        <v>99</v>
      </c>
      <c r="L32" s="2">
        <v>1.8597746646152657</v>
      </c>
      <c r="M32" s="3">
        <v>0.8514638925366057</v>
      </c>
      <c r="N32" s="4">
        <v>7.5333333333333341</v>
      </c>
      <c r="O32" s="4">
        <v>1.8999999999999997</v>
      </c>
      <c r="P32" s="4">
        <v>17.8</v>
      </c>
      <c r="Q32" s="4">
        <v>10.5</v>
      </c>
      <c r="U32" s="5" t="s">
        <v>100</v>
      </c>
      <c r="V32" s="5" t="s">
        <v>101</v>
      </c>
    </row>
    <row r="33" spans="7:22" x14ac:dyDescent="0.2">
      <c r="G33" s="11">
        <f t="shared" si="0"/>
        <v>-0.24523246658655337</v>
      </c>
      <c r="H33" s="11">
        <f t="shared" si="1"/>
        <v>-3.0671964924952873</v>
      </c>
      <c r="I33" s="11">
        <f t="shared" si="2"/>
        <v>-9.3476963941188309</v>
      </c>
      <c r="J33" t="str">
        <f t="shared" si="3"/>
        <v/>
      </c>
      <c r="K33" t="s">
        <v>102</v>
      </c>
      <c r="L33" s="2">
        <v>-0.24523246658655337</v>
      </c>
      <c r="M33" s="3">
        <v>0.85124395422392829</v>
      </c>
      <c r="N33" s="4">
        <v>-2.3333333333333335</v>
      </c>
      <c r="O33" s="4">
        <v>-7.2666666666666666</v>
      </c>
      <c r="P33" s="4">
        <v>-10.666666666666666</v>
      </c>
      <c r="Q33" s="4">
        <v>-1.7999999999999996</v>
      </c>
      <c r="U33" s="5" t="s">
        <v>103</v>
      </c>
      <c r="V33" s="5" t="s">
        <v>104</v>
      </c>
    </row>
    <row r="34" spans="7:22" x14ac:dyDescent="0.2">
      <c r="G34" s="11">
        <f t="shared" si="0"/>
        <v>-26.124544947442175</v>
      </c>
      <c r="H34" s="11">
        <f t="shared" si="1"/>
        <v>-16.736728741525734</v>
      </c>
      <c r="I34" s="11">
        <f t="shared" si="2"/>
        <v>-37.117874066553114</v>
      </c>
      <c r="J34" t="str">
        <f t="shared" si="3"/>
        <v/>
      </c>
      <c r="K34" t="s">
        <v>105</v>
      </c>
      <c r="L34" s="2">
        <v>-26.124544947442175</v>
      </c>
      <c r="M34" s="3">
        <v>0.8451345538386672</v>
      </c>
      <c r="N34" s="4">
        <v>-17</v>
      </c>
      <c r="O34" s="4">
        <v>-15.299999999999999</v>
      </c>
      <c r="P34" s="4">
        <v>-39.466666666666661</v>
      </c>
      <c r="Q34" s="4">
        <v>-24.3</v>
      </c>
      <c r="U34" s="5" t="s">
        <v>106</v>
      </c>
      <c r="V34" s="5" t="s">
        <v>107</v>
      </c>
    </row>
    <row r="35" spans="7:22" x14ac:dyDescent="0.2">
      <c r="G35" s="11">
        <f t="shared" si="0"/>
        <v>-17.424722178213788</v>
      </c>
      <c r="H35" s="11">
        <f t="shared" si="1"/>
        <v>-21.955473245159649</v>
      </c>
      <c r="I35" s="11">
        <f t="shared" si="2"/>
        <v>-51.032937534580292</v>
      </c>
      <c r="J35" t="str">
        <f t="shared" si="3"/>
        <v/>
      </c>
      <c r="K35" t="s">
        <v>108</v>
      </c>
      <c r="L35" s="2">
        <v>-17.424722178213788</v>
      </c>
      <c r="M35" s="3">
        <v>0.84925389004164809</v>
      </c>
      <c r="N35" s="4">
        <v>-22.533333333333331</v>
      </c>
      <c r="O35" s="4">
        <v>-18.7</v>
      </c>
      <c r="P35" s="4">
        <v>-53.133333333333333</v>
      </c>
      <c r="Q35" s="4">
        <v>-39.199999999999996</v>
      </c>
      <c r="U35" s="5" t="s">
        <v>109</v>
      </c>
      <c r="V35" s="5" t="s">
        <v>110</v>
      </c>
    </row>
    <row r="36" spans="7:22" x14ac:dyDescent="0.2">
      <c r="G36" s="11">
        <f t="shared" si="0"/>
        <v>-6.9192887233682656</v>
      </c>
      <c r="H36" s="11">
        <f t="shared" si="1"/>
        <v>-14.71960410968704</v>
      </c>
      <c r="I36" s="11">
        <f t="shared" si="2"/>
        <v>-27.626465355748252</v>
      </c>
      <c r="J36" t="str">
        <f t="shared" si="3"/>
        <v>2020</v>
      </c>
      <c r="K36" t="s">
        <v>111</v>
      </c>
      <c r="L36" s="2">
        <v>-6.9192887233682656</v>
      </c>
      <c r="M36" s="3">
        <v>0.85294032795917596</v>
      </c>
      <c r="N36" s="4">
        <v>-15.366666666666665</v>
      </c>
      <c r="O36" s="4">
        <v>-10.966666666666667</v>
      </c>
      <c r="P36" s="4">
        <v>-28.533333333333331</v>
      </c>
      <c r="Q36" s="4">
        <v>-22.366666666666664</v>
      </c>
      <c r="U36" s="5" t="s">
        <v>112</v>
      </c>
      <c r="V36" s="5" t="s">
        <v>113</v>
      </c>
    </row>
    <row r="37" spans="7:22" x14ac:dyDescent="0.2">
      <c r="G37" s="11">
        <f t="shared" si="0"/>
        <v>18.665357807660861</v>
      </c>
      <c r="H37" s="11">
        <f t="shared" si="1"/>
        <v>-5.2441105956526739</v>
      </c>
      <c r="I37" s="11">
        <f t="shared" si="2"/>
        <v>-7.62695726317921</v>
      </c>
      <c r="J37" t="str">
        <f t="shared" si="3"/>
        <v/>
      </c>
      <c r="K37" t="s">
        <v>114</v>
      </c>
      <c r="L37" s="2">
        <v>18.665357807660861</v>
      </c>
      <c r="M37" s="3">
        <v>0.85484553582944656</v>
      </c>
      <c r="N37" s="4">
        <v>-5.7666666666666666</v>
      </c>
      <c r="O37" s="4">
        <v>-2.1666666666666665</v>
      </c>
      <c r="P37" s="4">
        <v>-9.2333333333333343</v>
      </c>
      <c r="Q37" s="4">
        <v>1.8333333333333328</v>
      </c>
      <c r="U37" s="5" t="s">
        <v>115</v>
      </c>
      <c r="V37" s="5" t="s">
        <v>116</v>
      </c>
    </row>
    <row r="38" spans="7:22" x14ac:dyDescent="0.2">
      <c r="G38" s="11">
        <f t="shared" si="0"/>
        <v>12.3151806748351</v>
      </c>
      <c r="H38" s="11">
        <f t="shared" si="1"/>
        <v>-1.3378280409041312</v>
      </c>
      <c r="I38" s="11">
        <f t="shared" si="2"/>
        <v>2.8765998789976055</v>
      </c>
      <c r="J38" t="str">
        <f t="shared" si="3"/>
        <v/>
      </c>
      <c r="K38" t="s">
        <v>117</v>
      </c>
      <c r="L38" s="2">
        <v>12.3151806748351</v>
      </c>
      <c r="M38" s="3">
        <v>0.85589294139201677</v>
      </c>
      <c r="N38" s="4">
        <v>-2.4666666666666668</v>
      </c>
      <c r="O38" s="4">
        <v>5.3666666666666671</v>
      </c>
      <c r="P38" s="4">
        <v>0.63333333333333319</v>
      </c>
      <c r="Q38" s="4">
        <v>16.2</v>
      </c>
      <c r="U38" s="5" t="s">
        <v>118</v>
      </c>
      <c r="V38" s="5" t="s">
        <v>119</v>
      </c>
    </row>
    <row r="39" spans="7:22" x14ac:dyDescent="0.2">
      <c r="G39" s="11">
        <f t="shared" si="0"/>
        <v>6.0843992365231232</v>
      </c>
      <c r="H39" s="11">
        <f t="shared" si="1"/>
        <v>0.79525502611871879</v>
      </c>
      <c r="I39" s="11">
        <f t="shared" si="2"/>
        <v>5.639943579042459</v>
      </c>
      <c r="J39" t="str">
        <f t="shared" si="3"/>
        <v/>
      </c>
      <c r="K39" t="s">
        <v>120</v>
      </c>
      <c r="L39" s="2">
        <v>6.0843992365231232</v>
      </c>
      <c r="M39" s="3">
        <v>0.8567136204084983</v>
      </c>
      <c r="N39" s="4">
        <v>-0.80000000000000016</v>
      </c>
      <c r="O39" s="4">
        <v>10.333333333333334</v>
      </c>
      <c r="P39" s="4">
        <v>3.4333333333333336</v>
      </c>
      <c r="Q39" s="4">
        <v>18.833333333333332</v>
      </c>
      <c r="U39" s="5" t="s">
        <v>121</v>
      </c>
      <c r="V39" s="5" t="s">
        <v>122</v>
      </c>
    </row>
    <row r="40" spans="7:22" x14ac:dyDescent="0.2">
      <c r="G40" s="11">
        <f t="shared" si="0"/>
        <v>8.2779825820836752</v>
      </c>
      <c r="H40" s="11">
        <f t="shared" si="1"/>
        <v>3.2119748747817853</v>
      </c>
      <c r="I40" s="11">
        <f t="shared" si="2"/>
        <v>10.692332827565952</v>
      </c>
      <c r="J40" t="str">
        <f t="shared" si="3"/>
        <v/>
      </c>
      <c r="K40" t="s">
        <v>123</v>
      </c>
      <c r="L40" s="2">
        <v>8.2779825820836752</v>
      </c>
      <c r="M40" s="3">
        <v>0.85736576770593709</v>
      </c>
      <c r="N40" s="4">
        <v>1.7333333333333334</v>
      </c>
      <c r="O40" s="4">
        <v>12.1</v>
      </c>
      <c r="P40" s="4">
        <v>8.8333333333333339</v>
      </c>
      <c r="Q40" s="4">
        <v>21.866666666666664</v>
      </c>
      <c r="U40" s="5" t="s">
        <v>124</v>
      </c>
      <c r="V40" s="5" t="s">
        <v>125</v>
      </c>
    </row>
    <row r="41" spans="7:22" x14ac:dyDescent="0.2">
      <c r="G41" s="11">
        <f t="shared" si="0"/>
        <v>6.6494668366241143</v>
      </c>
      <c r="H41" s="11">
        <f t="shared" si="1"/>
        <v>3.7104828535901726</v>
      </c>
      <c r="I41" s="11">
        <f t="shared" si="2"/>
        <v>9.8528771482705562</v>
      </c>
      <c r="J41" t="str">
        <f t="shared" si="3"/>
        <v/>
      </c>
      <c r="K41" t="s">
        <v>126</v>
      </c>
      <c r="L41" s="2">
        <v>6.6494668366241143</v>
      </c>
      <c r="M41" s="3">
        <v>0.85751813944833821</v>
      </c>
      <c r="N41" s="4">
        <v>2.2666666666666666</v>
      </c>
      <c r="O41" s="4">
        <v>12.399999999999999</v>
      </c>
      <c r="P41" s="4">
        <v>8.2333333333333343</v>
      </c>
      <c r="Q41" s="4">
        <v>19.599999999999998</v>
      </c>
      <c r="U41" s="5" t="s">
        <v>127</v>
      </c>
      <c r="V41" s="5" t="s">
        <v>128</v>
      </c>
    </row>
    <row r="42" spans="7:22" x14ac:dyDescent="0.2">
      <c r="G42" s="11">
        <f t="shared" si="0"/>
        <v>6.1872430853989746</v>
      </c>
      <c r="H42" s="11">
        <f t="shared" si="1"/>
        <v>4.8163010858002799</v>
      </c>
      <c r="I42" s="11">
        <f t="shared" si="2"/>
        <v>7.3276247557337228</v>
      </c>
      <c r="J42" t="str">
        <f t="shared" si="3"/>
        <v/>
      </c>
      <c r="K42" t="s">
        <v>129</v>
      </c>
      <c r="L42" s="2">
        <v>6.1872430853989746</v>
      </c>
      <c r="M42" s="3">
        <v>0.85783170466664105</v>
      </c>
      <c r="N42" s="4">
        <v>3.2666666666666671</v>
      </c>
      <c r="O42" s="4">
        <v>14.166666666666666</v>
      </c>
      <c r="P42" s="4">
        <v>5.166666666666667</v>
      </c>
      <c r="Q42" s="4">
        <v>20.366666666666667</v>
      </c>
      <c r="U42" s="5" t="s">
        <v>130</v>
      </c>
      <c r="V42" s="5" t="s">
        <v>131</v>
      </c>
    </row>
    <row r="43" spans="7:22" x14ac:dyDescent="0.2">
      <c r="G43" s="11">
        <f t="shared" si="0"/>
        <v>4.4064512669993077</v>
      </c>
      <c r="H43" s="11">
        <f t="shared" si="1"/>
        <v>5.188711574036974</v>
      </c>
      <c r="I43" s="11">
        <f t="shared" si="2"/>
        <v>4.4531743043865593</v>
      </c>
      <c r="J43" t="str">
        <f t="shared" si="3"/>
        <v/>
      </c>
      <c r="K43" t="s">
        <v>132</v>
      </c>
      <c r="L43" s="2">
        <v>4.4064512669993077</v>
      </c>
      <c r="M43" s="3">
        <v>0.85797697728790834</v>
      </c>
      <c r="N43" s="4">
        <v>3.2666666666666671</v>
      </c>
      <c r="O43" s="4">
        <v>16.8</v>
      </c>
      <c r="P43" s="4">
        <v>2.9666666666666668</v>
      </c>
      <c r="Q43" s="4">
        <v>13.433333333333332</v>
      </c>
      <c r="U43" s="5" t="s">
        <v>133</v>
      </c>
      <c r="V43" s="5" t="s">
        <v>134</v>
      </c>
    </row>
    <row r="44" spans="7:22" x14ac:dyDescent="0.2">
      <c r="G44" s="11">
        <f t="shared" si="0"/>
        <v>2.0443266167989602</v>
      </c>
      <c r="H44" s="11">
        <f t="shared" si="1"/>
        <v>5.4547522523051111</v>
      </c>
      <c r="I44" s="11">
        <f t="shared" si="2"/>
        <v>5.4730623437256494</v>
      </c>
      <c r="J44" t="str">
        <f t="shared" si="3"/>
        <v/>
      </c>
      <c r="K44" t="s">
        <v>135</v>
      </c>
      <c r="L44" s="2">
        <v>2.0443266167989602</v>
      </c>
      <c r="M44" s="3">
        <v>0.85837206985466008</v>
      </c>
      <c r="N44" s="4">
        <v>3.5333333333333332</v>
      </c>
      <c r="O44" s="4">
        <v>17.099999999999998</v>
      </c>
      <c r="P44" s="4">
        <v>3.4666666666666668</v>
      </c>
      <c r="Q44" s="4">
        <v>17.633333333333336</v>
      </c>
      <c r="U44" s="6" t="s">
        <v>136</v>
      </c>
      <c r="V44" s="5" t="s">
        <v>137</v>
      </c>
    </row>
    <row r="45" spans="7:22" x14ac:dyDescent="0.2">
      <c r="G45" s="11">
        <f t="shared" si="0"/>
        <v>4.7897363007650506</v>
      </c>
      <c r="H45" s="11">
        <f t="shared" si="1"/>
        <v>7.2226773067954486</v>
      </c>
      <c r="I45" s="11">
        <f t="shared" si="2"/>
        <v>10.943378040765813</v>
      </c>
      <c r="J45" t="str">
        <f t="shared" si="3"/>
        <v/>
      </c>
      <c r="K45" t="s">
        <v>138</v>
      </c>
      <c r="L45" s="2">
        <v>4.7897363007650506</v>
      </c>
      <c r="M45" s="3">
        <v>0.8576819536467577</v>
      </c>
      <c r="N45" s="4">
        <v>5.666666666666667</v>
      </c>
      <c r="O45" s="4">
        <v>16.599999999999998</v>
      </c>
      <c r="P45" s="4">
        <v>8.5666666666666664</v>
      </c>
      <c r="Q45" s="4">
        <v>25.266666666666666</v>
      </c>
      <c r="U45" s="6" t="s">
        <v>139</v>
      </c>
      <c r="V45" s="5" t="s">
        <v>140</v>
      </c>
    </row>
    <row r="46" spans="7:22" x14ac:dyDescent="0.2">
      <c r="G46" s="11">
        <f t="shared" si="0"/>
        <v>5.5018106126517994</v>
      </c>
      <c r="H46" s="11">
        <f t="shared" si="1"/>
        <v>12.18226944297159</v>
      </c>
      <c r="I46" s="11">
        <f t="shared" si="2"/>
        <v>19.221743544350087</v>
      </c>
      <c r="J46" t="str">
        <f t="shared" si="3"/>
        <v/>
      </c>
      <c r="K46" t="s">
        <v>141</v>
      </c>
      <c r="L46" s="2">
        <v>5.5018106126517994</v>
      </c>
      <c r="M46" s="3">
        <v>0.85832901436235454</v>
      </c>
      <c r="N46" s="4">
        <v>10.633333333333333</v>
      </c>
      <c r="O46" s="4">
        <v>21.566666666666666</v>
      </c>
      <c r="P46" s="4">
        <v>16.7</v>
      </c>
      <c r="Q46" s="4">
        <v>34.5</v>
      </c>
      <c r="U46" s="5" t="s">
        <v>142</v>
      </c>
      <c r="V46" s="5" t="s">
        <v>143</v>
      </c>
    </row>
    <row r="47" spans="7:22" x14ac:dyDescent="0.2">
      <c r="G47" s="11">
        <f t="shared" si="0"/>
        <v>8.3855208276090476</v>
      </c>
      <c r="H47" s="11">
        <f t="shared" si="1"/>
        <v>15.693982368219917</v>
      </c>
      <c r="I47" s="11">
        <f t="shared" si="2"/>
        <v>25.15067206928364</v>
      </c>
      <c r="J47" t="str">
        <f t="shared" si="3"/>
        <v/>
      </c>
      <c r="K47" t="s">
        <v>144</v>
      </c>
      <c r="L47" s="2">
        <v>8.3855208276090476</v>
      </c>
      <c r="M47" s="3">
        <v>0.85910137927139085</v>
      </c>
      <c r="N47" s="4">
        <v>14.233333333333334</v>
      </c>
      <c r="O47" s="4">
        <v>24.599999999999998</v>
      </c>
      <c r="P47" s="4">
        <v>24</v>
      </c>
      <c r="Q47" s="4">
        <v>32.166666666666664</v>
      </c>
      <c r="U47" s="6" t="s">
        <v>145</v>
      </c>
      <c r="V47" s="5" t="s">
        <v>146</v>
      </c>
    </row>
    <row r="48" spans="7:22" x14ac:dyDescent="0.2">
      <c r="G48" s="11">
        <f t="shared" si="0"/>
        <v>5.5371202624040121</v>
      </c>
      <c r="H48" s="11">
        <f t="shared" si="1"/>
        <v>15.386502231045981</v>
      </c>
      <c r="I48" s="11">
        <f t="shared" si="2"/>
        <v>23.011609521172414</v>
      </c>
      <c r="J48" t="str">
        <f t="shared" si="3"/>
        <v>2021</v>
      </c>
      <c r="K48" t="s">
        <v>147</v>
      </c>
      <c r="L48" s="2">
        <v>5.5371202624040121</v>
      </c>
      <c r="M48" s="3">
        <v>0.85933053298850537</v>
      </c>
      <c r="N48" s="4">
        <v>13.6</v>
      </c>
      <c r="O48" s="4">
        <v>26.3</v>
      </c>
      <c r="P48" s="4">
        <v>22.533333333333331</v>
      </c>
      <c r="Q48" s="4">
        <v>25.933333333333334</v>
      </c>
      <c r="U48" s="5" t="s">
        <v>148</v>
      </c>
      <c r="V48" s="5" t="s">
        <v>149</v>
      </c>
    </row>
    <row r="49" spans="7:22" x14ac:dyDescent="0.2">
      <c r="G49" s="11">
        <f t="shared" si="0"/>
        <v>7.4866626681530093</v>
      </c>
      <c r="H49" s="11">
        <f t="shared" si="1"/>
        <v>14.103198988143534</v>
      </c>
      <c r="I49" s="11">
        <f t="shared" si="2"/>
        <v>21.51421750364776</v>
      </c>
      <c r="J49" t="str">
        <f t="shared" si="3"/>
        <v/>
      </c>
      <c r="K49" t="s">
        <v>150</v>
      </c>
      <c r="L49" s="2">
        <v>7.4866626681530093</v>
      </c>
      <c r="M49" s="3">
        <v>0.85946350718199394</v>
      </c>
      <c r="N49" s="4">
        <v>12.566666666666668</v>
      </c>
      <c r="O49" s="4">
        <v>23.5</v>
      </c>
      <c r="P49" s="4">
        <v>20.933333333333334</v>
      </c>
      <c r="Q49" s="4">
        <v>25.066666666666666</v>
      </c>
      <c r="U49" s="6" t="s">
        <v>151</v>
      </c>
      <c r="V49" s="5" t="s">
        <v>152</v>
      </c>
    </row>
    <row r="50" spans="7:22" x14ac:dyDescent="0.2">
      <c r="G50" s="11">
        <f t="shared" si="0"/>
        <v>6.440569507603537</v>
      </c>
      <c r="H50" s="11">
        <f t="shared" si="1"/>
        <v>15.274927048689971</v>
      </c>
      <c r="I50" s="11">
        <f t="shared" si="2"/>
        <v>19.537414206194683</v>
      </c>
      <c r="J50" t="str">
        <f t="shared" si="3"/>
        <v/>
      </c>
      <c r="K50" t="s">
        <v>153</v>
      </c>
      <c r="L50" s="2">
        <v>6.440569507603537</v>
      </c>
      <c r="M50" s="3">
        <v>0.8593268406426553</v>
      </c>
      <c r="N50" s="4">
        <v>13.966666666666667</v>
      </c>
      <c r="O50" s="4">
        <v>23.266666666666666</v>
      </c>
      <c r="P50" s="4">
        <v>18.266666666666669</v>
      </c>
      <c r="Q50" s="4">
        <v>27.3</v>
      </c>
      <c r="U50" s="5" t="s">
        <v>154</v>
      </c>
      <c r="V50" s="5" t="s">
        <v>155</v>
      </c>
    </row>
    <row r="51" spans="7:22" x14ac:dyDescent="0.2">
      <c r="G51" s="11">
        <f t="shared" si="0"/>
        <v>6.4861309433122516</v>
      </c>
      <c r="H51" s="11">
        <f t="shared" si="1"/>
        <v>14.816082117766278</v>
      </c>
      <c r="I51" s="11">
        <f t="shared" si="2"/>
        <v>18.56177909800088</v>
      </c>
      <c r="J51" t="str">
        <f t="shared" si="3"/>
        <v/>
      </c>
      <c r="K51" t="s">
        <v>156</v>
      </c>
      <c r="L51" s="2">
        <v>6.4861309433122516</v>
      </c>
      <c r="M51" s="3">
        <v>0.85967677118931118</v>
      </c>
      <c r="N51" s="4">
        <v>13.333333333333334</v>
      </c>
      <c r="O51" s="4">
        <v>23.899999999999995</v>
      </c>
      <c r="P51" s="4">
        <v>17.5</v>
      </c>
      <c r="Q51" s="4">
        <v>25.066666666666666</v>
      </c>
      <c r="U51" s="5" t="s">
        <v>157</v>
      </c>
      <c r="V51" s="5" t="s">
        <v>158</v>
      </c>
    </row>
    <row r="52" spans="7:22" x14ac:dyDescent="0.2">
      <c r="G52" s="11">
        <f t="shared" si="0"/>
        <v>7.0767014630398917</v>
      </c>
      <c r="H52" s="11">
        <f t="shared" si="1"/>
        <v>15.396421307288064</v>
      </c>
      <c r="I52" s="11">
        <f t="shared" si="2"/>
        <v>17.487053110990303</v>
      </c>
      <c r="J52" t="str">
        <f t="shared" si="3"/>
        <v/>
      </c>
      <c r="K52" t="s">
        <v>159</v>
      </c>
      <c r="L52" s="2">
        <v>7.0767014630398917</v>
      </c>
      <c r="M52" s="3">
        <v>0.85950391029125872</v>
      </c>
      <c r="N52" s="4">
        <v>13.766666666666666</v>
      </c>
      <c r="O52" s="4">
        <v>25.366666666666664</v>
      </c>
      <c r="P52" s="4">
        <v>17</v>
      </c>
      <c r="Q52" s="4">
        <v>20.466666666666669</v>
      </c>
      <c r="U52" s="5" t="s">
        <v>5</v>
      </c>
      <c r="V52" s="5" t="s">
        <v>160</v>
      </c>
    </row>
    <row r="53" spans="7:22" x14ac:dyDescent="0.2">
      <c r="G53" s="11">
        <f t="shared" si="0"/>
        <v>7.875980695110079</v>
      </c>
      <c r="H53" s="11">
        <f t="shared" si="1"/>
        <v>14.392177479111609</v>
      </c>
      <c r="I53" s="11">
        <f t="shared" si="2"/>
        <v>20.533694257963354</v>
      </c>
      <c r="J53" t="str">
        <f t="shared" si="3"/>
        <v/>
      </c>
      <c r="K53" t="s">
        <v>161</v>
      </c>
      <c r="L53" s="2">
        <v>7.875980695110079</v>
      </c>
      <c r="M53" s="3">
        <v>0.85920581657967765</v>
      </c>
      <c r="N53" s="4">
        <v>12.233333333333334</v>
      </c>
      <c r="O53" s="4">
        <v>27.566666666666666</v>
      </c>
      <c r="P53" s="4">
        <v>20.233333333333334</v>
      </c>
      <c r="Q53" s="4">
        <v>22.366666666666671</v>
      </c>
      <c r="U53" s="5" t="s">
        <v>162</v>
      </c>
      <c r="V53" s="5" t="s">
        <v>163</v>
      </c>
    </row>
    <row r="54" spans="7:22" x14ac:dyDescent="0.2">
      <c r="G54" s="11">
        <f t="shared" si="0"/>
        <v>8.2769254825638683</v>
      </c>
      <c r="H54" s="11">
        <f t="shared" si="1"/>
        <v>15.143436639967499</v>
      </c>
      <c r="I54" s="11">
        <f t="shared" si="2"/>
        <v>22.360573305147732</v>
      </c>
      <c r="J54" t="str">
        <f t="shared" si="3"/>
        <v/>
      </c>
      <c r="K54" t="s">
        <v>164</v>
      </c>
      <c r="L54" s="2">
        <v>8.2769254825638683</v>
      </c>
      <c r="M54" s="3">
        <v>0.85914004227840457</v>
      </c>
      <c r="N54" s="4">
        <v>12.833333333333334</v>
      </c>
      <c r="O54" s="4">
        <v>29.233333333333331</v>
      </c>
      <c r="P54" s="4">
        <v>22.266666666666669</v>
      </c>
      <c r="Q54" s="4">
        <v>22.933333333333334</v>
      </c>
      <c r="U54" s="5" t="s">
        <v>165</v>
      </c>
      <c r="V54" s="5" t="s">
        <v>166</v>
      </c>
    </row>
    <row r="55" spans="7:22" x14ac:dyDescent="0.2">
      <c r="G55" s="11">
        <f t="shared" si="0"/>
        <v>3.9887329397165474</v>
      </c>
      <c r="H55" s="11">
        <f t="shared" si="1"/>
        <v>13.394498886531361</v>
      </c>
      <c r="I55" s="11">
        <f t="shared" si="2"/>
        <v>17.55339413421536</v>
      </c>
      <c r="J55" t="str">
        <f t="shared" si="3"/>
        <v/>
      </c>
      <c r="K55" t="s">
        <v>167</v>
      </c>
      <c r="L55" s="2">
        <v>3.9887329397165474</v>
      </c>
      <c r="M55" s="3">
        <v>0.85924960832560426</v>
      </c>
      <c r="N55" s="4">
        <v>10.799999999999999</v>
      </c>
      <c r="O55" s="4">
        <v>29.233333333333334</v>
      </c>
      <c r="P55" s="4">
        <v>16.666666666666668</v>
      </c>
      <c r="Q55" s="4">
        <v>22.966666666666669</v>
      </c>
      <c r="U55" s="5" t="s">
        <v>168</v>
      </c>
      <c r="V55" s="5" t="s">
        <v>169</v>
      </c>
    </row>
    <row r="56" spans="7:22" x14ac:dyDescent="0.2">
      <c r="G56" s="11">
        <f t="shared" si="0"/>
        <v>5.7509606930712023</v>
      </c>
      <c r="H56" s="11">
        <f t="shared" si="1"/>
        <v>13.423909307465426</v>
      </c>
      <c r="I56" s="11">
        <f t="shared" si="2"/>
        <v>15.826052912715662</v>
      </c>
      <c r="J56" t="str">
        <f t="shared" si="3"/>
        <v/>
      </c>
      <c r="K56" t="s">
        <v>170</v>
      </c>
      <c r="L56" s="2">
        <v>5.7509606930712023</v>
      </c>
      <c r="M56" s="3">
        <v>0.8590929698083043</v>
      </c>
      <c r="N56" s="4">
        <v>11.366666666666667</v>
      </c>
      <c r="O56" s="4">
        <v>25.966666666666669</v>
      </c>
      <c r="P56" s="4">
        <v>15.299999999999999</v>
      </c>
      <c r="Q56" s="4">
        <v>19.033333333333335</v>
      </c>
      <c r="U56" s="5" t="s">
        <v>171</v>
      </c>
      <c r="V56" s="5" t="s">
        <v>172</v>
      </c>
    </row>
    <row r="57" spans="7:22" x14ac:dyDescent="0.2">
      <c r="G57" s="11">
        <f t="shared" si="0"/>
        <v>4.8298232370347804</v>
      </c>
      <c r="H57" s="11">
        <f t="shared" si="1"/>
        <v>14.298863562060536</v>
      </c>
      <c r="I57" s="11">
        <f t="shared" si="2"/>
        <v>16.187924643539962</v>
      </c>
      <c r="J57" t="str">
        <f t="shared" si="3"/>
        <v/>
      </c>
      <c r="K57" t="s">
        <v>173</v>
      </c>
      <c r="L57" s="2">
        <v>4.8298232370347804</v>
      </c>
      <c r="M57" s="3">
        <v>0.85888787647891629</v>
      </c>
      <c r="N57" s="4">
        <v>12.666666666666666</v>
      </c>
      <c r="O57" s="4">
        <v>24.233333333333334</v>
      </c>
      <c r="P57" s="4">
        <v>16.366666666666667</v>
      </c>
      <c r="Q57" s="4">
        <v>15.1</v>
      </c>
      <c r="U57" s="5" t="s">
        <v>174</v>
      </c>
      <c r="V57" s="5" t="s">
        <v>175</v>
      </c>
    </row>
    <row r="58" spans="7:22" x14ac:dyDescent="0.2">
      <c r="G58" s="11">
        <f t="shared" si="0"/>
        <v>7.7272989030136685</v>
      </c>
      <c r="H58" s="11">
        <f t="shared" si="1"/>
        <v>15.873556725098515</v>
      </c>
      <c r="I58" s="11">
        <f t="shared" si="2"/>
        <v>18.208975699048359</v>
      </c>
      <c r="J58" t="str">
        <f t="shared" si="3"/>
        <v/>
      </c>
      <c r="K58" t="s">
        <v>176</v>
      </c>
      <c r="L58" s="2">
        <v>7.7272989030136685</v>
      </c>
      <c r="M58" s="3">
        <v>0.8585675712775177</v>
      </c>
      <c r="N58" s="4">
        <v>14.666666666666666</v>
      </c>
      <c r="O58" s="4">
        <v>23.2</v>
      </c>
      <c r="P58" s="4">
        <v>19.099999999999998</v>
      </c>
      <c r="Q58" s="4">
        <v>12.799999999999999</v>
      </c>
      <c r="U58" s="5" t="s">
        <v>177</v>
      </c>
      <c r="V58" s="5" t="s">
        <v>178</v>
      </c>
    </row>
    <row r="59" spans="7:22" x14ac:dyDescent="0.2">
      <c r="G59" s="11">
        <f t="shared" si="0"/>
        <v>5.4951806563886025</v>
      </c>
      <c r="H59" s="11">
        <f t="shared" si="1"/>
        <v>14.111207704886434</v>
      </c>
      <c r="I59" s="11">
        <f t="shared" si="2"/>
        <v>13.823620873825643</v>
      </c>
      <c r="J59" t="str">
        <f t="shared" si="3"/>
        <v/>
      </c>
      <c r="K59" t="s">
        <v>179</v>
      </c>
      <c r="L59" s="2">
        <v>5.4951806563886025</v>
      </c>
      <c r="M59" s="3">
        <v>0.85827475704612866</v>
      </c>
      <c r="N59" s="4">
        <v>12.533333333333331</v>
      </c>
      <c r="O59" s="4">
        <v>23.666666666666668</v>
      </c>
      <c r="P59" s="4">
        <v>13.799999999999999</v>
      </c>
      <c r="Q59" s="4">
        <v>13.966666666666667</v>
      </c>
      <c r="U59" s="5" t="s">
        <v>180</v>
      </c>
      <c r="V59" s="5" t="s">
        <v>181</v>
      </c>
    </row>
    <row r="60" spans="7:22" x14ac:dyDescent="0.2">
      <c r="G60" s="11">
        <f t="shared" si="0"/>
        <v>4.3700085348835929</v>
      </c>
      <c r="H60" s="11">
        <f t="shared" si="1"/>
        <v>11.448871648602395</v>
      </c>
      <c r="I60" s="11">
        <f t="shared" si="2"/>
        <v>9.2035996107513149</v>
      </c>
      <c r="J60" t="str">
        <f t="shared" si="3"/>
        <v>2022</v>
      </c>
      <c r="K60" t="s">
        <v>182</v>
      </c>
      <c r="L60" s="2">
        <v>4.3700085348835929</v>
      </c>
      <c r="M60" s="3">
        <v>0.85795375994094158</v>
      </c>
      <c r="N60" s="4">
        <v>10</v>
      </c>
      <c r="O60" s="4">
        <v>20.2</v>
      </c>
      <c r="P60" s="4">
        <v>8.9999999999999982</v>
      </c>
      <c r="Q60" s="4">
        <v>10.433333333333332</v>
      </c>
      <c r="U60" s="5" t="s">
        <v>183</v>
      </c>
      <c r="V60" s="5" t="s">
        <v>184</v>
      </c>
    </row>
    <row r="61" spans="7:22" x14ac:dyDescent="0.2">
      <c r="G61" s="11">
        <f t="shared" si="0"/>
        <v>5.0059806999087924</v>
      </c>
      <c r="H61" s="11">
        <f t="shared" si="1"/>
        <v>11.089175082522594</v>
      </c>
      <c r="I61" s="11">
        <f t="shared" si="2"/>
        <v>8.3382534036443392</v>
      </c>
      <c r="J61" t="str">
        <f t="shared" si="3"/>
        <v/>
      </c>
      <c r="K61" t="s">
        <v>185</v>
      </c>
      <c r="L61" s="2">
        <v>5.0059806999087924</v>
      </c>
      <c r="M61" s="3">
        <v>0.8579336848883572</v>
      </c>
      <c r="N61" s="4">
        <v>10</v>
      </c>
      <c r="O61" s="4">
        <v>17.666666666666668</v>
      </c>
      <c r="P61" s="4">
        <v>8.3666666666666671</v>
      </c>
      <c r="Q61" s="4">
        <v>8.1666666666666661</v>
      </c>
      <c r="U61" s="5" t="s">
        <v>186</v>
      </c>
      <c r="V61" s="5" t="s">
        <v>187</v>
      </c>
    </row>
    <row r="62" spans="7:22" x14ac:dyDescent="0.2">
      <c r="G62" s="11">
        <f t="shared" si="0"/>
        <v>5.3349961106868475</v>
      </c>
      <c r="H62" s="11">
        <f t="shared" si="1"/>
        <v>10.84890717358447</v>
      </c>
      <c r="I62" s="11">
        <f t="shared" si="2"/>
        <v>7.7464861743372664</v>
      </c>
      <c r="J62" t="str">
        <f t="shared" si="3"/>
        <v/>
      </c>
      <c r="K62" t="s">
        <v>188</v>
      </c>
      <c r="L62" s="2">
        <v>5.3349961106868475</v>
      </c>
      <c r="M62" s="3">
        <v>0.85772505470651339</v>
      </c>
      <c r="N62" s="4">
        <v>10</v>
      </c>
      <c r="O62" s="4">
        <v>15.966666666666669</v>
      </c>
      <c r="P62" s="4">
        <v>8.6333333333333329</v>
      </c>
      <c r="Q62" s="4">
        <v>2.4</v>
      </c>
    </row>
    <row r="63" spans="7:22" x14ac:dyDescent="0.2">
      <c r="G63" s="11">
        <f t="shared" si="0"/>
        <v>6.7035284335198453</v>
      </c>
      <c r="H63" s="11">
        <f t="shared" si="1"/>
        <v>11.626972262646753</v>
      </c>
      <c r="I63" s="11">
        <f t="shared" si="2"/>
        <v>6.9962160024582234</v>
      </c>
      <c r="J63" t="str">
        <f t="shared" si="3"/>
        <v/>
      </c>
      <c r="K63" t="s">
        <v>189</v>
      </c>
      <c r="L63" s="2">
        <v>6.7035284335198453</v>
      </c>
      <c r="M63" s="3">
        <v>0.85748800086760779</v>
      </c>
      <c r="N63" s="4">
        <v>10.966666666666669</v>
      </c>
      <c r="O63" s="4">
        <v>15.6</v>
      </c>
      <c r="P63" s="4">
        <v>7.4000000000000012</v>
      </c>
      <c r="Q63" s="4">
        <v>4.5666666666666673</v>
      </c>
    </row>
    <row r="64" spans="7:22" x14ac:dyDescent="0.2">
      <c r="G64" s="11">
        <f t="shared" si="0"/>
        <v>3.5444192749282268</v>
      </c>
      <c r="H64" s="11">
        <f t="shared" si="1"/>
        <v>10.017140322253745</v>
      </c>
      <c r="I64" s="11">
        <f t="shared" si="2"/>
        <v>6.9578093855923289</v>
      </c>
      <c r="J64" t="str">
        <f t="shared" si="3"/>
        <v/>
      </c>
      <c r="K64" t="s">
        <v>190</v>
      </c>
      <c r="L64" s="2">
        <v>3.5444192749282268</v>
      </c>
      <c r="M64" s="3">
        <v>0.85745048565799808</v>
      </c>
      <c r="N64" s="4">
        <v>9.1333333333333329</v>
      </c>
      <c r="O64" s="4">
        <v>15.333333333333334</v>
      </c>
      <c r="P64" s="4">
        <v>7.2666666666666666</v>
      </c>
      <c r="Q64" s="4">
        <v>5.1000000000000005</v>
      </c>
    </row>
    <row r="65" spans="7:17" x14ac:dyDescent="0.2">
      <c r="G65" s="11">
        <f t="shared" si="0"/>
        <v>2.942554955399205</v>
      </c>
      <c r="H65" s="11">
        <f t="shared" si="1"/>
        <v>9.4711227575101411</v>
      </c>
      <c r="I65" s="11">
        <f t="shared" si="2"/>
        <v>6.5811682496006867</v>
      </c>
      <c r="J65" t="str">
        <f t="shared" si="3"/>
        <v/>
      </c>
      <c r="K65" t="s">
        <v>191</v>
      </c>
      <c r="L65" s="2">
        <v>2.942554955399205</v>
      </c>
      <c r="M65" s="3">
        <v>0.85725079146700967</v>
      </c>
      <c r="N65" s="4">
        <v>9.0666666666666682</v>
      </c>
      <c r="O65" s="4">
        <v>11.9</v>
      </c>
      <c r="P65" s="4">
        <v>6.8666666666666671</v>
      </c>
      <c r="Q65" s="4">
        <v>4.8666666666666663</v>
      </c>
    </row>
    <row r="66" spans="7:17" x14ac:dyDescent="0.2">
      <c r="G66" s="11">
        <f t="shared" si="0"/>
        <v>2.0150987712516257</v>
      </c>
      <c r="H66" s="11">
        <f t="shared" si="1"/>
        <v>8.0622026763026717</v>
      </c>
      <c r="I66" s="11">
        <f t="shared" si="2"/>
        <v>4.6761952428208433</v>
      </c>
      <c r="J66" t="str">
        <f t="shared" si="3"/>
        <v/>
      </c>
      <c r="K66" t="s">
        <v>192</v>
      </c>
      <c r="L66" s="2">
        <v>2.0150987712516257</v>
      </c>
      <c r="M66" s="3">
        <v>0.85707135768735865</v>
      </c>
      <c r="N66" s="4">
        <v>7.4666666666666659</v>
      </c>
      <c r="O66" s="4">
        <v>11.633333333333333</v>
      </c>
      <c r="P66" s="4">
        <v>4.666666666666667</v>
      </c>
      <c r="Q66" s="4">
        <v>4.7333333333333334</v>
      </c>
    </row>
    <row r="67" spans="7:17" x14ac:dyDescent="0.2">
      <c r="G67" s="11">
        <f t="shared" si="0"/>
        <v>4.0857849110801219</v>
      </c>
      <c r="H67" s="11">
        <f t="shared" si="1"/>
        <v>8.5717307894473542</v>
      </c>
      <c r="I67" s="11">
        <f t="shared" si="2"/>
        <v>3.4856904890198934</v>
      </c>
      <c r="J67" t="str">
        <f t="shared" si="3"/>
        <v/>
      </c>
      <c r="K67" t="s">
        <v>193</v>
      </c>
      <c r="L67" s="2">
        <v>4.0857849110801219</v>
      </c>
      <c r="M67" s="3">
        <v>0.85707146705967974</v>
      </c>
      <c r="N67" s="4">
        <v>7.9666666666666659</v>
      </c>
      <c r="O67" s="4">
        <v>12.199999999999998</v>
      </c>
      <c r="P67" s="4">
        <v>3.5333333333333337</v>
      </c>
      <c r="Q67" s="4">
        <v>3.1999999999999997</v>
      </c>
    </row>
    <row r="68" spans="7:17" x14ac:dyDescent="0.2">
      <c r="G68" s="11">
        <f t="shared" si="0"/>
        <v>4.1839637113488886</v>
      </c>
      <c r="H68" s="11">
        <f t="shared" si="1"/>
        <v>8.4524645358225481</v>
      </c>
      <c r="I68" s="11">
        <f t="shared" si="2"/>
        <v>3.6523085133982351</v>
      </c>
      <c r="J68" t="str">
        <f t="shared" si="3"/>
        <v/>
      </c>
      <c r="K68" t="s">
        <v>194</v>
      </c>
      <c r="L68" s="2">
        <v>4.1839637113488886</v>
      </c>
      <c r="M68" s="3">
        <v>0.85710106542205866</v>
      </c>
      <c r="N68" s="4">
        <v>8.1666666666666661</v>
      </c>
      <c r="O68" s="4">
        <v>10.166666666666666</v>
      </c>
      <c r="P68" s="4">
        <v>3.9</v>
      </c>
      <c r="Q68" s="4">
        <v>2.1666666666666665</v>
      </c>
    </row>
    <row r="69" spans="7:17" x14ac:dyDescent="0.2">
      <c r="G69" s="11">
        <f t="shared" si="0"/>
        <v>4.6536631244787019</v>
      </c>
      <c r="H69" s="11">
        <f t="shared" si="1"/>
        <v>6.4573905659942854</v>
      </c>
      <c r="I69" s="11">
        <f t="shared" si="2"/>
        <v>5.1376462658020241</v>
      </c>
      <c r="J69" t="str">
        <f t="shared" si="3"/>
        <v/>
      </c>
      <c r="K69" t="s">
        <v>195</v>
      </c>
      <c r="L69" s="2">
        <v>4.6536631244787019</v>
      </c>
      <c r="M69" s="3">
        <v>0.85706544812678587</v>
      </c>
      <c r="N69" s="4">
        <v>6</v>
      </c>
      <c r="O69" s="4">
        <v>9.1999999999999993</v>
      </c>
      <c r="P69" s="4">
        <v>5.9666666666666659</v>
      </c>
      <c r="Q69" s="4">
        <v>0.16666666666666666</v>
      </c>
    </row>
    <row r="70" spans="7:17" x14ac:dyDescent="0.2">
      <c r="G70" s="11">
        <f t="shared" si="0"/>
        <v>2.1214586967133409</v>
      </c>
      <c r="H70" s="11">
        <f t="shared" si="1"/>
        <v>4.2857645044866501</v>
      </c>
      <c r="I70" s="11">
        <f t="shared" si="2"/>
        <v>5.547442808153769</v>
      </c>
      <c r="J70" t="str">
        <f t="shared" si="3"/>
        <v/>
      </c>
      <c r="K70" t="s">
        <v>196</v>
      </c>
      <c r="L70" s="2">
        <v>2.1214586967133409</v>
      </c>
      <c r="M70" s="3">
        <v>0.85711443142265098</v>
      </c>
      <c r="N70" s="4">
        <v>4.0333333333333332</v>
      </c>
      <c r="O70" s="4">
        <v>5.8</v>
      </c>
      <c r="P70" s="4">
        <v>6.4333333333333327</v>
      </c>
      <c r="Q70" s="4">
        <v>0.23333333333333328</v>
      </c>
    </row>
    <row r="71" spans="7:17" x14ac:dyDescent="0.2">
      <c r="G71" s="11">
        <f t="shared" si="0"/>
        <v>2.1258918894817271</v>
      </c>
      <c r="H71" s="11">
        <f t="shared" si="1"/>
        <v>3.2674920339086402</v>
      </c>
      <c r="I71" s="11">
        <f t="shared" si="2"/>
        <v>5.6659788606316885</v>
      </c>
      <c r="J71" t="str">
        <f t="shared" si="3"/>
        <v/>
      </c>
      <c r="K71" t="s">
        <v>197</v>
      </c>
      <c r="L71" s="2">
        <v>2.1258918894817271</v>
      </c>
      <c r="M71" s="3">
        <v>0.85702494753686098</v>
      </c>
      <c r="N71" s="4">
        <v>2.2666666666666666</v>
      </c>
      <c r="O71" s="4">
        <v>9.2666666666666675</v>
      </c>
      <c r="P71" s="4">
        <v>6.5</v>
      </c>
      <c r="Q71" s="4">
        <v>0.66666666666666663</v>
      </c>
    </row>
    <row r="72" spans="7:17" x14ac:dyDescent="0.2">
      <c r="G72" s="11">
        <f t="shared" ref="G72:G90" si="4">L72</f>
        <v>1.8867321748097539</v>
      </c>
      <c r="H72" s="11">
        <f t="shared" ref="H72:H90" si="5">N72*M72+O72*(1-M72)</f>
        <v>5.5148531250835324</v>
      </c>
      <c r="I72" s="11">
        <f t="shared" ref="I72:I90" si="6">P72*M72+Q72*(1-M72)</f>
        <v>4.7387937494018058</v>
      </c>
      <c r="J72" t="str">
        <f t="shared" ref="J72:J90" si="7">IF(RIGHT(K72,1)="6",LEFT(K72,4),"")</f>
        <v>2023</v>
      </c>
      <c r="K72" t="s">
        <v>198</v>
      </c>
      <c r="L72" s="2">
        <v>1.8867321748097539</v>
      </c>
      <c r="M72" s="3">
        <v>0.85659374991916293</v>
      </c>
      <c r="N72" s="4">
        <v>5.3666666666666671</v>
      </c>
      <c r="O72" s="4">
        <v>6.3999999999999995</v>
      </c>
      <c r="P72" s="4">
        <v>5.8</v>
      </c>
      <c r="Q72" s="4">
        <v>-1.5999999999999999</v>
      </c>
    </row>
    <row r="73" spans="7:17" x14ac:dyDescent="0.2">
      <c r="G73" s="11">
        <f t="shared" si="4"/>
        <v>1.0780669211217342</v>
      </c>
      <c r="H73" s="11">
        <f t="shared" si="5"/>
        <v>6.7001092693439546</v>
      </c>
      <c r="I73" s="11">
        <f t="shared" si="6"/>
        <v>6.1233108901553592</v>
      </c>
      <c r="J73" t="str">
        <f t="shared" si="7"/>
        <v/>
      </c>
      <c r="K73" t="s">
        <v>199</v>
      </c>
      <c r="L73" s="2">
        <v>1.0780669211217342</v>
      </c>
      <c r="M73" s="3">
        <v>0.85667455995448305</v>
      </c>
      <c r="N73" s="4">
        <v>6.666666666666667</v>
      </c>
      <c r="O73" s="4">
        <v>6.9000000000000012</v>
      </c>
      <c r="P73" s="4">
        <v>7.7333333333333334</v>
      </c>
      <c r="Q73" s="4">
        <v>-3.5</v>
      </c>
    </row>
    <row r="74" spans="7:17" x14ac:dyDescent="0.2">
      <c r="G74" s="11">
        <f t="shared" si="4"/>
        <v>1.3173922632042645</v>
      </c>
      <c r="H74" s="11">
        <f t="shared" si="5"/>
        <v>7.8936722075624584</v>
      </c>
      <c r="I74" s="11">
        <f t="shared" si="6"/>
        <v>8.3011407744926178</v>
      </c>
      <c r="J74" t="str">
        <f t="shared" si="7"/>
        <v/>
      </c>
      <c r="K74" t="s">
        <v>200</v>
      </c>
      <c r="L74" s="2">
        <v>1.3173922632042645</v>
      </c>
      <c r="M74" s="3">
        <v>0.85666834572599715</v>
      </c>
      <c r="N74" s="4">
        <v>8.3666666666666671</v>
      </c>
      <c r="O74" s="4">
        <v>5.0666666666666664</v>
      </c>
      <c r="P74" s="4">
        <v>10.833333333333334</v>
      </c>
      <c r="Q74" s="4">
        <v>-6.833333333333333</v>
      </c>
    </row>
    <row r="75" spans="7:17" x14ac:dyDescent="0.2">
      <c r="G75" s="11">
        <f t="shared" si="4"/>
        <v>1.3761105032919829</v>
      </c>
      <c r="H75" s="11">
        <f t="shared" si="5"/>
        <v>6.5160695553132726</v>
      </c>
      <c r="I75" s="11">
        <f t="shared" si="6"/>
        <v>10.213619331939601</v>
      </c>
      <c r="J75" t="str">
        <f t="shared" si="7"/>
        <v/>
      </c>
      <c r="K75" t="s">
        <v>201</v>
      </c>
      <c r="L75" s="2">
        <v>1.3761105032919829</v>
      </c>
      <c r="M75" s="3">
        <v>0.85647391675752294</v>
      </c>
      <c r="N75" s="4">
        <v>6.1333333333333337</v>
      </c>
      <c r="O75" s="4">
        <v>8.7999999999999989</v>
      </c>
      <c r="P75" s="4">
        <v>12.4</v>
      </c>
      <c r="Q75" s="4">
        <v>-2.8333333333333335</v>
      </c>
    </row>
    <row r="76" spans="7:17" x14ac:dyDescent="0.2">
      <c r="G76" s="11">
        <f t="shared" si="4"/>
        <v>2.1390532316519626</v>
      </c>
      <c r="H76" s="11">
        <f t="shared" si="5"/>
        <v>3.6885104168986391</v>
      </c>
      <c r="I76" s="11">
        <f t="shared" si="6"/>
        <v>7.1905030409696993</v>
      </c>
      <c r="J76" t="str">
        <f t="shared" si="7"/>
        <v/>
      </c>
      <c r="K76" t="s">
        <v>202</v>
      </c>
      <c r="L76" s="2">
        <v>2.1390532316519626</v>
      </c>
      <c r="M76" s="3">
        <v>0.85653056564263363</v>
      </c>
      <c r="N76" s="4">
        <v>3.0333333333333332</v>
      </c>
      <c r="O76" s="4">
        <v>7.5999999999999988</v>
      </c>
      <c r="P76" s="4">
        <v>8.2999999999999989</v>
      </c>
      <c r="Q76" s="4">
        <v>0.56666666666666676</v>
      </c>
    </row>
    <row r="77" spans="7:17" x14ac:dyDescent="0.2">
      <c r="G77" s="11">
        <f t="shared" si="4"/>
        <v>1.4226604599485808</v>
      </c>
      <c r="H77" s="11">
        <f t="shared" si="5"/>
        <v>2.6366632116050006</v>
      </c>
      <c r="I77" s="11">
        <f t="shared" si="6"/>
        <v>1.9333333333333333</v>
      </c>
      <c r="J77" t="str">
        <f t="shared" si="7"/>
        <v/>
      </c>
      <c r="K77" t="s">
        <v>203</v>
      </c>
      <c r="L77" s="2">
        <v>1.4226604599485808</v>
      </c>
      <c r="M77" s="3">
        <v>0.85657202086771411</v>
      </c>
      <c r="N77" s="4">
        <v>1.8</v>
      </c>
      <c r="O77" s="4">
        <v>7.6333333333333329</v>
      </c>
      <c r="P77" s="4">
        <v>1.9333333333333333</v>
      </c>
      <c r="Q77" s="4">
        <v>1.9333333333333338</v>
      </c>
    </row>
    <row r="78" spans="7:17" x14ac:dyDescent="0.2">
      <c r="G78" s="11">
        <f t="shared" si="4"/>
        <v>1.2244989658967735</v>
      </c>
      <c r="H78" s="11">
        <f t="shared" si="5"/>
        <v>2.3333333333333335</v>
      </c>
      <c r="I78" s="11">
        <f t="shared" si="6"/>
        <v>0.42326211081496551</v>
      </c>
      <c r="J78" t="str">
        <f t="shared" si="7"/>
        <v/>
      </c>
      <c r="K78" t="s">
        <v>204</v>
      </c>
      <c r="L78" s="2">
        <v>1.2244989658967735</v>
      </c>
      <c r="M78" s="3">
        <v>0.85642884019343324</v>
      </c>
      <c r="N78" s="4">
        <v>2.3333333333333335</v>
      </c>
      <c r="O78" s="4">
        <v>2.3333333333333335</v>
      </c>
      <c r="P78" s="4">
        <v>0.53333333333333333</v>
      </c>
      <c r="Q78" s="4">
        <v>-0.23333333333333317</v>
      </c>
    </row>
    <row r="79" spans="7:17" x14ac:dyDescent="0.2">
      <c r="G79" s="11">
        <f t="shared" si="4"/>
        <v>1.7979801059555545</v>
      </c>
      <c r="H79" s="11">
        <f t="shared" si="5"/>
        <v>2.560465544060726</v>
      </c>
      <c r="I79" s="11">
        <f t="shared" si="6"/>
        <v>-1.710970602198604</v>
      </c>
      <c r="J79" t="str">
        <f t="shared" si="7"/>
        <v/>
      </c>
      <c r="K79" t="s">
        <v>205</v>
      </c>
      <c r="L79" s="2">
        <v>1.7979801059555545</v>
      </c>
      <c r="M79" s="3">
        <v>0.85691561222011459</v>
      </c>
      <c r="N79" s="4">
        <v>3.4666666666666668</v>
      </c>
      <c r="O79" s="4">
        <v>-2.8666666666666667</v>
      </c>
      <c r="P79" s="4">
        <v>-0.79999999999999993</v>
      </c>
      <c r="Q79" s="4">
        <v>-7.166666666666667</v>
      </c>
    </row>
    <row r="80" spans="7:17" x14ac:dyDescent="0.2">
      <c r="G80" s="11">
        <f t="shared" si="4"/>
        <v>2.7694588718737347</v>
      </c>
      <c r="H80" s="11">
        <f t="shared" si="5"/>
        <v>2.3971296156175228</v>
      </c>
      <c r="I80" s="11">
        <f t="shared" si="6"/>
        <v>0.96807681823661018</v>
      </c>
      <c r="J80" t="str">
        <f t="shared" si="7"/>
        <v/>
      </c>
      <c r="K80" t="s">
        <v>206</v>
      </c>
      <c r="L80" s="2">
        <v>2.7694588718737347</v>
      </c>
      <c r="M80" s="3">
        <v>0.85660800291009742</v>
      </c>
      <c r="N80" s="4">
        <v>3.1666666666666665</v>
      </c>
      <c r="O80" s="4">
        <v>-2.1999999999999997</v>
      </c>
      <c r="P80" s="4">
        <v>1.8666666666666665</v>
      </c>
      <c r="Q80" s="4">
        <v>-4.4000000000000004</v>
      </c>
    </row>
    <row r="81" spans="7:17" x14ac:dyDescent="0.2">
      <c r="G81" s="11">
        <f t="shared" si="4"/>
        <v>2.5118230771482044</v>
      </c>
      <c r="H81" s="11">
        <f t="shared" si="5"/>
        <v>1.3461306380524876</v>
      </c>
      <c r="I81" s="11">
        <f t="shared" si="6"/>
        <v>0.71420023113490239</v>
      </c>
      <c r="J81" t="str">
        <f t="shared" si="7"/>
        <v/>
      </c>
      <c r="K81" t="s">
        <v>207</v>
      </c>
      <c r="L81" s="2">
        <v>2.5118230771482044</v>
      </c>
      <c r="M81" s="3">
        <v>0.85653944785911651</v>
      </c>
      <c r="N81" s="4">
        <v>1.7</v>
      </c>
      <c r="O81" s="4">
        <v>-0.76666666666666627</v>
      </c>
      <c r="P81" s="4">
        <v>1.8666666666666665</v>
      </c>
      <c r="Q81" s="4">
        <v>-6.166666666666667</v>
      </c>
    </row>
    <row r="82" spans="7:17" x14ac:dyDescent="0.2">
      <c r="G82" s="11">
        <f t="shared" si="4"/>
        <v>3.2061347685053234</v>
      </c>
      <c r="H82" s="11">
        <f t="shared" si="5"/>
        <v>0.34884567552961121</v>
      </c>
      <c r="I82" s="11">
        <f t="shared" si="6"/>
        <v>2.7939274517172192</v>
      </c>
      <c r="J82" t="str">
        <f t="shared" si="7"/>
        <v/>
      </c>
      <c r="K82" t="s">
        <v>208</v>
      </c>
      <c r="L82" s="2">
        <v>3.2061347685053234</v>
      </c>
      <c r="M82" s="3">
        <v>0.85663876348098167</v>
      </c>
      <c r="N82" s="4">
        <v>-1.4802973661668753E-16</v>
      </c>
      <c r="O82" s="4">
        <v>2.4333333333333336</v>
      </c>
      <c r="P82" s="4">
        <v>3.1666666666666665</v>
      </c>
      <c r="Q82" s="4">
        <v>0.56666666666666676</v>
      </c>
    </row>
    <row r="83" spans="7:17" x14ac:dyDescent="0.2">
      <c r="G83" s="11" t="e">
        <f t="shared" si="4"/>
        <v>#N/A</v>
      </c>
      <c r="H83" s="11" t="e">
        <f t="shared" si="5"/>
        <v>#N/A</v>
      </c>
      <c r="I83" s="11" t="e">
        <f t="shared" si="6"/>
        <v>#N/A</v>
      </c>
      <c r="J83" t="str">
        <f t="shared" si="7"/>
        <v/>
      </c>
      <c r="K83" t="s">
        <v>209</v>
      </c>
      <c r="L83" s="2" t="e">
        <v>#N/A</v>
      </c>
      <c r="M83" s="3" t="e">
        <v>#N/A</v>
      </c>
      <c r="N83" s="4">
        <v>3.3333333333333361E-2</v>
      </c>
      <c r="O83" s="4">
        <v>-1.3</v>
      </c>
      <c r="P83" s="4">
        <v>3.6666666666666665</v>
      </c>
      <c r="Q83" s="4">
        <v>-0.69999999999999984</v>
      </c>
    </row>
    <row r="84" spans="7:17" x14ac:dyDescent="0.2">
      <c r="G84" s="11" t="e">
        <f t="shared" si="4"/>
        <v>#N/A</v>
      </c>
      <c r="H84" s="11" t="e">
        <f t="shared" si="5"/>
        <v>#N/A</v>
      </c>
      <c r="I84" s="11" t="e">
        <f t="shared" si="6"/>
        <v>#N/A</v>
      </c>
      <c r="J84" t="str">
        <f t="shared" si="7"/>
        <v>2024</v>
      </c>
      <c r="K84" t="s">
        <v>210</v>
      </c>
      <c r="L84" s="2" t="e">
        <v>#N/A</v>
      </c>
      <c r="M84" s="3" t="e">
        <v>#N/A</v>
      </c>
      <c r="N84" s="4" t="e">
        <v>#N/A</v>
      </c>
      <c r="O84" s="4" t="e">
        <v>#N/A</v>
      </c>
      <c r="P84" s="4" t="e">
        <v>#N/A</v>
      </c>
      <c r="Q84" s="4" t="e">
        <v>#N/A</v>
      </c>
    </row>
    <row r="85" spans="7:17" x14ac:dyDescent="0.2">
      <c r="G85" s="11" t="e">
        <f t="shared" si="4"/>
        <v>#N/A</v>
      </c>
      <c r="H85" s="11" t="e">
        <f t="shared" si="5"/>
        <v>#N/A</v>
      </c>
      <c r="I85" s="11" t="e">
        <f t="shared" si="6"/>
        <v>#N/A</v>
      </c>
      <c r="J85" t="str">
        <f t="shared" si="7"/>
        <v/>
      </c>
      <c r="K85" t="s">
        <v>211</v>
      </c>
      <c r="L85" s="2" t="e">
        <v>#N/A</v>
      </c>
      <c r="M85" s="3" t="e">
        <v>#N/A</v>
      </c>
      <c r="N85" s="4" t="e">
        <v>#N/A</v>
      </c>
      <c r="O85" s="4" t="e">
        <v>#N/A</v>
      </c>
      <c r="P85" s="4" t="e">
        <v>#N/A</v>
      </c>
      <c r="Q85" s="4" t="e">
        <v>#N/A</v>
      </c>
    </row>
    <row r="86" spans="7:17" x14ac:dyDescent="0.2">
      <c r="G86" s="11" t="e">
        <f t="shared" si="4"/>
        <v>#N/A</v>
      </c>
      <c r="H86" s="11" t="e">
        <f t="shared" si="5"/>
        <v>#N/A</v>
      </c>
      <c r="I86" s="11" t="e">
        <f t="shared" si="6"/>
        <v>#N/A</v>
      </c>
      <c r="J86" t="str">
        <f t="shared" si="7"/>
        <v/>
      </c>
      <c r="K86" t="s">
        <v>212</v>
      </c>
      <c r="L86" s="2" t="e">
        <v>#N/A</v>
      </c>
      <c r="M86" s="3" t="e">
        <v>#N/A</v>
      </c>
      <c r="N86" s="4" t="e">
        <v>#N/A</v>
      </c>
      <c r="O86" s="4" t="e">
        <v>#N/A</v>
      </c>
      <c r="P86" s="4" t="e">
        <v>#N/A</v>
      </c>
      <c r="Q86" s="4" t="e">
        <v>#N/A</v>
      </c>
    </row>
    <row r="87" spans="7:17" x14ac:dyDescent="0.2">
      <c r="G87" s="11" t="e">
        <f t="shared" si="4"/>
        <v>#N/A</v>
      </c>
      <c r="H87" s="11" t="e">
        <f t="shared" si="5"/>
        <v>#N/A</v>
      </c>
      <c r="I87" s="11" t="e">
        <f t="shared" si="6"/>
        <v>#N/A</v>
      </c>
      <c r="J87" t="str">
        <f t="shared" si="7"/>
        <v/>
      </c>
      <c r="K87" t="s">
        <v>213</v>
      </c>
      <c r="L87" s="2" t="e">
        <v>#N/A</v>
      </c>
      <c r="M87" s="3" t="e">
        <v>#N/A</v>
      </c>
      <c r="N87" s="4" t="e">
        <v>#N/A</v>
      </c>
      <c r="O87" s="4" t="e">
        <v>#N/A</v>
      </c>
      <c r="P87" s="4" t="e">
        <v>#N/A</v>
      </c>
      <c r="Q87" s="4" t="e">
        <v>#N/A</v>
      </c>
    </row>
    <row r="88" spans="7:17" x14ac:dyDescent="0.2">
      <c r="G88" s="11" t="e">
        <f t="shared" si="4"/>
        <v>#N/A</v>
      </c>
      <c r="H88" s="11" t="e">
        <f t="shared" si="5"/>
        <v>#N/A</v>
      </c>
      <c r="I88" s="11" t="e">
        <f t="shared" si="6"/>
        <v>#N/A</v>
      </c>
      <c r="J88" t="str">
        <f t="shared" si="7"/>
        <v/>
      </c>
      <c r="K88" t="s">
        <v>214</v>
      </c>
      <c r="L88" s="2" t="e">
        <v>#N/A</v>
      </c>
      <c r="M88" s="3" t="e">
        <v>#N/A</v>
      </c>
      <c r="N88" s="4" t="e">
        <v>#N/A</v>
      </c>
      <c r="O88" s="4" t="e">
        <v>#N/A</v>
      </c>
      <c r="P88" s="4" t="e">
        <v>#N/A</v>
      </c>
      <c r="Q88" s="4" t="e">
        <v>#N/A</v>
      </c>
    </row>
    <row r="89" spans="7:17" x14ac:dyDescent="0.2">
      <c r="G89" s="11" t="e">
        <f t="shared" si="4"/>
        <v>#N/A</v>
      </c>
      <c r="H89" s="11" t="e">
        <f t="shared" si="5"/>
        <v>#N/A</v>
      </c>
      <c r="I89" s="11" t="e">
        <f t="shared" si="6"/>
        <v>#N/A</v>
      </c>
      <c r="J89" t="str">
        <f t="shared" si="7"/>
        <v/>
      </c>
      <c r="K89" t="s">
        <v>215</v>
      </c>
      <c r="L89" s="2" t="e">
        <v>#N/A</v>
      </c>
      <c r="M89" s="3" t="e">
        <v>#N/A</v>
      </c>
      <c r="N89" s="4" t="e">
        <v>#N/A</v>
      </c>
      <c r="O89" s="4" t="e">
        <v>#N/A</v>
      </c>
      <c r="P89" s="4" t="e">
        <v>#N/A</v>
      </c>
      <c r="Q89" s="4" t="e">
        <v>#N/A</v>
      </c>
    </row>
    <row r="90" spans="7:17" x14ac:dyDescent="0.2">
      <c r="G90" s="11" t="e">
        <f t="shared" si="4"/>
        <v>#N/A</v>
      </c>
      <c r="H90" s="11" t="e">
        <f t="shared" si="5"/>
        <v>#N/A</v>
      </c>
      <c r="I90" s="11" t="e">
        <f t="shared" si="6"/>
        <v>#N/A</v>
      </c>
      <c r="J90" t="str">
        <f t="shared" si="7"/>
        <v/>
      </c>
      <c r="K90" t="s">
        <v>216</v>
      </c>
      <c r="L90" s="2" t="e">
        <v>#N/A</v>
      </c>
      <c r="M90" s="3" t="e">
        <v>#N/A</v>
      </c>
      <c r="N90" s="4" t="e">
        <v>#N/A</v>
      </c>
      <c r="O90" s="4" t="e">
        <v>#N/A</v>
      </c>
      <c r="P90" s="4" t="e">
        <v>#N/A</v>
      </c>
      <c r="Q90" s="4" t="e">
        <v>#N/A</v>
      </c>
    </row>
  </sheetData>
  <mergeCells count="3">
    <mergeCell ref="G5:I5"/>
    <mergeCell ref="U5:V5"/>
    <mergeCell ref="U28:V28"/>
  </mergeCells>
  <pageMargins left="0.7" right="0.7" top="0.75" bottom="0.75" header="0.3" footer="0.3"/>
  <headerFooter>
    <oddHeader>&amp;L&amp;"Calibri"&amp;11&amp;K000000 NONCONFIDENTIAL // FRSONLY&amp;1#_x000D_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25332-B345-40CE-B56A-99A2FDB174C3}">
  <sheetPr codeName="Sheet6"/>
  <dimension ref="A2:P90"/>
  <sheetViews>
    <sheetView workbookViewId="0">
      <selection activeCell="M83" sqref="M83"/>
    </sheetView>
  </sheetViews>
  <sheetFormatPr defaultRowHeight="14.25" x14ac:dyDescent="0.2"/>
  <cols>
    <col min="4" max="4" width="10.5" customWidth="1"/>
    <col min="8" max="8" width="16.75" customWidth="1"/>
    <col min="10" max="10" width="11.875" customWidth="1"/>
    <col min="15" max="15" width="20" customWidth="1"/>
    <col min="16" max="16" width="38" customWidth="1"/>
    <col min="18" max="19" width="8"/>
    <col min="20" max="20" width="17.625" bestFit="1" customWidth="1"/>
    <col min="21" max="21" width="33.375" bestFit="1" customWidth="1"/>
  </cols>
  <sheetData>
    <row r="2" spans="1:16" x14ac:dyDescent="0.2">
      <c r="I2" t="s">
        <v>0</v>
      </c>
      <c r="J2" t="str">
        <f>_xlfn.CONCAT("Manufacturing ", _xlfn.XLOOKUP(J3,$O$7:$O$38,$P$7:$P$38))</f>
        <v>Manufacturing production</v>
      </c>
      <c r="K2" t="str">
        <f>_xlfn.CONCAT("Manufacturing ", _xlfn.XLOOKUP(K3,$O$7:$O$38,$P$7:$P$38))</f>
        <v>Manufacturing employment</v>
      </c>
    </row>
    <row r="3" spans="1:16" ht="15" x14ac:dyDescent="0.25">
      <c r="H3" s="9" t="s">
        <v>2</v>
      </c>
      <c r="I3" t="s">
        <v>3</v>
      </c>
      <c r="J3" t="s">
        <v>7</v>
      </c>
      <c r="K3" t="s">
        <v>5</v>
      </c>
    </row>
    <row r="4" spans="1:16" x14ac:dyDescent="0.2">
      <c r="A4" s="7" t="s">
        <v>9</v>
      </c>
      <c r="B4" s="7"/>
      <c r="C4" s="7"/>
      <c r="D4" s="7"/>
      <c r="E4" s="7"/>
      <c r="F4" s="7"/>
      <c r="H4" s="1" t="str">
        <f ca="1">_xlfn.CONCAT(YEAR(TODAY())-6,"01 ",YEAR(TODAY()),"12")</f>
        <v>201801 202412</v>
      </c>
      <c r="I4" t="str">
        <f>_xlfn.CONCAT("movv(",I3,",",$E$8,")")</f>
        <v>movv(difa%(TXLNAGRA@DALEMPN,1),3)</v>
      </c>
      <c r="J4" t="str">
        <f>_xlfn.CONCAT("movv(",J3,",",$E$8,")")</f>
        <v>movv(DPRODS@SURVEYS,3)</v>
      </c>
      <c r="K4" t="str">
        <f>_xlfn.CONCAT("movv(",K3,",",$E$8,")")</f>
        <v>movv(DNEMPS@SURVEYS,3)</v>
      </c>
    </row>
    <row r="5" spans="1:16" ht="15" x14ac:dyDescent="0.25">
      <c r="A5" s="7" t="s">
        <v>19</v>
      </c>
      <c r="B5" s="7"/>
      <c r="C5" s="7"/>
      <c r="D5" s="7"/>
      <c r="E5" s="7"/>
      <c r="F5" s="7"/>
      <c r="H5" t="s">
        <v>11</v>
      </c>
      <c r="I5" t="s">
        <v>12</v>
      </c>
      <c r="J5" t="s">
        <v>17</v>
      </c>
      <c r="K5" t="s">
        <v>15</v>
      </c>
      <c r="O5" s="29" t="s">
        <v>92</v>
      </c>
      <c r="P5" s="29"/>
    </row>
    <row r="6" spans="1:16" ht="15" x14ac:dyDescent="0.25">
      <c r="A6" s="7" t="s">
        <v>27</v>
      </c>
      <c r="B6" s="7"/>
      <c r="C6" s="7"/>
      <c r="D6" s="7"/>
      <c r="E6" s="7"/>
      <c r="F6" s="7"/>
      <c r="H6" t="s">
        <v>22</v>
      </c>
      <c r="J6" t="s">
        <v>24</v>
      </c>
      <c r="K6" t="s">
        <v>24</v>
      </c>
      <c r="O6" s="24" t="s">
        <v>25</v>
      </c>
      <c r="P6" s="24" t="s">
        <v>26</v>
      </c>
    </row>
    <row r="7" spans="1:16" x14ac:dyDescent="0.2">
      <c r="A7" s="7" t="s">
        <v>30</v>
      </c>
      <c r="B7" s="7"/>
      <c r="C7" s="7"/>
      <c r="D7" s="7"/>
      <c r="E7" s="7"/>
      <c r="F7" s="7"/>
      <c r="G7" t="str">
        <f>IF(RIGHT(H7,1)="6",LEFT(H7,4),"")</f>
        <v/>
      </c>
      <c r="H7" t="s">
        <v>28</v>
      </c>
      <c r="I7" s="2">
        <v>1.9501798670807775</v>
      </c>
      <c r="J7" s="4">
        <v>23.599999999999998</v>
      </c>
      <c r="K7" s="4">
        <v>14.9</v>
      </c>
      <c r="O7" s="5" t="s">
        <v>7</v>
      </c>
      <c r="P7" s="5" t="s">
        <v>95</v>
      </c>
    </row>
    <row r="8" spans="1:16" ht="15" x14ac:dyDescent="0.25">
      <c r="A8" s="7" t="s">
        <v>34</v>
      </c>
      <c r="B8" s="7"/>
      <c r="C8" s="7"/>
      <c r="D8" s="7"/>
      <c r="E8" s="8">
        <v>3</v>
      </c>
      <c r="F8" s="7"/>
      <c r="G8" t="str">
        <f t="shared" ref="G8:G71" si="0">IF(RIGHT(H8,1)="6",LEFT(H8,4),"")</f>
        <v/>
      </c>
      <c r="H8" t="s">
        <v>31</v>
      </c>
      <c r="I8" s="2">
        <v>2.5272950253009649</v>
      </c>
      <c r="J8" s="4">
        <v>27.766666666666666</v>
      </c>
      <c r="K8" s="4">
        <v>19.8</v>
      </c>
      <c r="O8" s="5" t="s">
        <v>97</v>
      </c>
      <c r="P8" s="5" t="s">
        <v>98</v>
      </c>
    </row>
    <row r="9" spans="1:16" x14ac:dyDescent="0.2">
      <c r="A9" s="7" t="s">
        <v>37</v>
      </c>
      <c r="B9" s="7"/>
      <c r="C9" s="7"/>
      <c r="D9" s="7"/>
      <c r="E9" s="7"/>
      <c r="F9" s="7"/>
      <c r="G9" t="str">
        <f t="shared" si="0"/>
        <v/>
      </c>
      <c r="H9" t="s">
        <v>35</v>
      </c>
      <c r="I9" s="2">
        <v>3.1164356736785561</v>
      </c>
      <c r="J9" s="4">
        <v>21.333333333333332</v>
      </c>
      <c r="K9" s="4">
        <v>17.166666666666668</v>
      </c>
      <c r="O9" s="5" t="s">
        <v>100</v>
      </c>
      <c r="P9" s="5" t="s">
        <v>101</v>
      </c>
    </row>
    <row r="10" spans="1:16" x14ac:dyDescent="0.2">
      <c r="A10" s="7" t="s">
        <v>41</v>
      </c>
      <c r="B10" s="7"/>
      <c r="C10" s="7"/>
      <c r="D10" s="7"/>
      <c r="E10" s="7"/>
      <c r="F10" s="7"/>
      <c r="G10" t="str">
        <f t="shared" si="0"/>
        <v/>
      </c>
      <c r="H10" t="s">
        <v>38</v>
      </c>
      <c r="I10" s="2">
        <v>3.195170194998628</v>
      </c>
      <c r="J10" s="4">
        <v>23</v>
      </c>
      <c r="K10" s="4">
        <v>17.833333333333336</v>
      </c>
      <c r="O10" s="5" t="s">
        <v>103</v>
      </c>
      <c r="P10" s="5" t="s">
        <v>104</v>
      </c>
    </row>
    <row r="11" spans="1:16" x14ac:dyDescent="0.2">
      <c r="G11" t="str">
        <f t="shared" si="0"/>
        <v/>
      </c>
      <c r="H11" t="s">
        <v>42</v>
      </c>
      <c r="I11" s="2">
        <v>3.0047649954523172</v>
      </c>
      <c r="J11" s="4">
        <v>24.2</v>
      </c>
      <c r="K11" s="4">
        <v>18.766666666666666</v>
      </c>
      <c r="O11" s="5" t="s">
        <v>106</v>
      </c>
      <c r="P11" s="5" t="s">
        <v>107</v>
      </c>
    </row>
    <row r="12" spans="1:16" x14ac:dyDescent="0.2">
      <c r="G12" t="str">
        <f t="shared" si="0"/>
        <v>2018</v>
      </c>
      <c r="H12" t="s">
        <v>45</v>
      </c>
      <c r="I12" s="2">
        <v>2.8903713475279278</v>
      </c>
      <c r="J12" s="4">
        <v>27.433333333333334</v>
      </c>
      <c r="K12" s="4">
        <v>22.966666666666669</v>
      </c>
      <c r="O12" s="5" t="s">
        <v>109</v>
      </c>
      <c r="P12" s="5" t="s">
        <v>110</v>
      </c>
    </row>
    <row r="13" spans="1:16" x14ac:dyDescent="0.2">
      <c r="G13" t="str">
        <f t="shared" si="0"/>
        <v/>
      </c>
      <c r="H13" t="s">
        <v>48</v>
      </c>
      <c r="I13" s="2">
        <v>3.1470899282804994</v>
      </c>
      <c r="J13" s="4">
        <v>28.866666666666671</v>
      </c>
      <c r="K13" s="4">
        <v>25.966666666666669</v>
      </c>
      <c r="O13" s="5" t="s">
        <v>112</v>
      </c>
      <c r="P13" s="5" t="s">
        <v>113</v>
      </c>
    </row>
    <row r="14" spans="1:16" x14ac:dyDescent="0.2">
      <c r="G14" t="str">
        <f t="shared" si="0"/>
        <v/>
      </c>
      <c r="H14" t="s">
        <v>51</v>
      </c>
      <c r="I14" s="2">
        <v>3.1239287693663798</v>
      </c>
      <c r="J14" s="4">
        <v>27.333333333333332</v>
      </c>
      <c r="K14" s="4">
        <v>27.633333333333336</v>
      </c>
      <c r="O14" s="5" t="s">
        <v>115</v>
      </c>
      <c r="P14" s="5" t="s">
        <v>116</v>
      </c>
    </row>
    <row r="15" spans="1:16" x14ac:dyDescent="0.2">
      <c r="G15" t="str">
        <f t="shared" si="0"/>
        <v/>
      </c>
      <c r="H15" t="s">
        <v>54</v>
      </c>
      <c r="I15" s="2">
        <v>2.2073819692080887</v>
      </c>
      <c r="J15" s="4">
        <v>26.566666666666663</v>
      </c>
      <c r="K15" s="4">
        <v>24.366666666666664</v>
      </c>
      <c r="O15" s="5" t="s">
        <v>118</v>
      </c>
      <c r="P15" s="5" t="s">
        <v>119</v>
      </c>
    </row>
    <row r="16" spans="1:16" x14ac:dyDescent="0.2">
      <c r="G16" t="str">
        <f t="shared" si="0"/>
        <v/>
      </c>
      <c r="H16" t="s">
        <v>57</v>
      </c>
      <c r="I16" s="2">
        <v>2.1314818046691184</v>
      </c>
      <c r="J16" s="4">
        <v>22.466666666666669</v>
      </c>
      <c r="K16" s="4">
        <v>22.5</v>
      </c>
      <c r="O16" s="5" t="s">
        <v>121</v>
      </c>
      <c r="P16" s="5" t="s">
        <v>122</v>
      </c>
    </row>
    <row r="17" spans="7:16" x14ac:dyDescent="0.2">
      <c r="G17" t="str">
        <f t="shared" si="0"/>
        <v/>
      </c>
      <c r="H17" t="s">
        <v>60</v>
      </c>
      <c r="I17" s="2">
        <v>1.6812717769549475</v>
      </c>
      <c r="J17" s="4">
        <v>15.633333333333333</v>
      </c>
      <c r="K17" s="4">
        <v>17.8</v>
      </c>
      <c r="O17" s="5" t="s">
        <v>124</v>
      </c>
      <c r="P17" s="5" t="s">
        <v>125</v>
      </c>
    </row>
    <row r="18" spans="7:16" x14ac:dyDescent="0.2">
      <c r="G18" t="str">
        <f t="shared" si="0"/>
        <v/>
      </c>
      <c r="H18" t="s">
        <v>63</v>
      </c>
      <c r="I18" s="2">
        <v>2.0891980213949779</v>
      </c>
      <c r="J18" s="4">
        <v>10.133333333333333</v>
      </c>
      <c r="K18" s="4">
        <v>15.6</v>
      </c>
      <c r="O18" s="5" t="s">
        <v>127</v>
      </c>
      <c r="P18" s="5" t="s">
        <v>128</v>
      </c>
    </row>
    <row r="19" spans="7:16" x14ac:dyDescent="0.2">
      <c r="G19" t="str">
        <f t="shared" si="0"/>
        <v/>
      </c>
      <c r="H19" t="s">
        <v>66</v>
      </c>
      <c r="I19" s="2">
        <v>2.0952455936143886</v>
      </c>
      <c r="J19" s="4">
        <v>9.5333333333333332</v>
      </c>
      <c r="K19" s="4">
        <v>10.133333333333333</v>
      </c>
      <c r="O19" s="5" t="s">
        <v>130</v>
      </c>
      <c r="P19" s="5" t="s">
        <v>131</v>
      </c>
    </row>
    <row r="20" spans="7:16" x14ac:dyDescent="0.2">
      <c r="G20" t="str">
        <f t="shared" si="0"/>
        <v/>
      </c>
      <c r="H20" t="s">
        <v>69</v>
      </c>
      <c r="I20" s="2">
        <v>2.5383141031020648</v>
      </c>
      <c r="J20" s="4">
        <v>9.8666666666666671</v>
      </c>
      <c r="K20" s="4">
        <v>9.4666666666666668</v>
      </c>
      <c r="O20" s="5" t="s">
        <v>133</v>
      </c>
      <c r="P20" s="5" t="s">
        <v>134</v>
      </c>
    </row>
    <row r="21" spans="7:16" x14ac:dyDescent="0.2">
      <c r="G21" t="str">
        <f t="shared" si="0"/>
        <v/>
      </c>
      <c r="H21" t="s">
        <v>72</v>
      </c>
      <c r="I21" s="2">
        <v>2.2255316686827045</v>
      </c>
      <c r="J21" s="4">
        <v>11.700000000000001</v>
      </c>
      <c r="K21" s="4">
        <v>11.066666666666668</v>
      </c>
      <c r="O21" s="6" t="s">
        <v>136</v>
      </c>
      <c r="P21" s="5" t="s">
        <v>137</v>
      </c>
    </row>
    <row r="22" spans="7:16" x14ac:dyDescent="0.2">
      <c r="G22" t="str">
        <f t="shared" si="0"/>
        <v/>
      </c>
      <c r="H22" t="s">
        <v>75</v>
      </c>
      <c r="I22" s="2">
        <v>2.43727239366364</v>
      </c>
      <c r="J22" s="4">
        <v>10.766666666666666</v>
      </c>
      <c r="K22" s="4">
        <v>10.833333333333334</v>
      </c>
      <c r="O22" s="6" t="s">
        <v>139</v>
      </c>
      <c r="P22" s="5" t="s">
        <v>140</v>
      </c>
    </row>
    <row r="23" spans="7:16" x14ac:dyDescent="0.2">
      <c r="G23" t="str">
        <f t="shared" si="0"/>
        <v/>
      </c>
      <c r="H23" t="s">
        <v>78</v>
      </c>
      <c r="I23" s="2">
        <v>2.2054129094444042</v>
      </c>
      <c r="J23" s="4">
        <v>8.8666666666666671</v>
      </c>
      <c r="K23" s="4">
        <v>10.533333333333333</v>
      </c>
      <c r="O23" s="5" t="s">
        <v>142</v>
      </c>
      <c r="P23" s="5" t="s">
        <v>143</v>
      </c>
    </row>
    <row r="24" spans="7:16" x14ac:dyDescent="0.2">
      <c r="G24" t="str">
        <f t="shared" si="0"/>
        <v>2019</v>
      </c>
      <c r="H24" t="s">
        <v>81</v>
      </c>
      <c r="I24" s="2">
        <v>2.326746643045996</v>
      </c>
      <c r="J24" s="4">
        <v>8.6666666666666661</v>
      </c>
      <c r="K24" s="4">
        <v>9.1666666666666661</v>
      </c>
      <c r="O24" s="6" t="s">
        <v>145</v>
      </c>
      <c r="P24" s="5" t="s">
        <v>146</v>
      </c>
    </row>
    <row r="25" spans="7:16" x14ac:dyDescent="0.2">
      <c r="G25" t="str">
        <f t="shared" si="0"/>
        <v/>
      </c>
      <c r="H25" t="s">
        <v>84</v>
      </c>
      <c r="I25" s="2">
        <v>2.5571154199444557</v>
      </c>
      <c r="J25" s="4">
        <v>7.7666666666666666</v>
      </c>
      <c r="K25" s="4">
        <v>12.6</v>
      </c>
      <c r="O25" s="5" t="s">
        <v>148</v>
      </c>
      <c r="P25" s="5" t="s">
        <v>149</v>
      </c>
    </row>
    <row r="26" spans="7:16" x14ac:dyDescent="0.2">
      <c r="G26" t="str">
        <f t="shared" si="0"/>
        <v/>
      </c>
      <c r="H26" t="s">
        <v>87</v>
      </c>
      <c r="I26" s="2">
        <v>2.5674708077647823</v>
      </c>
      <c r="J26" s="4">
        <v>12.9</v>
      </c>
      <c r="K26" s="4">
        <v>10.299999999999999</v>
      </c>
      <c r="O26" s="6" t="s">
        <v>151</v>
      </c>
      <c r="P26" s="5" t="s">
        <v>152</v>
      </c>
    </row>
    <row r="27" spans="7:16" x14ac:dyDescent="0.2">
      <c r="G27" t="str">
        <f t="shared" si="0"/>
        <v/>
      </c>
      <c r="H27" t="s">
        <v>90</v>
      </c>
      <c r="I27" s="2">
        <v>2.4058129601776557</v>
      </c>
      <c r="J27" s="4">
        <v>13.9</v>
      </c>
      <c r="K27" s="4">
        <v>12.866666666666665</v>
      </c>
      <c r="O27" s="5" t="s">
        <v>154</v>
      </c>
      <c r="P27" s="5" t="s">
        <v>155</v>
      </c>
    </row>
    <row r="28" spans="7:16" x14ac:dyDescent="0.2">
      <c r="G28" t="str">
        <f t="shared" si="0"/>
        <v/>
      </c>
      <c r="H28" t="s">
        <v>91</v>
      </c>
      <c r="I28" s="2">
        <v>1.4358141430950673</v>
      </c>
      <c r="J28" s="4">
        <v>12.066666666666668</v>
      </c>
      <c r="K28" s="4">
        <v>11</v>
      </c>
      <c r="O28" s="5" t="s">
        <v>157</v>
      </c>
      <c r="P28" s="5" t="s">
        <v>158</v>
      </c>
    </row>
    <row r="29" spans="7:16" x14ac:dyDescent="0.2">
      <c r="G29" t="str">
        <f t="shared" si="0"/>
        <v/>
      </c>
      <c r="H29" t="s">
        <v>93</v>
      </c>
      <c r="I29" s="2">
        <v>1.5699290794257619</v>
      </c>
      <c r="J29" s="4">
        <v>4.9999999999999991</v>
      </c>
      <c r="K29" s="4">
        <v>9.2666666666666675</v>
      </c>
      <c r="O29" s="5" t="s">
        <v>5</v>
      </c>
      <c r="P29" s="5" t="s">
        <v>160</v>
      </c>
    </row>
    <row r="30" spans="7:16" x14ac:dyDescent="0.2">
      <c r="G30" t="str">
        <f t="shared" si="0"/>
        <v/>
      </c>
      <c r="H30" t="s">
        <v>94</v>
      </c>
      <c r="I30" s="2">
        <v>1.3511770978485549</v>
      </c>
      <c r="J30" s="4">
        <v>1.3333333333333333</v>
      </c>
      <c r="K30" s="4">
        <v>4.9666666666666668</v>
      </c>
      <c r="O30" s="5" t="s">
        <v>162</v>
      </c>
      <c r="P30" s="5" t="s">
        <v>163</v>
      </c>
    </row>
    <row r="31" spans="7:16" x14ac:dyDescent="0.2">
      <c r="G31" t="str">
        <f t="shared" si="0"/>
        <v/>
      </c>
      <c r="H31" t="s">
        <v>96</v>
      </c>
      <c r="I31" s="2">
        <v>2.4252883661385116</v>
      </c>
      <c r="J31" s="4">
        <v>4.166666666666667</v>
      </c>
      <c r="K31" s="4">
        <v>2.1333333333333333</v>
      </c>
      <c r="O31" s="5" t="s">
        <v>165</v>
      </c>
      <c r="P31" s="5" t="s">
        <v>166</v>
      </c>
    </row>
    <row r="32" spans="7:16" x14ac:dyDescent="0.2">
      <c r="G32" t="str">
        <f t="shared" si="0"/>
        <v/>
      </c>
      <c r="H32" t="s">
        <v>99</v>
      </c>
      <c r="I32" s="2">
        <v>1.8597746646152657</v>
      </c>
      <c r="J32" s="4">
        <v>10.5</v>
      </c>
      <c r="K32" s="4">
        <v>1.8999999999999997</v>
      </c>
      <c r="O32" s="5" t="s">
        <v>168</v>
      </c>
      <c r="P32" s="5" t="s">
        <v>169</v>
      </c>
    </row>
    <row r="33" spans="7:16" x14ac:dyDescent="0.2">
      <c r="G33" t="str">
        <f t="shared" si="0"/>
        <v/>
      </c>
      <c r="H33" t="s">
        <v>102</v>
      </c>
      <c r="I33" s="2">
        <v>-0.24523246658655337</v>
      </c>
      <c r="J33" s="4">
        <v>-1.7999999999999996</v>
      </c>
      <c r="K33" s="4">
        <v>-7.2666666666666666</v>
      </c>
      <c r="O33" s="5" t="s">
        <v>171</v>
      </c>
      <c r="P33" s="5" t="s">
        <v>172</v>
      </c>
    </row>
    <row r="34" spans="7:16" x14ac:dyDescent="0.2">
      <c r="G34" t="str">
        <f t="shared" si="0"/>
        <v/>
      </c>
      <c r="H34" t="s">
        <v>105</v>
      </c>
      <c r="I34" s="2">
        <v>-26.124544947442175</v>
      </c>
      <c r="J34" s="4">
        <v>-24.3</v>
      </c>
      <c r="K34" s="4">
        <v>-15.299999999999999</v>
      </c>
      <c r="O34" s="5" t="s">
        <v>174</v>
      </c>
      <c r="P34" s="5" t="s">
        <v>175</v>
      </c>
    </row>
    <row r="35" spans="7:16" x14ac:dyDescent="0.2">
      <c r="G35" t="str">
        <f t="shared" si="0"/>
        <v/>
      </c>
      <c r="H35" t="s">
        <v>108</v>
      </c>
      <c r="I35" s="2">
        <v>-17.424722178213788</v>
      </c>
      <c r="J35" s="4">
        <v>-39.199999999999996</v>
      </c>
      <c r="K35" s="4">
        <v>-18.7</v>
      </c>
      <c r="O35" s="5" t="s">
        <v>177</v>
      </c>
      <c r="P35" s="5" t="s">
        <v>178</v>
      </c>
    </row>
    <row r="36" spans="7:16" x14ac:dyDescent="0.2">
      <c r="G36" t="str">
        <f t="shared" si="0"/>
        <v>2020</v>
      </c>
      <c r="H36" t="s">
        <v>111</v>
      </c>
      <c r="I36" s="2">
        <v>-6.9192887233682656</v>
      </c>
      <c r="J36" s="4">
        <v>-22.366666666666664</v>
      </c>
      <c r="K36" s="4">
        <v>-10.966666666666667</v>
      </c>
      <c r="O36" s="5" t="s">
        <v>180</v>
      </c>
      <c r="P36" s="5" t="s">
        <v>181</v>
      </c>
    </row>
    <row r="37" spans="7:16" x14ac:dyDescent="0.2">
      <c r="G37" t="str">
        <f t="shared" si="0"/>
        <v/>
      </c>
      <c r="H37" t="s">
        <v>114</v>
      </c>
      <c r="I37" s="2">
        <v>18.665357807660861</v>
      </c>
      <c r="J37" s="4">
        <v>1.8333333333333328</v>
      </c>
      <c r="K37" s="4">
        <v>-2.1666666666666665</v>
      </c>
      <c r="O37" s="5" t="s">
        <v>183</v>
      </c>
      <c r="P37" s="5" t="s">
        <v>184</v>
      </c>
    </row>
    <row r="38" spans="7:16" x14ac:dyDescent="0.2">
      <c r="G38" t="str">
        <f t="shared" si="0"/>
        <v/>
      </c>
      <c r="H38" t="s">
        <v>117</v>
      </c>
      <c r="I38" s="2">
        <v>12.3151806748351</v>
      </c>
      <c r="J38" s="4">
        <v>16.2</v>
      </c>
      <c r="K38" s="4">
        <v>5.3666666666666671</v>
      </c>
      <c r="O38" s="5" t="s">
        <v>186</v>
      </c>
      <c r="P38" s="5" t="s">
        <v>187</v>
      </c>
    </row>
    <row r="39" spans="7:16" x14ac:dyDescent="0.2">
      <c r="G39" t="str">
        <f t="shared" si="0"/>
        <v/>
      </c>
      <c r="H39" t="s">
        <v>120</v>
      </c>
      <c r="I39" s="2">
        <v>6.0843992365231232</v>
      </c>
      <c r="J39" s="4">
        <v>18.833333333333332</v>
      </c>
      <c r="K39" s="4">
        <v>10.333333333333334</v>
      </c>
    </row>
    <row r="40" spans="7:16" x14ac:dyDescent="0.2">
      <c r="G40" t="str">
        <f t="shared" si="0"/>
        <v/>
      </c>
      <c r="H40" t="s">
        <v>123</v>
      </c>
      <c r="I40" s="2">
        <v>8.2779825820836752</v>
      </c>
      <c r="J40" s="4">
        <v>21.866666666666664</v>
      </c>
      <c r="K40" s="4">
        <v>12.1</v>
      </c>
    </row>
    <row r="41" spans="7:16" x14ac:dyDescent="0.2">
      <c r="G41" t="str">
        <f t="shared" si="0"/>
        <v/>
      </c>
      <c r="H41" t="s">
        <v>126</v>
      </c>
      <c r="I41" s="2">
        <v>6.6494668366241143</v>
      </c>
      <c r="J41" s="4">
        <v>19.599999999999998</v>
      </c>
      <c r="K41" s="4">
        <v>12.399999999999999</v>
      </c>
    </row>
    <row r="42" spans="7:16" x14ac:dyDescent="0.2">
      <c r="G42" t="str">
        <f t="shared" si="0"/>
        <v/>
      </c>
      <c r="H42" t="s">
        <v>129</v>
      </c>
      <c r="I42" s="2">
        <v>6.1872430853989746</v>
      </c>
      <c r="J42" s="4">
        <v>20.366666666666667</v>
      </c>
      <c r="K42" s="4">
        <v>14.166666666666666</v>
      </c>
    </row>
    <row r="43" spans="7:16" x14ac:dyDescent="0.2">
      <c r="G43" t="str">
        <f t="shared" si="0"/>
        <v/>
      </c>
      <c r="H43" t="s">
        <v>132</v>
      </c>
      <c r="I43" s="2">
        <v>4.4064512669993077</v>
      </c>
      <c r="J43" s="4">
        <v>13.433333333333332</v>
      </c>
      <c r="K43" s="4">
        <v>16.8</v>
      </c>
    </row>
    <row r="44" spans="7:16" x14ac:dyDescent="0.2">
      <c r="G44" t="str">
        <f t="shared" si="0"/>
        <v/>
      </c>
      <c r="H44" t="s">
        <v>135</v>
      </c>
      <c r="I44" s="2">
        <v>2.0443266167989602</v>
      </c>
      <c r="J44" s="4">
        <v>17.633333333333336</v>
      </c>
      <c r="K44" s="4">
        <v>17.099999999999998</v>
      </c>
    </row>
    <row r="45" spans="7:16" x14ac:dyDescent="0.2">
      <c r="G45" t="str">
        <f t="shared" si="0"/>
        <v/>
      </c>
      <c r="H45" t="s">
        <v>138</v>
      </c>
      <c r="I45" s="2">
        <v>4.7897363007650506</v>
      </c>
      <c r="J45" s="4">
        <v>25.266666666666666</v>
      </c>
      <c r="K45" s="4">
        <v>16.599999999999998</v>
      </c>
    </row>
    <row r="46" spans="7:16" x14ac:dyDescent="0.2">
      <c r="G46" t="str">
        <f t="shared" si="0"/>
        <v/>
      </c>
      <c r="H46" t="s">
        <v>141</v>
      </c>
      <c r="I46" s="2">
        <v>5.5018106126517994</v>
      </c>
      <c r="J46" s="4">
        <v>34.5</v>
      </c>
      <c r="K46" s="4">
        <v>21.566666666666666</v>
      </c>
    </row>
    <row r="47" spans="7:16" x14ac:dyDescent="0.2">
      <c r="G47" t="str">
        <f t="shared" si="0"/>
        <v/>
      </c>
      <c r="H47" t="s">
        <v>144</v>
      </c>
      <c r="I47" s="2">
        <v>8.3855208276090476</v>
      </c>
      <c r="J47" s="4">
        <v>32.166666666666664</v>
      </c>
      <c r="K47" s="4">
        <v>24.599999999999998</v>
      </c>
    </row>
    <row r="48" spans="7:16" x14ac:dyDescent="0.2">
      <c r="G48" t="str">
        <f t="shared" si="0"/>
        <v>2021</v>
      </c>
      <c r="H48" t="s">
        <v>147</v>
      </c>
      <c r="I48" s="2">
        <v>5.5371202624040121</v>
      </c>
      <c r="J48" s="4">
        <v>25.933333333333334</v>
      </c>
      <c r="K48" s="4">
        <v>26.3</v>
      </c>
    </row>
    <row r="49" spans="7:11" x14ac:dyDescent="0.2">
      <c r="G49" t="str">
        <f t="shared" si="0"/>
        <v/>
      </c>
      <c r="H49" t="s">
        <v>150</v>
      </c>
      <c r="I49" s="2">
        <v>7.4866626681530093</v>
      </c>
      <c r="J49" s="4">
        <v>25.066666666666666</v>
      </c>
      <c r="K49" s="4">
        <v>23.5</v>
      </c>
    </row>
    <row r="50" spans="7:11" x14ac:dyDescent="0.2">
      <c r="G50" t="str">
        <f t="shared" si="0"/>
        <v/>
      </c>
      <c r="H50" t="s">
        <v>153</v>
      </c>
      <c r="I50" s="2">
        <v>6.440569507603537</v>
      </c>
      <c r="J50" s="4">
        <v>27.3</v>
      </c>
      <c r="K50" s="4">
        <v>23.266666666666666</v>
      </c>
    </row>
    <row r="51" spans="7:11" x14ac:dyDescent="0.2">
      <c r="G51" t="str">
        <f t="shared" si="0"/>
        <v/>
      </c>
      <c r="H51" t="s">
        <v>156</v>
      </c>
      <c r="I51" s="2">
        <v>6.4861309433122516</v>
      </c>
      <c r="J51" s="4">
        <v>25.066666666666666</v>
      </c>
      <c r="K51" s="4">
        <v>23.899999999999995</v>
      </c>
    </row>
    <row r="52" spans="7:11" x14ac:dyDescent="0.2">
      <c r="G52" t="str">
        <f t="shared" si="0"/>
        <v/>
      </c>
      <c r="H52" t="s">
        <v>159</v>
      </c>
      <c r="I52" s="2">
        <v>7.0767014630398917</v>
      </c>
      <c r="J52" s="4">
        <v>20.466666666666669</v>
      </c>
      <c r="K52" s="4">
        <v>25.366666666666664</v>
      </c>
    </row>
    <row r="53" spans="7:11" x14ac:dyDescent="0.2">
      <c r="G53" t="str">
        <f t="shared" si="0"/>
        <v/>
      </c>
      <c r="H53" t="s">
        <v>161</v>
      </c>
      <c r="I53" s="2">
        <v>7.875980695110079</v>
      </c>
      <c r="J53" s="4">
        <v>22.366666666666671</v>
      </c>
      <c r="K53" s="4">
        <v>27.566666666666666</v>
      </c>
    </row>
    <row r="54" spans="7:11" x14ac:dyDescent="0.2">
      <c r="G54" t="str">
        <f t="shared" si="0"/>
        <v/>
      </c>
      <c r="H54" t="s">
        <v>164</v>
      </c>
      <c r="I54" s="2">
        <v>8.2769254825638683</v>
      </c>
      <c r="J54" s="4">
        <v>22.933333333333334</v>
      </c>
      <c r="K54" s="4">
        <v>29.233333333333331</v>
      </c>
    </row>
    <row r="55" spans="7:11" x14ac:dyDescent="0.2">
      <c r="G55" t="str">
        <f t="shared" si="0"/>
        <v/>
      </c>
      <c r="H55" t="s">
        <v>167</v>
      </c>
      <c r="I55" s="2">
        <v>3.9887329397165474</v>
      </c>
      <c r="J55" s="4">
        <v>22.966666666666669</v>
      </c>
      <c r="K55" s="4">
        <v>29.233333333333334</v>
      </c>
    </row>
    <row r="56" spans="7:11" x14ac:dyDescent="0.2">
      <c r="G56" t="str">
        <f t="shared" si="0"/>
        <v/>
      </c>
      <c r="H56" t="s">
        <v>170</v>
      </c>
      <c r="I56" s="2">
        <v>5.7509606930712023</v>
      </c>
      <c r="J56" s="4">
        <v>19.033333333333335</v>
      </c>
      <c r="K56" s="4">
        <v>25.966666666666669</v>
      </c>
    </row>
    <row r="57" spans="7:11" x14ac:dyDescent="0.2">
      <c r="G57" t="str">
        <f t="shared" si="0"/>
        <v/>
      </c>
      <c r="H57" t="s">
        <v>173</v>
      </c>
      <c r="I57" s="2">
        <v>4.8298232370347804</v>
      </c>
      <c r="J57" s="4">
        <v>15.1</v>
      </c>
      <c r="K57" s="4">
        <v>24.233333333333334</v>
      </c>
    </row>
    <row r="58" spans="7:11" x14ac:dyDescent="0.2">
      <c r="G58" t="str">
        <f t="shared" si="0"/>
        <v/>
      </c>
      <c r="H58" t="s">
        <v>176</v>
      </c>
      <c r="I58" s="2">
        <v>7.7272989030136685</v>
      </c>
      <c r="J58" s="4">
        <v>12.799999999999999</v>
      </c>
      <c r="K58" s="4">
        <v>23.2</v>
      </c>
    </row>
    <row r="59" spans="7:11" x14ac:dyDescent="0.2">
      <c r="G59" t="str">
        <f t="shared" si="0"/>
        <v/>
      </c>
      <c r="H59" t="s">
        <v>179</v>
      </c>
      <c r="I59" s="2">
        <v>5.4951806563886025</v>
      </c>
      <c r="J59" s="4">
        <v>13.966666666666667</v>
      </c>
      <c r="K59" s="4">
        <v>23.666666666666668</v>
      </c>
    </row>
    <row r="60" spans="7:11" x14ac:dyDescent="0.2">
      <c r="G60" t="str">
        <f t="shared" si="0"/>
        <v>2022</v>
      </c>
      <c r="H60" t="s">
        <v>182</v>
      </c>
      <c r="I60" s="2">
        <v>4.3700085348835929</v>
      </c>
      <c r="J60" s="4">
        <v>10.433333333333332</v>
      </c>
      <c r="K60" s="4">
        <v>20.2</v>
      </c>
    </row>
    <row r="61" spans="7:11" x14ac:dyDescent="0.2">
      <c r="G61" t="str">
        <f t="shared" si="0"/>
        <v/>
      </c>
      <c r="H61" t="s">
        <v>185</v>
      </c>
      <c r="I61" s="2">
        <v>5.0059806999087924</v>
      </c>
      <c r="J61" s="4">
        <v>8.1666666666666661</v>
      </c>
      <c r="K61" s="4">
        <v>17.666666666666668</v>
      </c>
    </row>
    <row r="62" spans="7:11" x14ac:dyDescent="0.2">
      <c r="G62" t="str">
        <f t="shared" si="0"/>
        <v/>
      </c>
      <c r="H62" t="s">
        <v>188</v>
      </c>
      <c r="I62" s="2">
        <v>5.3349961106868475</v>
      </c>
      <c r="J62" s="4">
        <v>2.4</v>
      </c>
      <c r="K62" s="4">
        <v>15.966666666666669</v>
      </c>
    </row>
    <row r="63" spans="7:11" x14ac:dyDescent="0.2">
      <c r="G63" t="str">
        <f t="shared" si="0"/>
        <v/>
      </c>
      <c r="H63" t="s">
        <v>189</v>
      </c>
      <c r="I63" s="2">
        <v>6.7035284335198453</v>
      </c>
      <c r="J63" s="4">
        <v>4.5666666666666673</v>
      </c>
      <c r="K63" s="4">
        <v>15.6</v>
      </c>
    </row>
    <row r="64" spans="7:11" x14ac:dyDescent="0.2">
      <c r="G64" t="str">
        <f t="shared" si="0"/>
        <v/>
      </c>
      <c r="H64" t="s">
        <v>190</v>
      </c>
      <c r="I64" s="2">
        <v>3.5444192749282268</v>
      </c>
      <c r="J64" s="4">
        <v>5.1000000000000005</v>
      </c>
      <c r="K64" s="4">
        <v>15.333333333333334</v>
      </c>
    </row>
    <row r="65" spans="7:11" x14ac:dyDescent="0.2">
      <c r="G65" t="str">
        <f t="shared" si="0"/>
        <v/>
      </c>
      <c r="H65" t="s">
        <v>191</v>
      </c>
      <c r="I65" s="2">
        <v>2.942554955399205</v>
      </c>
      <c r="J65" s="4">
        <v>4.8666666666666663</v>
      </c>
      <c r="K65" s="4">
        <v>11.9</v>
      </c>
    </row>
    <row r="66" spans="7:11" x14ac:dyDescent="0.2">
      <c r="G66" t="str">
        <f t="shared" si="0"/>
        <v/>
      </c>
      <c r="H66" t="s">
        <v>192</v>
      </c>
      <c r="I66" s="2">
        <v>2.0150987712516257</v>
      </c>
      <c r="J66" s="4">
        <v>4.7333333333333334</v>
      </c>
      <c r="K66" s="4">
        <v>11.633333333333333</v>
      </c>
    </row>
    <row r="67" spans="7:11" x14ac:dyDescent="0.2">
      <c r="G67" t="str">
        <f t="shared" si="0"/>
        <v/>
      </c>
      <c r="H67" t="s">
        <v>193</v>
      </c>
      <c r="I67" s="2">
        <v>4.0857849110801219</v>
      </c>
      <c r="J67" s="4">
        <v>3.1999999999999997</v>
      </c>
      <c r="K67" s="4">
        <v>12.199999999999998</v>
      </c>
    </row>
    <row r="68" spans="7:11" x14ac:dyDescent="0.2">
      <c r="G68" t="str">
        <f t="shared" si="0"/>
        <v/>
      </c>
      <c r="H68" t="s">
        <v>194</v>
      </c>
      <c r="I68" s="2">
        <v>4.1839637113488886</v>
      </c>
      <c r="J68" s="4">
        <v>2.1666666666666665</v>
      </c>
      <c r="K68" s="4">
        <v>10.166666666666666</v>
      </c>
    </row>
    <row r="69" spans="7:11" x14ac:dyDescent="0.2">
      <c r="G69" t="str">
        <f t="shared" si="0"/>
        <v/>
      </c>
      <c r="H69" t="s">
        <v>195</v>
      </c>
      <c r="I69" s="2">
        <v>4.6536631244787019</v>
      </c>
      <c r="J69" s="4">
        <v>0.16666666666666666</v>
      </c>
      <c r="K69" s="4">
        <v>9.1999999999999993</v>
      </c>
    </row>
    <row r="70" spans="7:11" x14ac:dyDescent="0.2">
      <c r="G70" t="str">
        <f t="shared" si="0"/>
        <v/>
      </c>
      <c r="H70" t="s">
        <v>196</v>
      </c>
      <c r="I70" s="2">
        <v>2.1214586967133409</v>
      </c>
      <c r="J70" s="4">
        <v>0.23333333333333328</v>
      </c>
      <c r="K70" s="4">
        <v>5.8</v>
      </c>
    </row>
    <row r="71" spans="7:11" x14ac:dyDescent="0.2">
      <c r="G71" t="str">
        <f t="shared" si="0"/>
        <v/>
      </c>
      <c r="H71" t="s">
        <v>197</v>
      </c>
      <c r="I71" s="2">
        <v>2.1258918894817271</v>
      </c>
      <c r="J71" s="4">
        <v>0.66666666666666663</v>
      </c>
      <c r="K71" s="4">
        <v>9.2666666666666675</v>
      </c>
    </row>
    <row r="72" spans="7:11" x14ac:dyDescent="0.2">
      <c r="G72" t="str">
        <f t="shared" ref="G72:G90" si="1">IF(RIGHT(H72,1)="6",LEFT(H72,4),"")</f>
        <v>2023</v>
      </c>
      <c r="H72" t="s">
        <v>198</v>
      </c>
      <c r="I72" s="2">
        <v>1.8867321748097539</v>
      </c>
      <c r="J72" s="4">
        <v>-1.5999999999999999</v>
      </c>
      <c r="K72" s="4">
        <v>6.3999999999999995</v>
      </c>
    </row>
    <row r="73" spans="7:11" x14ac:dyDescent="0.2">
      <c r="G73" t="str">
        <f t="shared" si="1"/>
        <v/>
      </c>
      <c r="H73" t="s">
        <v>199</v>
      </c>
      <c r="I73" s="2">
        <v>1.0780669211217342</v>
      </c>
      <c r="J73" s="4">
        <v>-3.5</v>
      </c>
      <c r="K73" s="4">
        <v>6.9000000000000012</v>
      </c>
    </row>
    <row r="74" spans="7:11" x14ac:dyDescent="0.2">
      <c r="G74" t="str">
        <f t="shared" si="1"/>
        <v/>
      </c>
      <c r="H74" t="s">
        <v>200</v>
      </c>
      <c r="I74" s="2">
        <v>1.3173922632042645</v>
      </c>
      <c r="J74" s="4">
        <v>-6.833333333333333</v>
      </c>
      <c r="K74" s="4">
        <v>5.0666666666666664</v>
      </c>
    </row>
    <row r="75" spans="7:11" x14ac:dyDescent="0.2">
      <c r="G75" t="str">
        <f t="shared" si="1"/>
        <v/>
      </c>
      <c r="H75" t="s">
        <v>201</v>
      </c>
      <c r="I75" s="2">
        <v>1.3761105032919829</v>
      </c>
      <c r="J75" s="4">
        <v>-2.8333333333333335</v>
      </c>
      <c r="K75" s="4">
        <v>8.7999999999999989</v>
      </c>
    </row>
    <row r="76" spans="7:11" x14ac:dyDescent="0.2">
      <c r="G76" t="str">
        <f t="shared" si="1"/>
        <v/>
      </c>
      <c r="H76" t="s">
        <v>202</v>
      </c>
      <c r="I76" s="2">
        <v>2.1390532316519626</v>
      </c>
      <c r="J76" s="4">
        <v>0.56666666666666676</v>
      </c>
      <c r="K76" s="4">
        <v>7.5999999999999988</v>
      </c>
    </row>
    <row r="77" spans="7:11" x14ac:dyDescent="0.2">
      <c r="G77" t="str">
        <f t="shared" si="1"/>
        <v/>
      </c>
      <c r="H77" t="s">
        <v>203</v>
      </c>
      <c r="I77" s="2">
        <v>1.4226604599485808</v>
      </c>
      <c r="J77" s="4">
        <v>1.9333333333333338</v>
      </c>
      <c r="K77" s="4">
        <v>7.6333333333333329</v>
      </c>
    </row>
    <row r="78" spans="7:11" x14ac:dyDescent="0.2">
      <c r="G78" t="str">
        <f t="shared" si="1"/>
        <v/>
      </c>
      <c r="H78" t="s">
        <v>204</v>
      </c>
      <c r="I78" s="2">
        <v>1.2244989658967735</v>
      </c>
      <c r="J78" s="4">
        <v>-0.23333333333333317</v>
      </c>
      <c r="K78" s="4">
        <v>2.3333333333333335</v>
      </c>
    </row>
    <row r="79" spans="7:11" x14ac:dyDescent="0.2">
      <c r="G79" t="str">
        <f t="shared" si="1"/>
        <v/>
      </c>
      <c r="H79" t="s">
        <v>205</v>
      </c>
      <c r="I79" s="2">
        <v>1.7979801059555545</v>
      </c>
      <c r="J79" s="4">
        <v>-7.166666666666667</v>
      </c>
      <c r="K79" s="4">
        <v>-2.8666666666666667</v>
      </c>
    </row>
    <row r="80" spans="7:11" x14ac:dyDescent="0.2">
      <c r="G80" t="str">
        <f t="shared" si="1"/>
        <v/>
      </c>
      <c r="H80" t="s">
        <v>206</v>
      </c>
      <c r="I80" s="2">
        <v>2.7694588718737347</v>
      </c>
      <c r="J80" s="4">
        <v>-4.4000000000000004</v>
      </c>
      <c r="K80" s="4">
        <v>-2.1999999999999997</v>
      </c>
    </row>
    <row r="81" spans="7:11" x14ac:dyDescent="0.2">
      <c r="G81" t="str">
        <f t="shared" si="1"/>
        <v/>
      </c>
      <c r="H81" t="s">
        <v>207</v>
      </c>
      <c r="I81" s="2">
        <v>2.5118230771482044</v>
      </c>
      <c r="J81" s="4">
        <v>-6.166666666666667</v>
      </c>
      <c r="K81" s="4">
        <v>-0.76666666666666627</v>
      </c>
    </row>
    <row r="82" spans="7:11" x14ac:dyDescent="0.2">
      <c r="G82" t="str">
        <f t="shared" si="1"/>
        <v/>
      </c>
      <c r="H82" t="s">
        <v>208</v>
      </c>
      <c r="I82" s="2">
        <v>3.2061347685053234</v>
      </c>
      <c r="J82" s="4">
        <v>0.56666666666666676</v>
      </c>
      <c r="K82" s="4">
        <v>2.4333333333333336</v>
      </c>
    </row>
    <row r="83" spans="7:11" x14ac:dyDescent="0.2">
      <c r="G83" t="str">
        <f t="shared" si="1"/>
        <v/>
      </c>
      <c r="H83" t="s">
        <v>209</v>
      </c>
      <c r="I83" s="2" t="e">
        <v>#N/A</v>
      </c>
      <c r="J83" s="4">
        <v>-0.69999999999999984</v>
      </c>
      <c r="K83" s="4">
        <v>-1.3</v>
      </c>
    </row>
    <row r="84" spans="7:11" x14ac:dyDescent="0.2">
      <c r="G84" t="str">
        <f t="shared" si="1"/>
        <v>2024</v>
      </c>
      <c r="H84" t="s">
        <v>210</v>
      </c>
      <c r="I84" s="2" t="e">
        <v>#N/A</v>
      </c>
      <c r="J84" s="4" t="e">
        <v>#N/A</v>
      </c>
      <c r="K84" s="4" t="e">
        <v>#N/A</v>
      </c>
    </row>
    <row r="85" spans="7:11" x14ac:dyDescent="0.2">
      <c r="G85" t="str">
        <f t="shared" si="1"/>
        <v/>
      </c>
      <c r="H85" t="s">
        <v>211</v>
      </c>
      <c r="I85" s="2" t="e">
        <v>#N/A</v>
      </c>
      <c r="J85" s="4" t="e">
        <v>#N/A</v>
      </c>
      <c r="K85" s="4" t="e">
        <v>#N/A</v>
      </c>
    </row>
    <row r="86" spans="7:11" x14ac:dyDescent="0.2">
      <c r="G86" t="str">
        <f t="shared" si="1"/>
        <v/>
      </c>
      <c r="H86" t="s">
        <v>212</v>
      </c>
      <c r="I86" s="2" t="e">
        <v>#N/A</v>
      </c>
      <c r="J86" s="4" t="e">
        <v>#N/A</v>
      </c>
      <c r="K86" s="4" t="e">
        <v>#N/A</v>
      </c>
    </row>
    <row r="87" spans="7:11" x14ac:dyDescent="0.2">
      <c r="G87" t="str">
        <f t="shared" si="1"/>
        <v/>
      </c>
      <c r="H87" t="s">
        <v>213</v>
      </c>
      <c r="I87" s="2" t="e">
        <v>#N/A</v>
      </c>
      <c r="J87" s="4" t="e">
        <v>#N/A</v>
      </c>
      <c r="K87" s="4" t="e">
        <v>#N/A</v>
      </c>
    </row>
    <row r="88" spans="7:11" x14ac:dyDescent="0.2">
      <c r="G88" t="str">
        <f t="shared" si="1"/>
        <v/>
      </c>
      <c r="H88" t="s">
        <v>214</v>
      </c>
      <c r="I88" s="2" t="e">
        <v>#N/A</v>
      </c>
      <c r="J88" s="4" t="e">
        <v>#N/A</v>
      </c>
      <c r="K88" s="4" t="e">
        <v>#N/A</v>
      </c>
    </row>
    <row r="89" spans="7:11" x14ac:dyDescent="0.2">
      <c r="G89" t="str">
        <f t="shared" si="1"/>
        <v/>
      </c>
      <c r="H89" t="s">
        <v>215</v>
      </c>
      <c r="I89" s="2" t="e">
        <v>#N/A</v>
      </c>
      <c r="J89" s="4" t="e">
        <v>#N/A</v>
      </c>
      <c r="K89" s="4" t="e">
        <v>#N/A</v>
      </c>
    </row>
    <row r="90" spans="7:11" x14ac:dyDescent="0.2">
      <c r="G90" t="str">
        <f t="shared" si="1"/>
        <v/>
      </c>
      <c r="H90" t="s">
        <v>216</v>
      </c>
      <c r="I90" s="2" t="e">
        <v>#N/A</v>
      </c>
      <c r="J90" s="4" t="e">
        <v>#N/A</v>
      </c>
      <c r="K90" s="4" t="e">
        <v>#N/A</v>
      </c>
    </row>
  </sheetData>
  <mergeCells count="1">
    <mergeCell ref="O5:P5"/>
  </mergeCells>
  <pageMargins left="0.7" right="0.7" top="0.75" bottom="0.75" header="0.3" footer="0.3"/>
  <headerFooter>
    <oddHeader>&amp;L&amp;"Calibri"&amp;11&amp;K000000 NONCONFIDENTIAL // FRSONLY&amp;1#_x000D_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D7B14-510A-4C51-9367-A982BC171CB8}">
  <sheetPr codeName="Sheet8"/>
  <dimension ref="A2:P90"/>
  <sheetViews>
    <sheetView workbookViewId="0">
      <selection activeCell="D18" sqref="D18"/>
    </sheetView>
  </sheetViews>
  <sheetFormatPr defaultRowHeight="14.25" x14ac:dyDescent="0.2"/>
  <cols>
    <col min="4" max="4" width="10.5" customWidth="1"/>
    <col min="8" max="8" width="16.75" customWidth="1"/>
    <col min="15" max="15" width="20" customWidth="1"/>
    <col min="16" max="16" width="38" customWidth="1"/>
    <col min="18" max="19" width="8"/>
    <col min="20" max="20" width="17.625" bestFit="1" customWidth="1"/>
    <col min="21" max="21" width="33.375" bestFit="1" customWidth="1"/>
  </cols>
  <sheetData>
    <row r="2" spans="1:16" x14ac:dyDescent="0.2">
      <c r="I2" t="s">
        <v>0</v>
      </c>
      <c r="J2" t="str">
        <f>_xlfn.CONCAT("Services ", _xlfn.XLOOKUP(J3,$O$7:$O$26,$P$7:$P$26))</f>
        <v>Services revenue</v>
      </c>
      <c r="K2" t="str">
        <f>_xlfn.CONCAT("Services ", _xlfn.XLOOKUP(K3,$O$7:$O$26,$P$7:$P$26))</f>
        <v>Services employment</v>
      </c>
    </row>
    <row r="3" spans="1:16" ht="15" x14ac:dyDescent="0.25">
      <c r="H3" s="9" t="s">
        <v>2</v>
      </c>
      <c r="I3" t="s">
        <v>3</v>
      </c>
      <c r="J3" t="s">
        <v>6</v>
      </c>
      <c r="K3" t="s">
        <v>4</v>
      </c>
    </row>
    <row r="4" spans="1:16" x14ac:dyDescent="0.2">
      <c r="A4" s="7" t="s">
        <v>9</v>
      </c>
      <c r="B4" s="7"/>
      <c r="C4" s="7"/>
      <c r="D4" s="7"/>
      <c r="E4" s="7"/>
      <c r="F4" s="7"/>
      <c r="H4" s="1" t="str">
        <f ca="1">_xlfn.CONCAT(YEAR(TODAY())-6,"01 ",YEAR(TODAY()),"12")</f>
        <v>201801 202412</v>
      </c>
      <c r="I4" t="str">
        <f>_xlfn.CONCAT("movv(",I3,",",$E$8,")")</f>
        <v>movv(difa%(TXLNAGRA@DALEMPN,1),3)</v>
      </c>
      <c r="J4" t="str">
        <f>_xlfn.CONCAT("movv(",J3,",",$E$8,")")</f>
        <v>movv(DSREVS@SURVEYS,3)</v>
      </c>
      <c r="K4" t="str">
        <f>_xlfn.CONCAT("movv(",K3,",",$E$8,")")</f>
        <v>movv(DSEMPS@SURVEYS,3)</v>
      </c>
    </row>
    <row r="5" spans="1:16" ht="15" x14ac:dyDescent="0.25">
      <c r="A5" s="7" t="s">
        <v>19</v>
      </c>
      <c r="B5" s="7"/>
      <c r="C5" s="7"/>
      <c r="D5" s="7"/>
      <c r="E5" s="7"/>
      <c r="F5" s="7"/>
      <c r="H5" t="s">
        <v>11</v>
      </c>
      <c r="I5" t="s">
        <v>12</v>
      </c>
      <c r="J5" t="s">
        <v>16</v>
      </c>
      <c r="K5" t="s">
        <v>14</v>
      </c>
      <c r="O5" s="29" t="s">
        <v>18</v>
      </c>
      <c r="P5" s="29"/>
    </row>
    <row r="6" spans="1:16" ht="15" x14ac:dyDescent="0.25">
      <c r="A6" s="7" t="s">
        <v>27</v>
      </c>
      <c r="B6" s="7"/>
      <c r="C6" s="7"/>
      <c r="D6" s="7"/>
      <c r="E6" s="7"/>
      <c r="F6" s="7"/>
      <c r="H6" t="s">
        <v>22</v>
      </c>
      <c r="J6" t="s">
        <v>24</v>
      </c>
      <c r="K6" t="s">
        <v>24</v>
      </c>
      <c r="O6" s="24" t="s">
        <v>25</v>
      </c>
      <c r="P6" s="24" t="s">
        <v>26</v>
      </c>
    </row>
    <row r="7" spans="1:16" x14ac:dyDescent="0.2">
      <c r="A7" s="7" t="s">
        <v>30</v>
      </c>
      <c r="B7" s="7"/>
      <c r="C7" s="7"/>
      <c r="D7" s="7"/>
      <c r="E7" s="7"/>
      <c r="F7" s="7"/>
      <c r="G7" t="str">
        <f>IF(RIGHT(H7,1)="6",LEFT(H7,4),"")</f>
        <v/>
      </c>
      <c r="H7" t="s">
        <v>28</v>
      </c>
      <c r="I7" s="2">
        <v>1.9501798670807775</v>
      </c>
      <c r="J7" s="4">
        <v>21.733333333333331</v>
      </c>
      <c r="K7" s="4">
        <v>11.1</v>
      </c>
      <c r="O7" s="5" t="s">
        <v>6</v>
      </c>
      <c r="P7" s="5" t="s">
        <v>29</v>
      </c>
    </row>
    <row r="8" spans="1:16" ht="15" x14ac:dyDescent="0.25">
      <c r="A8" s="7" t="s">
        <v>34</v>
      </c>
      <c r="B8" s="7"/>
      <c r="C8" s="7"/>
      <c r="D8" s="7"/>
      <c r="E8" s="8">
        <v>3</v>
      </c>
      <c r="F8" s="7"/>
      <c r="G8" t="str">
        <f t="shared" ref="G8:G71" si="0">IF(RIGHT(H8,1)="6",LEFT(H8,4),"")</f>
        <v/>
      </c>
      <c r="H8" t="s">
        <v>31</v>
      </c>
      <c r="I8" s="2">
        <v>2.5272950253009649</v>
      </c>
      <c r="J8" s="4">
        <v>18</v>
      </c>
      <c r="K8" s="4">
        <v>11.766666666666666</v>
      </c>
      <c r="O8" s="5" t="s">
        <v>32</v>
      </c>
      <c r="P8" s="5" t="s">
        <v>217</v>
      </c>
    </row>
    <row r="9" spans="1:16" x14ac:dyDescent="0.2">
      <c r="A9" s="7" t="s">
        <v>37</v>
      </c>
      <c r="B9" s="7"/>
      <c r="C9" s="7"/>
      <c r="D9" s="7"/>
      <c r="E9" s="7"/>
      <c r="F9" s="7"/>
      <c r="G9" t="str">
        <f t="shared" si="0"/>
        <v/>
      </c>
      <c r="H9" t="s">
        <v>35</v>
      </c>
      <c r="I9" s="2">
        <v>3.1164356736785561</v>
      </c>
      <c r="J9" s="4">
        <v>16.099999999999998</v>
      </c>
      <c r="K9" s="4">
        <v>11.633333333333333</v>
      </c>
      <c r="O9" s="5" t="s">
        <v>4</v>
      </c>
      <c r="P9" s="5" t="s">
        <v>160</v>
      </c>
    </row>
    <row r="10" spans="1:16" x14ac:dyDescent="0.2">
      <c r="A10" s="7" t="s">
        <v>41</v>
      </c>
      <c r="B10" s="7"/>
      <c r="C10" s="7"/>
      <c r="D10" s="7"/>
      <c r="E10" s="7"/>
      <c r="F10" s="7"/>
      <c r="G10" t="str">
        <f t="shared" si="0"/>
        <v/>
      </c>
      <c r="H10" t="s">
        <v>38</v>
      </c>
      <c r="I10" s="2">
        <v>3.195170194998628</v>
      </c>
      <c r="J10" s="4">
        <v>16.133333333333336</v>
      </c>
      <c r="K10" s="4">
        <v>14.5</v>
      </c>
      <c r="O10" s="5" t="s">
        <v>39</v>
      </c>
      <c r="P10" s="5" t="s">
        <v>163</v>
      </c>
    </row>
    <row r="11" spans="1:16" x14ac:dyDescent="0.2">
      <c r="G11" t="str">
        <f t="shared" si="0"/>
        <v/>
      </c>
      <c r="H11" t="s">
        <v>42</v>
      </c>
      <c r="I11" s="2">
        <v>3.0047649954523172</v>
      </c>
      <c r="J11" s="4">
        <v>19.633333333333333</v>
      </c>
      <c r="K11" s="4">
        <v>16.266666666666666</v>
      </c>
      <c r="O11" s="5" t="s">
        <v>43</v>
      </c>
      <c r="P11" s="5" t="s">
        <v>218</v>
      </c>
    </row>
    <row r="12" spans="1:16" x14ac:dyDescent="0.2">
      <c r="G12" t="str">
        <f t="shared" si="0"/>
        <v>2018</v>
      </c>
      <c r="H12" t="s">
        <v>45</v>
      </c>
      <c r="I12" s="2">
        <v>2.8903713475279278</v>
      </c>
      <c r="J12" s="4">
        <v>19.400000000000002</v>
      </c>
      <c r="K12" s="4">
        <v>15.9</v>
      </c>
      <c r="O12" s="5" t="s">
        <v>46</v>
      </c>
      <c r="P12" s="5" t="s">
        <v>219</v>
      </c>
    </row>
    <row r="13" spans="1:16" x14ac:dyDescent="0.2">
      <c r="G13" t="str">
        <f t="shared" si="0"/>
        <v/>
      </c>
      <c r="H13" t="s">
        <v>48</v>
      </c>
      <c r="I13" s="2">
        <v>3.1470899282804994</v>
      </c>
      <c r="J13" s="4">
        <v>22.666666666666668</v>
      </c>
      <c r="K13" s="4">
        <v>14.899999999999999</v>
      </c>
      <c r="O13" s="5" t="s">
        <v>49</v>
      </c>
      <c r="P13" s="5" t="s">
        <v>220</v>
      </c>
    </row>
    <row r="14" spans="1:16" x14ac:dyDescent="0.2">
      <c r="G14" t="str">
        <f t="shared" si="0"/>
        <v/>
      </c>
      <c r="H14" t="s">
        <v>51</v>
      </c>
      <c r="I14" s="2">
        <v>3.1239287693663798</v>
      </c>
      <c r="J14" s="4">
        <v>21.599999999999998</v>
      </c>
      <c r="K14" s="4">
        <v>12.766666666666666</v>
      </c>
      <c r="O14" s="5" t="s">
        <v>52</v>
      </c>
      <c r="P14" s="5" t="s">
        <v>221</v>
      </c>
    </row>
    <row r="15" spans="1:16" x14ac:dyDescent="0.2">
      <c r="G15" t="str">
        <f t="shared" si="0"/>
        <v/>
      </c>
      <c r="H15" t="s">
        <v>54</v>
      </c>
      <c r="I15" s="2">
        <v>2.2073819692080887</v>
      </c>
      <c r="J15" s="4">
        <v>24.099999999999998</v>
      </c>
      <c r="K15" s="4">
        <v>12.733333333333334</v>
      </c>
      <c r="O15" s="5" t="s">
        <v>55</v>
      </c>
      <c r="P15" s="5" t="s">
        <v>155</v>
      </c>
    </row>
    <row r="16" spans="1:16" x14ac:dyDescent="0.2">
      <c r="G16" t="str">
        <f t="shared" si="0"/>
        <v/>
      </c>
      <c r="H16" t="s">
        <v>57</v>
      </c>
      <c r="I16" s="2">
        <v>2.1314818046691184</v>
      </c>
      <c r="J16" s="4">
        <v>22.033333333333331</v>
      </c>
      <c r="K16" s="4">
        <v>13.166666666666666</v>
      </c>
      <c r="O16" s="5" t="s">
        <v>58</v>
      </c>
      <c r="P16" s="5" t="s">
        <v>158</v>
      </c>
    </row>
    <row r="17" spans="7:16" x14ac:dyDescent="0.2">
      <c r="G17" t="str">
        <f t="shared" si="0"/>
        <v/>
      </c>
      <c r="H17" t="s">
        <v>60</v>
      </c>
      <c r="I17" s="2">
        <v>1.6812717769549475</v>
      </c>
      <c r="J17" s="4">
        <v>22.033333333333331</v>
      </c>
      <c r="K17" s="4">
        <v>12.5</v>
      </c>
      <c r="O17" s="5" t="s">
        <v>61</v>
      </c>
      <c r="P17" s="5" t="s">
        <v>222</v>
      </c>
    </row>
    <row r="18" spans="7:16" x14ac:dyDescent="0.2">
      <c r="G18" t="str">
        <f t="shared" si="0"/>
        <v/>
      </c>
      <c r="H18" t="s">
        <v>63</v>
      </c>
      <c r="I18" s="2">
        <v>2.0891980213949779</v>
      </c>
      <c r="J18" s="4">
        <v>16.366666666666667</v>
      </c>
      <c r="K18" s="4">
        <v>11.333333333333334</v>
      </c>
      <c r="O18" s="5" t="s">
        <v>64</v>
      </c>
      <c r="P18" s="5" t="s">
        <v>223</v>
      </c>
    </row>
    <row r="19" spans="7:16" x14ac:dyDescent="0.2">
      <c r="G19" t="str">
        <f t="shared" si="0"/>
        <v/>
      </c>
      <c r="H19" t="s">
        <v>66</v>
      </c>
      <c r="I19" s="2">
        <v>2.0952455936143886</v>
      </c>
      <c r="J19" s="4">
        <v>15.266666666666666</v>
      </c>
      <c r="K19" s="4">
        <v>9.1333333333333329</v>
      </c>
      <c r="O19" s="5" t="s">
        <v>67</v>
      </c>
      <c r="P19" s="5" t="s">
        <v>224</v>
      </c>
    </row>
    <row r="20" spans="7:16" x14ac:dyDescent="0.2">
      <c r="G20" t="str">
        <f t="shared" si="0"/>
        <v/>
      </c>
      <c r="H20" t="s">
        <v>69</v>
      </c>
      <c r="I20" s="2">
        <v>2.5383141031020648</v>
      </c>
      <c r="J20" s="4">
        <v>14.233333333333334</v>
      </c>
      <c r="K20" s="4">
        <v>9.2666666666666675</v>
      </c>
      <c r="O20" s="5" t="s">
        <v>70</v>
      </c>
      <c r="P20" s="5" t="s">
        <v>225</v>
      </c>
    </row>
    <row r="21" spans="7:16" x14ac:dyDescent="0.2">
      <c r="G21" t="str">
        <f t="shared" si="0"/>
        <v/>
      </c>
      <c r="H21" t="s">
        <v>72</v>
      </c>
      <c r="I21" s="2">
        <v>2.2255316686827045</v>
      </c>
      <c r="J21" s="4">
        <v>14.866666666666667</v>
      </c>
      <c r="K21" s="4">
        <v>9.5333333333333332</v>
      </c>
      <c r="O21" s="5" t="s">
        <v>73</v>
      </c>
      <c r="P21" s="5" t="s">
        <v>172</v>
      </c>
    </row>
    <row r="22" spans="7:16" x14ac:dyDescent="0.2">
      <c r="G22" t="str">
        <f t="shared" si="0"/>
        <v/>
      </c>
      <c r="H22" t="s">
        <v>75</v>
      </c>
      <c r="I22" s="2">
        <v>2.43727239366364</v>
      </c>
      <c r="J22" s="4">
        <v>14.433333333333332</v>
      </c>
      <c r="K22" s="4">
        <v>10.833333333333334</v>
      </c>
      <c r="O22" s="5" t="s">
        <v>76</v>
      </c>
      <c r="P22" s="5" t="s">
        <v>175</v>
      </c>
    </row>
    <row r="23" spans="7:16" x14ac:dyDescent="0.2">
      <c r="G23" t="str">
        <f t="shared" si="0"/>
        <v/>
      </c>
      <c r="H23" t="s">
        <v>78</v>
      </c>
      <c r="I23" s="2">
        <v>2.2054129094444042</v>
      </c>
      <c r="J23" s="4">
        <v>9.5666666666666682</v>
      </c>
      <c r="K23" s="4">
        <v>10.066666666666666</v>
      </c>
      <c r="O23" s="5" t="s">
        <v>79</v>
      </c>
      <c r="P23" s="5" t="s">
        <v>178</v>
      </c>
    </row>
    <row r="24" spans="7:16" x14ac:dyDescent="0.2">
      <c r="G24" t="str">
        <f t="shared" si="0"/>
        <v>2019</v>
      </c>
      <c r="H24" t="s">
        <v>81</v>
      </c>
      <c r="I24" s="2">
        <v>2.326746643045996</v>
      </c>
      <c r="J24" s="4">
        <v>10.466666666666667</v>
      </c>
      <c r="K24" s="4">
        <v>8.6333333333333329</v>
      </c>
      <c r="O24" s="5" t="s">
        <v>82</v>
      </c>
      <c r="P24" s="5" t="s">
        <v>181</v>
      </c>
    </row>
    <row r="25" spans="7:16" x14ac:dyDescent="0.2">
      <c r="G25" t="str">
        <f t="shared" si="0"/>
        <v/>
      </c>
      <c r="H25" t="s">
        <v>84</v>
      </c>
      <c r="I25" s="2">
        <v>2.5571154199444557</v>
      </c>
      <c r="J25" s="4">
        <v>12.866666666666665</v>
      </c>
      <c r="K25" s="4">
        <v>7.9666666666666659</v>
      </c>
      <c r="O25" s="5" t="s">
        <v>85</v>
      </c>
      <c r="P25" s="5" t="s">
        <v>184</v>
      </c>
    </row>
    <row r="26" spans="7:16" x14ac:dyDescent="0.2">
      <c r="G26" t="str">
        <f t="shared" si="0"/>
        <v/>
      </c>
      <c r="H26" t="s">
        <v>87</v>
      </c>
      <c r="I26" s="2">
        <v>2.5674708077647823</v>
      </c>
      <c r="J26" s="4">
        <v>14.233333333333334</v>
      </c>
      <c r="K26" s="4">
        <v>8.7666666666666657</v>
      </c>
      <c r="O26" s="5" t="s">
        <v>88</v>
      </c>
      <c r="P26" s="5" t="s">
        <v>187</v>
      </c>
    </row>
    <row r="27" spans="7:16" x14ac:dyDescent="0.2">
      <c r="G27" t="str">
        <f t="shared" si="0"/>
        <v/>
      </c>
      <c r="H27" t="s">
        <v>90</v>
      </c>
      <c r="I27" s="2">
        <v>2.4058129601776557</v>
      </c>
      <c r="J27" s="4">
        <v>13.866666666666665</v>
      </c>
      <c r="K27" s="4">
        <v>8.5666666666666664</v>
      </c>
    </row>
    <row r="28" spans="7:16" x14ac:dyDescent="0.2">
      <c r="G28" t="str">
        <f t="shared" si="0"/>
        <v/>
      </c>
      <c r="H28" t="s">
        <v>91</v>
      </c>
      <c r="I28" s="2">
        <v>1.4358141430950673</v>
      </c>
      <c r="J28" s="4">
        <v>12.133333333333333</v>
      </c>
      <c r="K28" s="4">
        <v>8.9333333333333318</v>
      </c>
    </row>
    <row r="29" spans="7:16" x14ac:dyDescent="0.2">
      <c r="G29" t="str">
        <f t="shared" si="0"/>
        <v/>
      </c>
      <c r="H29" t="s">
        <v>93</v>
      </c>
      <c r="I29" s="2">
        <v>1.5699290794257619</v>
      </c>
      <c r="J29" s="4">
        <v>13.966666666666667</v>
      </c>
      <c r="K29" s="4">
        <v>8.2666666666666657</v>
      </c>
    </row>
    <row r="30" spans="7:16" x14ac:dyDescent="0.2">
      <c r="G30" t="str">
        <f t="shared" si="0"/>
        <v/>
      </c>
      <c r="H30" t="s">
        <v>94</v>
      </c>
      <c r="I30" s="2">
        <v>1.3511770978485549</v>
      </c>
      <c r="J30" s="4">
        <v>15.833333333333334</v>
      </c>
      <c r="K30" s="4">
        <v>8.2666666666666675</v>
      </c>
    </row>
    <row r="31" spans="7:16" x14ac:dyDescent="0.2">
      <c r="G31" t="str">
        <f t="shared" si="0"/>
        <v/>
      </c>
      <c r="H31" t="s">
        <v>96</v>
      </c>
      <c r="I31" s="2">
        <v>2.4252883661385116</v>
      </c>
      <c r="J31" s="4">
        <v>17.466666666666669</v>
      </c>
      <c r="K31" s="4">
        <v>7.8999999999999995</v>
      </c>
    </row>
    <row r="32" spans="7:16" x14ac:dyDescent="0.2">
      <c r="G32" t="str">
        <f t="shared" si="0"/>
        <v/>
      </c>
      <c r="H32" t="s">
        <v>99</v>
      </c>
      <c r="I32" s="2">
        <v>1.8597746646152657</v>
      </c>
      <c r="J32" s="4">
        <v>17.8</v>
      </c>
      <c r="K32" s="4">
        <v>7.5333333333333341</v>
      </c>
    </row>
    <row r="33" spans="7:11" x14ac:dyDescent="0.2">
      <c r="G33" t="str">
        <f t="shared" si="0"/>
        <v/>
      </c>
      <c r="H33" t="s">
        <v>102</v>
      </c>
      <c r="I33" s="2">
        <v>-0.24523246658655337</v>
      </c>
      <c r="J33" s="4">
        <v>-10.666666666666666</v>
      </c>
      <c r="K33" s="4">
        <v>-2.3333333333333335</v>
      </c>
    </row>
    <row r="34" spans="7:11" x14ac:dyDescent="0.2">
      <c r="G34" t="str">
        <f t="shared" si="0"/>
        <v/>
      </c>
      <c r="H34" t="s">
        <v>105</v>
      </c>
      <c r="I34" s="2">
        <v>-26.124544947442175</v>
      </c>
      <c r="J34" s="4">
        <v>-39.466666666666661</v>
      </c>
      <c r="K34" s="4">
        <v>-17</v>
      </c>
    </row>
    <row r="35" spans="7:11" x14ac:dyDescent="0.2">
      <c r="G35" t="str">
        <f t="shared" si="0"/>
        <v/>
      </c>
      <c r="H35" t="s">
        <v>108</v>
      </c>
      <c r="I35" s="2">
        <v>-17.424722178213788</v>
      </c>
      <c r="J35" s="4">
        <v>-53.133333333333333</v>
      </c>
      <c r="K35" s="4">
        <v>-22.533333333333331</v>
      </c>
    </row>
    <row r="36" spans="7:11" x14ac:dyDescent="0.2">
      <c r="G36" t="str">
        <f t="shared" si="0"/>
        <v>2020</v>
      </c>
      <c r="H36" t="s">
        <v>111</v>
      </c>
      <c r="I36" s="2">
        <v>-6.9192887233682656</v>
      </c>
      <c r="J36" s="4">
        <v>-28.533333333333331</v>
      </c>
      <c r="K36" s="4">
        <v>-15.366666666666665</v>
      </c>
    </row>
    <row r="37" spans="7:11" x14ac:dyDescent="0.2">
      <c r="G37" t="str">
        <f t="shared" si="0"/>
        <v/>
      </c>
      <c r="H37" t="s">
        <v>114</v>
      </c>
      <c r="I37" s="2">
        <v>18.665357807660861</v>
      </c>
      <c r="J37" s="4">
        <v>-9.2333333333333343</v>
      </c>
      <c r="K37" s="4">
        <v>-5.7666666666666666</v>
      </c>
    </row>
    <row r="38" spans="7:11" x14ac:dyDescent="0.2">
      <c r="G38" t="str">
        <f t="shared" si="0"/>
        <v/>
      </c>
      <c r="H38" t="s">
        <v>117</v>
      </c>
      <c r="I38" s="2">
        <v>12.3151806748351</v>
      </c>
      <c r="J38" s="4">
        <v>0.63333333333333319</v>
      </c>
      <c r="K38" s="4">
        <v>-2.4666666666666668</v>
      </c>
    </row>
    <row r="39" spans="7:11" x14ac:dyDescent="0.2">
      <c r="G39" t="str">
        <f t="shared" si="0"/>
        <v/>
      </c>
      <c r="H39" t="s">
        <v>120</v>
      </c>
      <c r="I39" s="2">
        <v>6.0843992365231232</v>
      </c>
      <c r="J39" s="4">
        <v>3.4333333333333336</v>
      </c>
      <c r="K39" s="4">
        <v>-0.80000000000000016</v>
      </c>
    </row>
    <row r="40" spans="7:11" x14ac:dyDescent="0.2">
      <c r="G40" t="str">
        <f t="shared" si="0"/>
        <v/>
      </c>
      <c r="H40" t="s">
        <v>123</v>
      </c>
      <c r="I40" s="2">
        <v>8.2779825820836752</v>
      </c>
      <c r="J40" s="4">
        <v>8.8333333333333339</v>
      </c>
      <c r="K40" s="4">
        <v>1.7333333333333334</v>
      </c>
    </row>
    <row r="41" spans="7:11" x14ac:dyDescent="0.2">
      <c r="G41" t="str">
        <f t="shared" si="0"/>
        <v/>
      </c>
      <c r="H41" t="s">
        <v>126</v>
      </c>
      <c r="I41" s="2">
        <v>6.6494668366241143</v>
      </c>
      <c r="J41" s="4">
        <v>8.2333333333333343</v>
      </c>
      <c r="K41" s="4">
        <v>2.2666666666666666</v>
      </c>
    </row>
    <row r="42" spans="7:11" x14ac:dyDescent="0.2">
      <c r="G42" t="str">
        <f t="shared" si="0"/>
        <v/>
      </c>
      <c r="H42" t="s">
        <v>129</v>
      </c>
      <c r="I42" s="2">
        <v>6.1872430853989746</v>
      </c>
      <c r="J42" s="4">
        <v>5.166666666666667</v>
      </c>
      <c r="K42" s="4">
        <v>3.2666666666666671</v>
      </c>
    </row>
    <row r="43" spans="7:11" x14ac:dyDescent="0.2">
      <c r="G43" t="str">
        <f t="shared" si="0"/>
        <v/>
      </c>
      <c r="H43" t="s">
        <v>132</v>
      </c>
      <c r="I43" s="2">
        <v>4.4064512669993077</v>
      </c>
      <c r="J43" s="4">
        <v>2.9666666666666668</v>
      </c>
      <c r="K43" s="4">
        <v>3.2666666666666671</v>
      </c>
    </row>
    <row r="44" spans="7:11" x14ac:dyDescent="0.2">
      <c r="G44" t="str">
        <f t="shared" si="0"/>
        <v/>
      </c>
      <c r="H44" t="s">
        <v>135</v>
      </c>
      <c r="I44" s="2">
        <v>2.0443266167989602</v>
      </c>
      <c r="J44" s="4">
        <v>3.4666666666666668</v>
      </c>
      <c r="K44" s="4">
        <v>3.5333333333333332</v>
      </c>
    </row>
    <row r="45" spans="7:11" x14ac:dyDescent="0.2">
      <c r="G45" t="str">
        <f t="shared" si="0"/>
        <v/>
      </c>
      <c r="H45" t="s">
        <v>138</v>
      </c>
      <c r="I45" s="2">
        <v>4.7897363007650506</v>
      </c>
      <c r="J45" s="4">
        <v>8.5666666666666664</v>
      </c>
      <c r="K45" s="4">
        <v>5.666666666666667</v>
      </c>
    </row>
    <row r="46" spans="7:11" x14ac:dyDescent="0.2">
      <c r="G46" t="str">
        <f t="shared" si="0"/>
        <v/>
      </c>
      <c r="H46" t="s">
        <v>141</v>
      </c>
      <c r="I46" s="2">
        <v>5.5018106126517994</v>
      </c>
      <c r="J46" s="4">
        <v>16.7</v>
      </c>
      <c r="K46" s="4">
        <v>10.633333333333333</v>
      </c>
    </row>
    <row r="47" spans="7:11" x14ac:dyDescent="0.2">
      <c r="G47" t="str">
        <f t="shared" si="0"/>
        <v/>
      </c>
      <c r="H47" t="s">
        <v>144</v>
      </c>
      <c r="I47" s="2">
        <v>8.3855208276090476</v>
      </c>
      <c r="J47" s="4">
        <v>24</v>
      </c>
      <c r="K47" s="4">
        <v>14.233333333333334</v>
      </c>
    </row>
    <row r="48" spans="7:11" x14ac:dyDescent="0.2">
      <c r="G48" t="str">
        <f t="shared" si="0"/>
        <v>2021</v>
      </c>
      <c r="H48" t="s">
        <v>147</v>
      </c>
      <c r="I48" s="2">
        <v>5.5371202624040121</v>
      </c>
      <c r="J48" s="4">
        <v>22.533333333333331</v>
      </c>
      <c r="K48" s="4">
        <v>13.6</v>
      </c>
    </row>
    <row r="49" spans="7:11" x14ac:dyDescent="0.2">
      <c r="G49" t="str">
        <f t="shared" si="0"/>
        <v/>
      </c>
      <c r="H49" t="s">
        <v>150</v>
      </c>
      <c r="I49" s="2">
        <v>7.4866626681530093</v>
      </c>
      <c r="J49" s="4">
        <v>20.933333333333334</v>
      </c>
      <c r="K49" s="4">
        <v>12.566666666666668</v>
      </c>
    </row>
    <row r="50" spans="7:11" x14ac:dyDescent="0.2">
      <c r="G50" t="str">
        <f t="shared" si="0"/>
        <v/>
      </c>
      <c r="H50" t="s">
        <v>153</v>
      </c>
      <c r="I50" s="2">
        <v>6.440569507603537</v>
      </c>
      <c r="J50" s="4">
        <v>18.266666666666669</v>
      </c>
      <c r="K50" s="4">
        <v>13.966666666666667</v>
      </c>
    </row>
    <row r="51" spans="7:11" x14ac:dyDescent="0.2">
      <c r="G51" t="str">
        <f t="shared" si="0"/>
        <v/>
      </c>
      <c r="H51" t="s">
        <v>156</v>
      </c>
      <c r="I51" s="2">
        <v>6.4861309433122516</v>
      </c>
      <c r="J51" s="4">
        <v>17.5</v>
      </c>
      <c r="K51" s="4">
        <v>13.333333333333334</v>
      </c>
    </row>
    <row r="52" spans="7:11" x14ac:dyDescent="0.2">
      <c r="G52" t="str">
        <f t="shared" si="0"/>
        <v/>
      </c>
      <c r="H52" t="s">
        <v>159</v>
      </c>
      <c r="I52" s="2">
        <v>7.0767014630398917</v>
      </c>
      <c r="J52" s="4">
        <v>17</v>
      </c>
      <c r="K52" s="4">
        <v>13.766666666666666</v>
      </c>
    </row>
    <row r="53" spans="7:11" x14ac:dyDescent="0.2">
      <c r="G53" t="str">
        <f t="shared" si="0"/>
        <v/>
      </c>
      <c r="H53" t="s">
        <v>161</v>
      </c>
      <c r="I53" s="2">
        <v>7.875980695110079</v>
      </c>
      <c r="J53" s="4">
        <v>20.233333333333334</v>
      </c>
      <c r="K53" s="4">
        <v>12.233333333333334</v>
      </c>
    </row>
    <row r="54" spans="7:11" x14ac:dyDescent="0.2">
      <c r="G54" t="str">
        <f t="shared" si="0"/>
        <v/>
      </c>
      <c r="H54" t="s">
        <v>164</v>
      </c>
      <c r="I54" s="2">
        <v>8.2769254825638683</v>
      </c>
      <c r="J54" s="4">
        <v>22.266666666666669</v>
      </c>
      <c r="K54" s="4">
        <v>12.833333333333334</v>
      </c>
    </row>
    <row r="55" spans="7:11" x14ac:dyDescent="0.2">
      <c r="G55" t="str">
        <f t="shared" si="0"/>
        <v/>
      </c>
      <c r="H55" t="s">
        <v>167</v>
      </c>
      <c r="I55" s="2">
        <v>3.9887329397165474</v>
      </c>
      <c r="J55" s="4">
        <v>16.666666666666668</v>
      </c>
      <c r="K55" s="4">
        <v>10.799999999999999</v>
      </c>
    </row>
    <row r="56" spans="7:11" x14ac:dyDescent="0.2">
      <c r="G56" t="str">
        <f t="shared" si="0"/>
        <v/>
      </c>
      <c r="H56" t="s">
        <v>170</v>
      </c>
      <c r="I56" s="2">
        <v>5.7509606930712023</v>
      </c>
      <c r="J56" s="4">
        <v>15.299999999999999</v>
      </c>
      <c r="K56" s="4">
        <v>11.366666666666667</v>
      </c>
    </row>
    <row r="57" spans="7:11" x14ac:dyDescent="0.2">
      <c r="G57" t="str">
        <f t="shared" si="0"/>
        <v/>
      </c>
      <c r="H57" t="s">
        <v>173</v>
      </c>
      <c r="I57" s="2">
        <v>4.8298232370347804</v>
      </c>
      <c r="J57" s="4">
        <v>16.366666666666667</v>
      </c>
      <c r="K57" s="4">
        <v>12.666666666666666</v>
      </c>
    </row>
    <row r="58" spans="7:11" x14ac:dyDescent="0.2">
      <c r="G58" t="str">
        <f t="shared" si="0"/>
        <v/>
      </c>
      <c r="H58" t="s">
        <v>176</v>
      </c>
      <c r="I58" s="2">
        <v>7.7272989030136685</v>
      </c>
      <c r="J58" s="4">
        <v>19.099999999999998</v>
      </c>
      <c r="K58" s="4">
        <v>14.666666666666666</v>
      </c>
    </row>
    <row r="59" spans="7:11" x14ac:dyDescent="0.2">
      <c r="G59" t="str">
        <f t="shared" si="0"/>
        <v/>
      </c>
      <c r="H59" t="s">
        <v>179</v>
      </c>
      <c r="I59" s="2">
        <v>5.4951806563886025</v>
      </c>
      <c r="J59" s="4">
        <v>13.799999999999999</v>
      </c>
      <c r="K59" s="4">
        <v>12.533333333333331</v>
      </c>
    </row>
    <row r="60" spans="7:11" x14ac:dyDescent="0.2">
      <c r="G60" t="str">
        <f t="shared" si="0"/>
        <v>2022</v>
      </c>
      <c r="H60" t="s">
        <v>182</v>
      </c>
      <c r="I60" s="2">
        <v>4.3700085348835929</v>
      </c>
      <c r="J60" s="4">
        <v>8.9999999999999982</v>
      </c>
      <c r="K60" s="4">
        <v>10</v>
      </c>
    </row>
    <row r="61" spans="7:11" x14ac:dyDescent="0.2">
      <c r="G61" t="str">
        <f t="shared" si="0"/>
        <v/>
      </c>
      <c r="H61" t="s">
        <v>185</v>
      </c>
      <c r="I61" s="2">
        <v>5.0059806999087924</v>
      </c>
      <c r="J61" s="4">
        <v>8.3666666666666671</v>
      </c>
      <c r="K61" s="4">
        <v>10</v>
      </c>
    </row>
    <row r="62" spans="7:11" x14ac:dyDescent="0.2">
      <c r="G62" t="str">
        <f t="shared" si="0"/>
        <v/>
      </c>
      <c r="H62" t="s">
        <v>188</v>
      </c>
      <c r="I62" s="2">
        <v>5.3349961106868475</v>
      </c>
      <c r="J62" s="4">
        <v>8.6333333333333329</v>
      </c>
      <c r="K62" s="4">
        <v>10</v>
      </c>
    </row>
    <row r="63" spans="7:11" x14ac:dyDescent="0.2">
      <c r="G63" t="str">
        <f t="shared" si="0"/>
        <v/>
      </c>
      <c r="H63" t="s">
        <v>189</v>
      </c>
      <c r="I63" s="2">
        <v>6.7035284335198453</v>
      </c>
      <c r="J63" s="4">
        <v>7.4000000000000012</v>
      </c>
      <c r="K63" s="4">
        <v>10.966666666666669</v>
      </c>
    </row>
    <row r="64" spans="7:11" x14ac:dyDescent="0.2">
      <c r="G64" t="str">
        <f t="shared" si="0"/>
        <v/>
      </c>
      <c r="H64" t="s">
        <v>190</v>
      </c>
      <c r="I64" s="2">
        <v>3.5444192749282268</v>
      </c>
      <c r="J64" s="4">
        <v>7.2666666666666666</v>
      </c>
      <c r="K64" s="4">
        <v>9.1333333333333329</v>
      </c>
    </row>
    <row r="65" spans="7:11" x14ac:dyDescent="0.2">
      <c r="G65" t="str">
        <f t="shared" si="0"/>
        <v/>
      </c>
      <c r="H65" t="s">
        <v>191</v>
      </c>
      <c r="I65" s="2">
        <v>2.942554955399205</v>
      </c>
      <c r="J65" s="4">
        <v>6.8666666666666671</v>
      </c>
      <c r="K65" s="4">
        <v>9.0666666666666682</v>
      </c>
    </row>
    <row r="66" spans="7:11" x14ac:dyDescent="0.2">
      <c r="G66" t="str">
        <f t="shared" si="0"/>
        <v/>
      </c>
      <c r="H66" t="s">
        <v>192</v>
      </c>
      <c r="I66" s="2">
        <v>2.0150987712516257</v>
      </c>
      <c r="J66" s="4">
        <v>4.666666666666667</v>
      </c>
      <c r="K66" s="4">
        <v>7.4666666666666659</v>
      </c>
    </row>
    <row r="67" spans="7:11" x14ac:dyDescent="0.2">
      <c r="G67" t="str">
        <f t="shared" si="0"/>
        <v/>
      </c>
      <c r="H67" t="s">
        <v>193</v>
      </c>
      <c r="I67" s="2">
        <v>4.0857849110801219</v>
      </c>
      <c r="J67" s="4">
        <v>3.5333333333333337</v>
      </c>
      <c r="K67" s="4">
        <v>7.9666666666666659</v>
      </c>
    </row>
    <row r="68" spans="7:11" x14ac:dyDescent="0.2">
      <c r="G68" t="str">
        <f t="shared" si="0"/>
        <v/>
      </c>
      <c r="H68" t="s">
        <v>194</v>
      </c>
      <c r="I68" s="2">
        <v>4.1839637113488886</v>
      </c>
      <c r="J68" s="4">
        <v>3.9</v>
      </c>
      <c r="K68" s="4">
        <v>8.1666666666666661</v>
      </c>
    </row>
    <row r="69" spans="7:11" x14ac:dyDescent="0.2">
      <c r="G69" t="str">
        <f t="shared" si="0"/>
        <v/>
      </c>
      <c r="H69" t="s">
        <v>195</v>
      </c>
      <c r="I69" s="2">
        <v>4.6536631244787019</v>
      </c>
      <c r="J69" s="4">
        <v>5.9666666666666659</v>
      </c>
      <c r="K69" s="4">
        <v>6</v>
      </c>
    </row>
    <row r="70" spans="7:11" x14ac:dyDescent="0.2">
      <c r="G70" t="str">
        <f t="shared" si="0"/>
        <v/>
      </c>
      <c r="H70" t="s">
        <v>196</v>
      </c>
      <c r="I70" s="2">
        <v>2.1214586967133409</v>
      </c>
      <c r="J70" s="4">
        <v>6.4333333333333327</v>
      </c>
      <c r="K70" s="4">
        <v>4.0333333333333332</v>
      </c>
    </row>
    <row r="71" spans="7:11" x14ac:dyDescent="0.2">
      <c r="G71" t="str">
        <f t="shared" si="0"/>
        <v/>
      </c>
      <c r="H71" t="s">
        <v>197</v>
      </c>
      <c r="I71" s="2">
        <v>2.1258918894817271</v>
      </c>
      <c r="J71" s="4">
        <v>6.5</v>
      </c>
      <c r="K71" s="4">
        <v>2.2666666666666666</v>
      </c>
    </row>
    <row r="72" spans="7:11" x14ac:dyDescent="0.2">
      <c r="G72" t="str">
        <f t="shared" ref="G72:G90" si="1">IF(RIGHT(H72,1)="6",LEFT(H72,4),"")</f>
        <v>2023</v>
      </c>
      <c r="H72" t="s">
        <v>198</v>
      </c>
      <c r="I72" s="2">
        <v>1.8867321748097539</v>
      </c>
      <c r="J72" s="4">
        <v>5.8</v>
      </c>
      <c r="K72" s="4">
        <v>5.3666666666666671</v>
      </c>
    </row>
    <row r="73" spans="7:11" x14ac:dyDescent="0.2">
      <c r="G73" t="str">
        <f t="shared" si="1"/>
        <v/>
      </c>
      <c r="H73" t="s">
        <v>199</v>
      </c>
      <c r="I73" s="2">
        <v>1.0780669211217342</v>
      </c>
      <c r="J73" s="4">
        <v>7.7333333333333334</v>
      </c>
      <c r="K73" s="4">
        <v>6.666666666666667</v>
      </c>
    </row>
    <row r="74" spans="7:11" x14ac:dyDescent="0.2">
      <c r="G74" t="str">
        <f t="shared" si="1"/>
        <v/>
      </c>
      <c r="H74" t="s">
        <v>200</v>
      </c>
      <c r="I74" s="2">
        <v>1.3173922632042645</v>
      </c>
      <c r="J74" s="4">
        <v>10.833333333333334</v>
      </c>
      <c r="K74" s="4">
        <v>8.3666666666666671</v>
      </c>
    </row>
    <row r="75" spans="7:11" x14ac:dyDescent="0.2">
      <c r="G75" t="str">
        <f t="shared" si="1"/>
        <v/>
      </c>
      <c r="H75" t="s">
        <v>201</v>
      </c>
      <c r="I75" s="2">
        <v>1.3761105032919829</v>
      </c>
      <c r="J75" s="4">
        <v>12.4</v>
      </c>
      <c r="K75" s="4">
        <v>6.1333333333333337</v>
      </c>
    </row>
    <row r="76" spans="7:11" x14ac:dyDescent="0.2">
      <c r="G76" t="str">
        <f t="shared" si="1"/>
        <v/>
      </c>
      <c r="H76" t="s">
        <v>202</v>
      </c>
      <c r="I76" s="2">
        <v>2.1390532316519626</v>
      </c>
      <c r="J76" s="4">
        <v>8.2999999999999989</v>
      </c>
      <c r="K76" s="4">
        <v>3.0333333333333332</v>
      </c>
    </row>
    <row r="77" spans="7:11" x14ac:dyDescent="0.2">
      <c r="G77" t="str">
        <f t="shared" si="1"/>
        <v/>
      </c>
      <c r="H77" t="s">
        <v>203</v>
      </c>
      <c r="I77" s="2">
        <v>1.4226604599485808</v>
      </c>
      <c r="J77" s="4">
        <v>1.9333333333333333</v>
      </c>
      <c r="K77" s="4">
        <v>1.8</v>
      </c>
    </row>
    <row r="78" spans="7:11" x14ac:dyDescent="0.2">
      <c r="G78" t="str">
        <f t="shared" si="1"/>
        <v/>
      </c>
      <c r="H78" t="s">
        <v>204</v>
      </c>
      <c r="I78" s="2">
        <v>1.2244989658967735</v>
      </c>
      <c r="J78" s="4">
        <v>0.53333333333333333</v>
      </c>
      <c r="K78" s="4">
        <v>2.3333333333333335</v>
      </c>
    </row>
    <row r="79" spans="7:11" x14ac:dyDescent="0.2">
      <c r="G79" t="str">
        <f t="shared" si="1"/>
        <v/>
      </c>
      <c r="H79" t="s">
        <v>205</v>
      </c>
      <c r="I79" s="2">
        <v>1.7979801059555545</v>
      </c>
      <c r="J79" s="4">
        <v>-0.79999999999999993</v>
      </c>
      <c r="K79" s="4">
        <v>3.4666666666666668</v>
      </c>
    </row>
    <row r="80" spans="7:11" x14ac:dyDescent="0.2">
      <c r="G80" t="str">
        <f t="shared" si="1"/>
        <v/>
      </c>
      <c r="H80" t="s">
        <v>206</v>
      </c>
      <c r="I80" s="2">
        <v>2.7694588718737347</v>
      </c>
      <c r="J80" s="4">
        <v>1.8666666666666665</v>
      </c>
      <c r="K80" s="4">
        <v>3.1666666666666665</v>
      </c>
    </row>
    <row r="81" spans="7:11" x14ac:dyDescent="0.2">
      <c r="G81" t="str">
        <f t="shared" si="1"/>
        <v/>
      </c>
      <c r="H81" t="s">
        <v>207</v>
      </c>
      <c r="I81" s="2">
        <v>2.5118230771482044</v>
      </c>
      <c r="J81" s="4">
        <v>1.8666666666666665</v>
      </c>
      <c r="K81" s="4">
        <v>1.7</v>
      </c>
    </row>
    <row r="82" spans="7:11" x14ac:dyDescent="0.2">
      <c r="G82" t="str">
        <f t="shared" si="1"/>
        <v/>
      </c>
      <c r="H82" t="s">
        <v>208</v>
      </c>
      <c r="I82" s="2">
        <v>3.2061347685053234</v>
      </c>
      <c r="J82" s="4">
        <v>3.1666666666666665</v>
      </c>
      <c r="K82" s="4">
        <v>-1.4802973661668753E-16</v>
      </c>
    </row>
    <row r="83" spans="7:11" x14ac:dyDescent="0.2">
      <c r="G83" t="str">
        <f t="shared" si="1"/>
        <v/>
      </c>
      <c r="H83" t="s">
        <v>209</v>
      </c>
      <c r="I83" s="2" t="e">
        <v>#N/A</v>
      </c>
      <c r="J83" s="4">
        <v>3.6666666666666665</v>
      </c>
      <c r="K83" s="4">
        <v>3.3333333333333361E-2</v>
      </c>
    </row>
    <row r="84" spans="7:11" x14ac:dyDescent="0.2">
      <c r="G84" t="str">
        <f t="shared" si="1"/>
        <v>2024</v>
      </c>
      <c r="H84" t="s">
        <v>210</v>
      </c>
      <c r="I84" s="2" t="e">
        <v>#N/A</v>
      </c>
      <c r="J84" s="4" t="e">
        <v>#N/A</v>
      </c>
      <c r="K84" s="4" t="e">
        <v>#N/A</v>
      </c>
    </row>
    <row r="85" spans="7:11" x14ac:dyDescent="0.2">
      <c r="G85" t="str">
        <f t="shared" si="1"/>
        <v/>
      </c>
      <c r="H85" t="s">
        <v>211</v>
      </c>
      <c r="I85" s="2" t="e">
        <v>#N/A</v>
      </c>
      <c r="J85" s="4" t="e">
        <v>#N/A</v>
      </c>
      <c r="K85" s="4" t="e">
        <v>#N/A</v>
      </c>
    </row>
    <row r="86" spans="7:11" x14ac:dyDescent="0.2">
      <c r="G86" t="str">
        <f t="shared" si="1"/>
        <v/>
      </c>
      <c r="H86" t="s">
        <v>212</v>
      </c>
      <c r="I86" s="2" t="e">
        <v>#N/A</v>
      </c>
      <c r="J86" s="4" t="e">
        <v>#N/A</v>
      </c>
      <c r="K86" s="4" t="e">
        <v>#N/A</v>
      </c>
    </row>
    <row r="87" spans="7:11" x14ac:dyDescent="0.2">
      <c r="G87" t="str">
        <f t="shared" si="1"/>
        <v/>
      </c>
      <c r="H87" t="s">
        <v>213</v>
      </c>
      <c r="I87" s="2" t="e">
        <v>#N/A</v>
      </c>
      <c r="J87" s="4" t="e">
        <v>#N/A</v>
      </c>
      <c r="K87" s="4" t="e">
        <v>#N/A</v>
      </c>
    </row>
    <row r="88" spans="7:11" x14ac:dyDescent="0.2">
      <c r="G88" t="str">
        <f t="shared" si="1"/>
        <v/>
      </c>
      <c r="H88" t="s">
        <v>214</v>
      </c>
      <c r="I88" s="2" t="e">
        <v>#N/A</v>
      </c>
      <c r="J88" s="4" t="e">
        <v>#N/A</v>
      </c>
      <c r="K88" s="4" t="e">
        <v>#N/A</v>
      </c>
    </row>
    <row r="89" spans="7:11" x14ac:dyDescent="0.2">
      <c r="G89" t="str">
        <f t="shared" si="1"/>
        <v/>
      </c>
      <c r="H89" t="s">
        <v>215</v>
      </c>
      <c r="I89" s="2" t="e">
        <v>#N/A</v>
      </c>
      <c r="J89" s="4" t="e">
        <v>#N/A</v>
      </c>
      <c r="K89" s="4" t="e">
        <v>#N/A</v>
      </c>
    </row>
    <row r="90" spans="7:11" x14ac:dyDescent="0.2">
      <c r="G90" t="str">
        <f t="shared" si="1"/>
        <v/>
      </c>
      <c r="H90" t="s">
        <v>216</v>
      </c>
      <c r="I90" s="2" t="e">
        <v>#N/A</v>
      </c>
      <c r="J90" s="4" t="e">
        <v>#N/A</v>
      </c>
      <c r="K90" s="4" t="e">
        <v>#N/A</v>
      </c>
    </row>
  </sheetData>
  <mergeCells count="1">
    <mergeCell ref="O5:P5"/>
  </mergeCells>
  <pageMargins left="0.7" right="0.7" top="0.75" bottom="0.75" header="0.3" footer="0.3"/>
  <headerFooter>
    <oddHeader>&amp;L&amp;"Calibri"&amp;11&amp;K000000 NONCONFIDENTIAL // FRSONLY&amp;1#_x000D_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EB061-4B28-4A37-BB2E-6A73D86B18C0}">
  <sheetPr codeName="Sheet16"/>
  <dimension ref="D3:K90"/>
  <sheetViews>
    <sheetView zoomScale="85" zoomScaleNormal="85" workbookViewId="0">
      <selection activeCell="F6" sqref="F6"/>
    </sheetView>
  </sheetViews>
  <sheetFormatPr defaultRowHeight="14.25" x14ac:dyDescent="0.2"/>
  <sheetData>
    <row r="3" spans="4:11" x14ac:dyDescent="0.2">
      <c r="H3" t="s">
        <v>226</v>
      </c>
      <c r="I3" t="s">
        <v>227</v>
      </c>
      <c r="J3" t="s">
        <v>228</v>
      </c>
    </row>
    <row r="4" spans="4:11" x14ac:dyDescent="0.2">
      <c r="E4" s="1" t="str">
        <f ca="1">_xlfn.CONCAT(YEAR(TODAY())-6,"01 ",YEAR(TODAY()),"12 disaggregate_all")</f>
        <v>201801 202412 disaggregate_all</v>
      </c>
      <c r="F4" s="1" t="s">
        <v>229</v>
      </c>
      <c r="G4" t="s">
        <v>230</v>
      </c>
      <c r="H4" t="s">
        <v>231</v>
      </c>
      <c r="I4" t="s">
        <v>55</v>
      </c>
      <c r="J4" t="s">
        <v>154</v>
      </c>
    </row>
    <row r="5" spans="4:11" x14ac:dyDescent="0.2">
      <c r="E5" t="s">
        <v>11</v>
      </c>
      <c r="F5" t="s">
        <v>232</v>
      </c>
      <c r="G5" t="s">
        <v>233</v>
      </c>
      <c r="H5" t="s">
        <v>234</v>
      </c>
      <c r="I5" t="s">
        <v>235</v>
      </c>
      <c r="J5" t="s">
        <v>236</v>
      </c>
    </row>
    <row r="6" spans="4:11" x14ac:dyDescent="0.2">
      <c r="E6" t="s">
        <v>22</v>
      </c>
      <c r="F6" t="s">
        <v>237</v>
      </c>
      <c r="G6" t="s">
        <v>238</v>
      </c>
      <c r="H6" t="s">
        <v>239</v>
      </c>
      <c r="I6" t="s">
        <v>24</v>
      </c>
      <c r="J6" t="s">
        <v>24</v>
      </c>
      <c r="K6" t="s">
        <v>240</v>
      </c>
    </row>
    <row r="7" spans="4:11" x14ac:dyDescent="0.2">
      <c r="D7" t="str">
        <f>IF(RIGHT(E7,1)="6",LEFT(E7,4),"")</f>
        <v/>
      </c>
      <c r="E7" t="s">
        <v>28</v>
      </c>
      <c r="F7" s="2">
        <v>1.4584154513204384</v>
      </c>
      <c r="G7" s="2">
        <v>2.7450980392156765</v>
      </c>
      <c r="H7" s="3">
        <v>2.25</v>
      </c>
      <c r="I7" s="4">
        <v>15</v>
      </c>
      <c r="J7" s="4">
        <v>25.2</v>
      </c>
      <c r="K7" s="4">
        <f>I7*Data1!M7+J7*(1-Data1!M7)</f>
        <v>16.503745260950424</v>
      </c>
    </row>
    <row r="8" spans="4:11" x14ac:dyDescent="0.2">
      <c r="D8" t="str">
        <f t="shared" ref="D8:D71" si="0">IF(RIGHT(E8,1)="6",LEFT(E8,4),"")</f>
        <v/>
      </c>
      <c r="E8" t="s">
        <v>31</v>
      </c>
      <c r="F8" s="2">
        <v>2.0651310563939651</v>
      </c>
      <c r="G8" s="2">
        <v>2.7450980392156765</v>
      </c>
      <c r="H8" s="3">
        <v>2.25</v>
      </c>
      <c r="I8" s="4">
        <v>24.2</v>
      </c>
      <c r="J8" s="4">
        <v>34.200000000000003</v>
      </c>
      <c r="K8" s="4">
        <f>I8*Data1!M8+J8*(1-Data1!M8)</f>
        <v>25.677736886575488</v>
      </c>
    </row>
    <row r="9" spans="4:11" x14ac:dyDescent="0.2">
      <c r="D9" t="str">
        <f t="shared" si="0"/>
        <v/>
      </c>
      <c r="E9" t="s">
        <v>35</v>
      </c>
      <c r="F9" s="2">
        <v>1.9888623707239539</v>
      </c>
      <c r="G9" s="2">
        <v>2.7450980392156765</v>
      </c>
      <c r="H9" s="3">
        <v>2.25</v>
      </c>
      <c r="I9" s="4">
        <v>19.8</v>
      </c>
      <c r="J9" s="4">
        <v>24.1</v>
      </c>
      <c r="K9" s="4">
        <f>I9*Data1!M9+J9*(1-Data1!M9)</f>
        <v>20.436625681863923</v>
      </c>
    </row>
    <row r="10" spans="4:11" x14ac:dyDescent="0.2">
      <c r="D10" t="str">
        <f t="shared" si="0"/>
        <v/>
      </c>
      <c r="E10" t="s">
        <v>38</v>
      </c>
      <c r="F10" s="2">
        <v>0.93676814988290502</v>
      </c>
      <c r="G10" s="2">
        <v>2.7279812938425518</v>
      </c>
      <c r="H10" s="3">
        <v>1.85</v>
      </c>
      <c r="I10" s="4">
        <v>24.9</v>
      </c>
      <c r="J10" s="4">
        <v>29.8</v>
      </c>
      <c r="K10" s="4">
        <f>I10*Data1!M10+J10*(1-Data1!M10)</f>
        <v>25.627272135747194</v>
      </c>
    </row>
    <row r="11" spans="4:11" x14ac:dyDescent="0.2">
      <c r="D11" t="str">
        <f t="shared" si="0"/>
        <v/>
      </c>
      <c r="E11" t="s">
        <v>42</v>
      </c>
      <c r="F11" s="2">
        <v>1.2272367379255744</v>
      </c>
      <c r="G11" s="2">
        <v>2.7279812938425518</v>
      </c>
      <c r="H11" s="3">
        <v>1.85</v>
      </c>
      <c r="I11" s="4">
        <v>23.7</v>
      </c>
      <c r="J11" s="4">
        <v>24.7</v>
      </c>
      <c r="K11" s="4">
        <f>I11*Data1!M11+J11*(1-Data1!M11)</f>
        <v>23.848736859025728</v>
      </c>
    </row>
    <row r="12" spans="4:11" x14ac:dyDescent="0.2">
      <c r="D12" t="str">
        <f t="shared" si="0"/>
        <v>2018</v>
      </c>
      <c r="E12" t="s">
        <v>45</v>
      </c>
      <c r="F12" s="2">
        <v>2.1565495207667595</v>
      </c>
      <c r="G12" s="2">
        <v>2.7279812938425518</v>
      </c>
      <c r="H12" s="3">
        <v>1.85</v>
      </c>
      <c r="I12" s="4">
        <v>24.2</v>
      </c>
      <c r="J12" s="4">
        <v>31.2</v>
      </c>
      <c r="K12" s="4">
        <f>I12*Data1!M12+J12*(1-Data1!M12)</f>
        <v>25.243916583185129</v>
      </c>
    </row>
    <row r="13" spans="4:11" x14ac:dyDescent="0.2">
      <c r="D13" t="str">
        <f t="shared" si="0"/>
        <v/>
      </c>
      <c r="E13" t="s">
        <v>48</v>
      </c>
      <c r="F13" s="2">
        <v>1.720766523269468</v>
      </c>
      <c r="G13" s="2">
        <v>2.8637770897832926</v>
      </c>
      <c r="H13" s="3">
        <v>2.25</v>
      </c>
      <c r="I13" s="4">
        <v>26.8</v>
      </c>
      <c r="J13" s="4">
        <v>33.6</v>
      </c>
      <c r="K13" s="4">
        <f>I13*Data1!M13+J13*(1-Data1!M13)</f>
        <v>27.816042117651168</v>
      </c>
    </row>
    <row r="14" spans="4:11" x14ac:dyDescent="0.2">
      <c r="D14" t="str">
        <f t="shared" si="0"/>
        <v/>
      </c>
      <c r="E14" t="s">
        <v>51</v>
      </c>
      <c r="F14" s="2">
        <v>2.416798732171177</v>
      </c>
      <c r="G14" s="2">
        <v>2.8637770897832926</v>
      </c>
      <c r="H14" s="3">
        <v>2.25</v>
      </c>
      <c r="I14" s="4">
        <v>26.6</v>
      </c>
      <c r="J14" s="4">
        <v>32.799999999999997</v>
      </c>
      <c r="K14" s="4">
        <f>I14*Data1!M14+J14*(1-Data1!M14)</f>
        <v>27.528765142844108</v>
      </c>
    </row>
    <row r="15" spans="4:11" x14ac:dyDescent="0.2">
      <c r="D15" t="str">
        <f t="shared" si="0"/>
        <v/>
      </c>
      <c r="E15" t="s">
        <v>54</v>
      </c>
      <c r="F15" s="2">
        <v>2.9042386185243352</v>
      </c>
      <c r="G15" s="2">
        <v>2.8637770897832926</v>
      </c>
      <c r="H15" s="3">
        <v>2.25</v>
      </c>
      <c r="I15" s="4">
        <v>23.2</v>
      </c>
      <c r="J15" s="4">
        <v>34</v>
      </c>
      <c r="K15" s="4">
        <f>I15*Data1!M15+J15*(1-Data1!M15)</f>
        <v>24.819562224623692</v>
      </c>
    </row>
    <row r="16" spans="4:11" x14ac:dyDescent="0.2">
      <c r="D16" t="str">
        <f t="shared" si="0"/>
        <v/>
      </c>
      <c r="E16" t="s">
        <v>57</v>
      </c>
      <c r="F16" s="2">
        <v>0.81332300542216185</v>
      </c>
      <c r="G16" s="2">
        <v>3.0000000000000027</v>
      </c>
      <c r="H16" s="3">
        <v>1.95</v>
      </c>
      <c r="I16" s="4">
        <v>21.5</v>
      </c>
      <c r="J16" s="4">
        <v>32.5</v>
      </c>
      <c r="K16" s="4">
        <f>I16*Data1!M16+J16*(1-Data1!M16)</f>
        <v>23.153556068319141</v>
      </c>
    </row>
    <row r="17" spans="4:11" x14ac:dyDescent="0.2">
      <c r="D17" t="str">
        <f t="shared" si="0"/>
        <v/>
      </c>
      <c r="E17" t="s">
        <v>60</v>
      </c>
      <c r="F17" s="2">
        <v>2.2265624999999956</v>
      </c>
      <c r="G17" s="2">
        <v>3.0000000000000027</v>
      </c>
      <c r="H17" s="3">
        <v>1.95</v>
      </c>
      <c r="I17" s="4">
        <v>22.6</v>
      </c>
      <c r="J17" s="4">
        <v>24.7</v>
      </c>
      <c r="K17" s="4">
        <f>I17*Data1!M17+J17*(1-Data1!M17)</f>
        <v>22.916428950380862</v>
      </c>
    </row>
    <row r="18" spans="4:11" x14ac:dyDescent="0.2">
      <c r="D18" t="str">
        <f t="shared" si="0"/>
        <v/>
      </c>
      <c r="E18" t="s">
        <v>63</v>
      </c>
      <c r="F18" s="2">
        <v>3.4267912772585563</v>
      </c>
      <c r="G18" s="2">
        <v>3.0000000000000027</v>
      </c>
      <c r="H18" s="3">
        <v>1.95</v>
      </c>
      <c r="I18" s="4">
        <v>20.5</v>
      </c>
      <c r="J18" s="4">
        <v>29.7</v>
      </c>
      <c r="K18" s="4">
        <f>I18*Data1!M18+J18*(1-Data1!M18)</f>
        <v>21.888444825716256</v>
      </c>
    </row>
    <row r="19" spans="4:11" x14ac:dyDescent="0.2">
      <c r="D19" t="str">
        <f t="shared" si="0"/>
        <v/>
      </c>
      <c r="E19" t="s">
        <v>66</v>
      </c>
      <c r="F19" s="2">
        <v>2.2921522921522941</v>
      </c>
      <c r="G19" s="2">
        <v>2.9007633587786241</v>
      </c>
      <c r="H19" s="3">
        <v>2.15</v>
      </c>
      <c r="I19" s="4">
        <v>18.8</v>
      </c>
      <c r="J19" s="4">
        <v>27.8</v>
      </c>
      <c r="K19" s="4">
        <f>I19*Data1!M19+J19*(1-Data1!M19)</f>
        <v>20.160475361035672</v>
      </c>
    </row>
    <row r="20" spans="4:11" x14ac:dyDescent="0.2">
      <c r="D20" t="str">
        <f t="shared" si="0"/>
        <v/>
      </c>
      <c r="E20" t="s">
        <v>69</v>
      </c>
      <c r="F20" s="2">
        <v>2.2957198443579685</v>
      </c>
      <c r="G20" s="2">
        <v>2.9007633587786241</v>
      </c>
      <c r="H20" s="3">
        <v>2.15</v>
      </c>
      <c r="I20" s="4">
        <v>19.600000000000001</v>
      </c>
      <c r="J20" s="4">
        <v>29.3</v>
      </c>
      <c r="K20" s="4">
        <f>I20*Data1!M20+J20*(1-Data1!M20)</f>
        <v>21.066129966092735</v>
      </c>
    </row>
    <row r="21" spans="4:11" x14ac:dyDescent="0.2">
      <c r="D21" t="str">
        <f t="shared" si="0"/>
        <v/>
      </c>
      <c r="E21" t="s">
        <v>72</v>
      </c>
      <c r="F21" s="2">
        <v>1.7550702028081178</v>
      </c>
      <c r="G21" s="2">
        <v>2.9007633587786241</v>
      </c>
      <c r="H21" s="3">
        <v>2.15</v>
      </c>
      <c r="I21" s="4">
        <v>22.5</v>
      </c>
      <c r="J21" s="4">
        <v>29.8</v>
      </c>
      <c r="K21" s="4">
        <f>I21*Data1!M21+J21*(1-Data1!M21)</f>
        <v>23.602622870765629</v>
      </c>
    </row>
    <row r="22" spans="4:11" x14ac:dyDescent="0.2">
      <c r="D22" t="str">
        <f t="shared" si="0"/>
        <v/>
      </c>
      <c r="E22" t="s">
        <v>75</v>
      </c>
      <c r="F22" s="2">
        <v>0.81206496519721227</v>
      </c>
      <c r="G22" s="2">
        <v>2.9590288315629598</v>
      </c>
      <c r="H22" s="3">
        <v>2.1</v>
      </c>
      <c r="I22" s="4">
        <v>20.399999999999999</v>
      </c>
      <c r="J22" s="4">
        <v>28.2</v>
      </c>
      <c r="K22" s="4">
        <f>I22*Data1!M22+J22*(1-Data1!M22)</f>
        <v>21.57907117555143</v>
      </c>
    </row>
    <row r="23" spans="4:11" x14ac:dyDescent="0.2">
      <c r="D23" t="str">
        <f t="shared" si="0"/>
        <v/>
      </c>
      <c r="E23" t="s">
        <v>78</v>
      </c>
      <c r="F23" s="2">
        <v>1.9945248337895904</v>
      </c>
      <c r="G23" s="2">
        <v>2.9590288315629598</v>
      </c>
      <c r="H23" s="3">
        <v>2.1</v>
      </c>
      <c r="I23" s="4">
        <v>19</v>
      </c>
      <c r="J23" s="4">
        <v>27.4</v>
      </c>
      <c r="K23" s="4">
        <f>I23*Data1!M23+J23*(1-Data1!M23)</f>
        <v>20.268969405945334</v>
      </c>
    </row>
    <row r="24" spans="4:11" x14ac:dyDescent="0.2">
      <c r="D24" t="str">
        <f t="shared" si="0"/>
        <v>2019</v>
      </c>
      <c r="E24" t="s">
        <v>81</v>
      </c>
      <c r="F24" s="2">
        <v>1.9155590304925862</v>
      </c>
      <c r="G24" s="2">
        <v>2.9590288315629598</v>
      </c>
      <c r="H24" s="3">
        <v>2.1</v>
      </c>
      <c r="I24" s="4">
        <v>16.600000000000001</v>
      </c>
      <c r="J24" s="4">
        <v>21.3</v>
      </c>
      <c r="K24" s="4">
        <f>I24*Data1!M24+J24*(1-Data1!M24)</f>
        <v>17.309515988497548</v>
      </c>
    </row>
    <row r="25" spans="4:11" x14ac:dyDescent="0.2">
      <c r="D25" t="str">
        <f t="shared" si="0"/>
        <v/>
      </c>
      <c r="E25" t="s">
        <v>84</v>
      </c>
      <c r="F25" s="2">
        <v>-0.34602076124566894</v>
      </c>
      <c r="G25" s="2">
        <v>2.9345372460496622</v>
      </c>
      <c r="H25" s="3">
        <v>2.25</v>
      </c>
      <c r="I25" s="4">
        <v>20.8</v>
      </c>
      <c r="J25" s="4">
        <v>19.8</v>
      </c>
      <c r="K25" s="4">
        <f>I25*Data1!M25+J25*(1-Data1!M25)</f>
        <v>20.648957755850926</v>
      </c>
    </row>
    <row r="26" spans="4:11" x14ac:dyDescent="0.2">
      <c r="D26" t="str">
        <f t="shared" si="0"/>
        <v/>
      </c>
      <c r="E26" t="s">
        <v>87</v>
      </c>
      <c r="F26" s="2">
        <v>0.42553191489360653</v>
      </c>
      <c r="G26" s="2">
        <v>2.9345372460496622</v>
      </c>
      <c r="H26" s="3">
        <v>2.25</v>
      </c>
      <c r="I26" s="4">
        <v>19.8</v>
      </c>
      <c r="J26" s="4">
        <v>26.2</v>
      </c>
      <c r="K26" s="4">
        <f>I26*Data1!M26+J26*(1-Data1!M26)</f>
        <v>20.766652130537857</v>
      </c>
    </row>
    <row r="27" spans="4:11" x14ac:dyDescent="0.2">
      <c r="D27" t="str">
        <f t="shared" si="0"/>
        <v/>
      </c>
      <c r="E27" t="s">
        <v>90</v>
      </c>
      <c r="F27" s="2">
        <v>0.34324942791761348</v>
      </c>
      <c r="G27" s="2">
        <v>2.9345372460496622</v>
      </c>
      <c r="H27" s="3">
        <v>2.25</v>
      </c>
      <c r="I27" s="4">
        <v>14.7</v>
      </c>
      <c r="J27" s="4">
        <v>17.399999999999999</v>
      </c>
      <c r="K27" s="4">
        <f>I27*Data1!M27+J27*(1-Data1!M27)</f>
        <v>15.107217072638941</v>
      </c>
    </row>
    <row r="28" spans="4:11" x14ac:dyDescent="0.2">
      <c r="D28" t="str">
        <f t="shared" si="0"/>
        <v/>
      </c>
      <c r="E28" t="s">
        <v>91</v>
      </c>
      <c r="F28" s="2">
        <v>0.72992700729925808</v>
      </c>
      <c r="G28" s="2">
        <v>2.9126213592232997</v>
      </c>
      <c r="H28" s="3">
        <v>2.5</v>
      </c>
      <c r="I28" s="4">
        <v>19</v>
      </c>
      <c r="J28" s="4">
        <v>21.2</v>
      </c>
      <c r="K28" s="4">
        <f>I28*Data1!M28+J28*(1-Data1!M28)</f>
        <v>19.330200771694752</v>
      </c>
    </row>
    <row r="29" spans="4:11" x14ac:dyDescent="0.2">
      <c r="D29" t="str">
        <f t="shared" si="0"/>
        <v/>
      </c>
      <c r="E29" t="s">
        <v>93</v>
      </c>
      <c r="F29" s="2">
        <v>1.0317157050057313</v>
      </c>
      <c r="G29" s="2">
        <v>2.9126213592232997</v>
      </c>
      <c r="H29" s="3">
        <v>2.5</v>
      </c>
      <c r="I29" s="4">
        <v>16</v>
      </c>
      <c r="J29" s="4">
        <v>20.100000000000001</v>
      </c>
      <c r="K29" s="4">
        <f>I29*Data1!M29+J29*(1-Data1!M29)</f>
        <v>16.614654349690365</v>
      </c>
    </row>
    <row r="30" spans="4:11" x14ac:dyDescent="0.2">
      <c r="D30" t="str">
        <f t="shared" si="0"/>
        <v/>
      </c>
      <c r="E30" t="s">
        <v>94</v>
      </c>
      <c r="F30" s="2">
        <v>0.97891566265060348</v>
      </c>
      <c r="G30" s="2">
        <v>2.9126213592232997</v>
      </c>
      <c r="H30" s="3">
        <v>2.5</v>
      </c>
      <c r="I30" s="4">
        <v>19</v>
      </c>
      <c r="J30" s="4">
        <v>13.1</v>
      </c>
      <c r="K30" s="4">
        <f>I30*Data1!M30+J30*(1-Data1!M30)</f>
        <v>18.119088546890438</v>
      </c>
    </row>
    <row r="31" spans="4:11" x14ac:dyDescent="0.2">
      <c r="D31" t="str">
        <f t="shared" si="0"/>
        <v/>
      </c>
      <c r="E31" t="s">
        <v>96</v>
      </c>
      <c r="F31" s="2">
        <v>1.4052411697683231</v>
      </c>
      <c r="G31" s="2">
        <v>3.1899109792284719</v>
      </c>
      <c r="H31" s="3">
        <v>3.25</v>
      </c>
      <c r="I31" s="4">
        <v>19.100000000000001</v>
      </c>
      <c r="J31" s="4">
        <v>15.3</v>
      </c>
      <c r="K31" s="4">
        <f>I31*Data1!M31+J31*(1-Data1!M31)</f>
        <v>18.533942825186259</v>
      </c>
    </row>
    <row r="32" spans="4:11" x14ac:dyDescent="0.2">
      <c r="D32" t="str">
        <f t="shared" si="0"/>
        <v/>
      </c>
      <c r="E32" t="s">
        <v>99</v>
      </c>
      <c r="F32" s="2">
        <v>2.4724229745150428</v>
      </c>
      <c r="G32" s="2">
        <v>3.1899109792284719</v>
      </c>
      <c r="H32" s="3">
        <v>3.25</v>
      </c>
      <c r="I32" s="4">
        <v>18.3</v>
      </c>
      <c r="J32" s="4">
        <v>22.3</v>
      </c>
      <c r="K32" s="4">
        <f>I32*Data1!M32+J32*(1-Data1!M32)</f>
        <v>18.894144429853579</v>
      </c>
    </row>
    <row r="33" spans="4:11" x14ac:dyDescent="0.2">
      <c r="D33" t="str">
        <f t="shared" si="0"/>
        <v/>
      </c>
      <c r="E33" t="s">
        <v>102</v>
      </c>
      <c r="F33" s="2">
        <v>3.0279800689919423</v>
      </c>
      <c r="G33" s="2">
        <v>3.1899109792284719</v>
      </c>
      <c r="H33" s="3">
        <v>3.25</v>
      </c>
      <c r="I33" s="4">
        <v>-13.9</v>
      </c>
      <c r="J33" s="4">
        <v>4</v>
      </c>
      <c r="K33" s="4">
        <f>I33*Data1!M33+J33*(1-Data1!M33)</f>
        <v>-11.237266780608316</v>
      </c>
    </row>
    <row r="34" spans="4:11" x14ac:dyDescent="0.2">
      <c r="D34" t="str">
        <f t="shared" si="0"/>
        <v/>
      </c>
      <c r="E34" t="s">
        <v>105</v>
      </c>
      <c r="F34" s="2">
        <v>5.2550824702723542</v>
      </c>
      <c r="G34" s="2">
        <v>2.8739867354458326</v>
      </c>
      <c r="H34" s="3">
        <v>3.1500000000000004</v>
      </c>
      <c r="I34" s="4">
        <v>-24</v>
      </c>
      <c r="J34" s="4">
        <v>-3.4</v>
      </c>
      <c r="K34" s="4">
        <f>I34*Data1!M34+J34*(1-Data1!M34)</f>
        <v>-20.809771809076544</v>
      </c>
    </row>
    <row r="35" spans="4:11" x14ac:dyDescent="0.2">
      <c r="D35" t="str">
        <f t="shared" si="0"/>
        <v/>
      </c>
      <c r="E35" t="s">
        <v>108</v>
      </c>
      <c r="F35" s="2">
        <v>3.1825153374233306</v>
      </c>
      <c r="G35" s="2">
        <v>2.8739867354458326</v>
      </c>
      <c r="H35" s="3">
        <v>3.1500000000000004</v>
      </c>
      <c r="I35" s="4">
        <v>-7.5</v>
      </c>
      <c r="J35" s="4">
        <v>0.4</v>
      </c>
      <c r="K35" s="4">
        <f>I35*Data1!M35+J35*(1-Data1!M35)</f>
        <v>-6.3091057313290193</v>
      </c>
    </row>
    <row r="36" spans="4:11" x14ac:dyDescent="0.2">
      <c r="D36" t="str">
        <f t="shared" si="0"/>
        <v>2020</v>
      </c>
      <c r="E36" t="s">
        <v>111</v>
      </c>
      <c r="F36" s="2">
        <v>2.1097046413502074</v>
      </c>
      <c r="G36" s="2">
        <v>2.8739867354458326</v>
      </c>
      <c r="H36" s="3">
        <v>3.1500000000000004</v>
      </c>
      <c r="I36" s="4">
        <v>7</v>
      </c>
      <c r="J36" s="4">
        <v>6.5</v>
      </c>
      <c r="K36" s="4">
        <f>I36*Data1!M36+J36*(1-Data1!M36)</f>
        <v>6.9264701639795883</v>
      </c>
    </row>
    <row r="37" spans="4:11" x14ac:dyDescent="0.2">
      <c r="D37" t="str">
        <f t="shared" si="0"/>
        <v/>
      </c>
      <c r="E37" t="s">
        <v>114</v>
      </c>
      <c r="F37" s="2">
        <v>3.8966049382715973</v>
      </c>
      <c r="G37" s="2">
        <v>2.4853801169590461</v>
      </c>
      <c r="H37" s="3">
        <v>2.2999999999999998</v>
      </c>
      <c r="I37" s="4">
        <v>0.9</v>
      </c>
      <c r="J37" s="4">
        <v>9.5</v>
      </c>
      <c r="K37" s="4">
        <f>I37*Data1!M37+J37*(1-Data1!M37)</f>
        <v>2.1483283918667597</v>
      </c>
    </row>
    <row r="38" spans="4:11" x14ac:dyDescent="0.2">
      <c r="D38" t="str">
        <f t="shared" si="0"/>
        <v/>
      </c>
      <c r="E38" t="s">
        <v>117</v>
      </c>
      <c r="F38" s="2">
        <v>4.6224961479198745</v>
      </c>
      <c r="G38" s="2">
        <v>2.4853801169590461</v>
      </c>
      <c r="H38" s="3">
        <v>2.2999999999999998</v>
      </c>
      <c r="I38" s="4">
        <v>4.7</v>
      </c>
      <c r="J38" s="4">
        <v>15.3</v>
      </c>
      <c r="K38" s="4">
        <f>I38*Data1!M38+J38*(1-Data1!M38)</f>
        <v>6.227534821244622</v>
      </c>
    </row>
    <row r="39" spans="4:11" x14ac:dyDescent="0.2">
      <c r="D39" t="str">
        <f t="shared" si="0"/>
        <v/>
      </c>
      <c r="E39" t="s">
        <v>120</v>
      </c>
      <c r="F39" s="2">
        <v>2.0904599011782654</v>
      </c>
      <c r="G39" s="2">
        <v>2.4853801169590461</v>
      </c>
      <c r="H39" s="3">
        <v>2.2999999999999998</v>
      </c>
      <c r="I39" s="4">
        <v>7.3</v>
      </c>
      <c r="J39" s="4">
        <v>16.899999999999999</v>
      </c>
      <c r="K39" s="4">
        <f>I39*Data1!M39+J39*(1-Data1!M39)</f>
        <v>8.6755492440784163</v>
      </c>
    </row>
    <row r="40" spans="4:11" x14ac:dyDescent="0.2">
      <c r="D40" t="str">
        <f t="shared" si="0"/>
        <v/>
      </c>
      <c r="E40" t="s">
        <v>123</v>
      </c>
      <c r="F40" s="2">
        <v>3.1655225019069588</v>
      </c>
      <c r="G40" s="2">
        <v>2.6124818577648812</v>
      </c>
      <c r="H40" s="3">
        <v>2.9</v>
      </c>
      <c r="I40" s="4">
        <v>9.1999999999999993</v>
      </c>
      <c r="J40" s="4">
        <v>17.3</v>
      </c>
      <c r="K40" s="4">
        <f>I40*Data1!M40+J40*(1-Data1!M40)</f>
        <v>10.35533728158191</v>
      </c>
    </row>
    <row r="41" spans="4:11" x14ac:dyDescent="0.2">
      <c r="D41" t="str">
        <f t="shared" si="0"/>
        <v/>
      </c>
      <c r="E41" t="s">
        <v>126</v>
      </c>
      <c r="F41" s="2">
        <v>3.9712556732223847</v>
      </c>
      <c r="G41" s="2">
        <v>2.6124818577648812</v>
      </c>
      <c r="H41" s="3">
        <v>2.9</v>
      </c>
      <c r="I41" s="4">
        <v>11.7</v>
      </c>
      <c r="J41" s="4">
        <v>14.3</v>
      </c>
      <c r="K41" s="4">
        <f>I41*Data1!M41+J41*(1-Data1!M41)</f>
        <v>12.070452837434321</v>
      </c>
    </row>
    <row r="42" spans="4:11" x14ac:dyDescent="0.2">
      <c r="D42" t="str">
        <f t="shared" si="0"/>
        <v/>
      </c>
      <c r="E42" t="s">
        <v>129</v>
      </c>
      <c r="F42" s="2">
        <v>2.0879940343027537</v>
      </c>
      <c r="G42" s="2">
        <v>2.6124818577648812</v>
      </c>
      <c r="H42" s="3">
        <v>2.9</v>
      </c>
      <c r="I42" s="4">
        <v>9.1</v>
      </c>
      <c r="J42" s="4">
        <v>19.7</v>
      </c>
      <c r="K42" s="4">
        <f>I42*Data1!M42+J42*(1-Data1!M42)</f>
        <v>10.606983930533605</v>
      </c>
    </row>
    <row r="43" spans="4:11" x14ac:dyDescent="0.2">
      <c r="D43" t="str">
        <f t="shared" si="0"/>
        <v/>
      </c>
      <c r="E43" t="s">
        <v>132</v>
      </c>
      <c r="F43" s="2">
        <v>3.0711610486891416</v>
      </c>
      <c r="G43" s="2">
        <v>2.7318475916606744</v>
      </c>
      <c r="H43" s="3">
        <v>1.7</v>
      </c>
      <c r="I43" s="4">
        <v>12.2</v>
      </c>
      <c r="J43" s="4">
        <v>17.8</v>
      </c>
      <c r="K43" s="4">
        <f>I43*Data1!M43+J43*(1-Data1!M43)</f>
        <v>12.995328927187714</v>
      </c>
    </row>
    <row r="44" spans="4:11" x14ac:dyDescent="0.2">
      <c r="D44" t="str">
        <f t="shared" si="0"/>
        <v/>
      </c>
      <c r="E44" t="s">
        <v>135</v>
      </c>
      <c r="F44" s="2">
        <v>4.0460282108389034</v>
      </c>
      <c r="G44" s="2">
        <v>2.7318475916606744</v>
      </c>
      <c r="H44" s="3">
        <v>1.7</v>
      </c>
      <c r="I44" s="4">
        <v>13.2</v>
      </c>
      <c r="J44" s="4">
        <v>16.399999999999999</v>
      </c>
      <c r="K44" s="4">
        <f>I44*Data1!M44+J44*(1-Data1!M44)</f>
        <v>13.653209376465087</v>
      </c>
    </row>
    <row r="45" spans="4:11" x14ac:dyDescent="0.2">
      <c r="D45" t="str">
        <f t="shared" si="0"/>
        <v/>
      </c>
      <c r="E45" t="s">
        <v>138</v>
      </c>
      <c r="F45" s="2">
        <v>3.0505952380952328</v>
      </c>
      <c r="G45" s="2">
        <v>2.7318475916606744</v>
      </c>
      <c r="H45" s="3">
        <v>1.7</v>
      </c>
      <c r="I45" s="4">
        <v>20</v>
      </c>
      <c r="J45" s="4">
        <v>27.5</v>
      </c>
      <c r="K45" s="4">
        <f>I45*Data1!M45+J45*(1-Data1!M45)</f>
        <v>21.067385347649317</v>
      </c>
    </row>
    <row r="46" spans="4:11" x14ac:dyDescent="0.2">
      <c r="D46" t="str">
        <f t="shared" si="0"/>
        <v/>
      </c>
      <c r="E46" t="s">
        <v>141</v>
      </c>
      <c r="F46" s="2">
        <v>1.8221574344023272</v>
      </c>
      <c r="G46" s="2">
        <v>3.2234957020057298</v>
      </c>
      <c r="H46" s="3">
        <v>2.5499999999999998</v>
      </c>
      <c r="I46" s="4">
        <v>22.1</v>
      </c>
      <c r="J46" s="4">
        <v>37.700000000000003</v>
      </c>
      <c r="K46" s="4">
        <f>I46*Data1!M46+J46*(1-Data1!M46)</f>
        <v>24.31006737594727</v>
      </c>
    </row>
    <row r="47" spans="4:11" x14ac:dyDescent="0.2">
      <c r="D47" t="str">
        <f t="shared" si="0"/>
        <v/>
      </c>
      <c r="E47" t="s">
        <v>144</v>
      </c>
      <c r="F47" s="2">
        <v>6.020066889632103</v>
      </c>
      <c r="G47" s="2">
        <v>3.2234957020057298</v>
      </c>
      <c r="H47" s="3">
        <v>2.5499999999999998</v>
      </c>
      <c r="I47" s="4">
        <v>27.4</v>
      </c>
      <c r="J47" s="4">
        <v>40.200000000000003</v>
      </c>
      <c r="K47" s="4">
        <f>I47*Data1!M47+J47*(1-Data1!M47)</f>
        <v>29.2035023453262</v>
      </c>
    </row>
    <row r="48" spans="4:11" x14ac:dyDescent="0.2">
      <c r="D48" t="str">
        <f t="shared" si="0"/>
        <v>2021</v>
      </c>
      <c r="E48" t="s">
        <v>147</v>
      </c>
      <c r="F48" s="2">
        <v>6.2734785875281585</v>
      </c>
      <c r="G48" s="2">
        <v>3.2234957020057298</v>
      </c>
      <c r="H48" s="3">
        <v>2.5499999999999998</v>
      </c>
      <c r="I48" s="4">
        <v>31.4</v>
      </c>
      <c r="J48" s="4">
        <v>48.6</v>
      </c>
      <c r="K48" s="4">
        <f>I48*Data1!M48+J48*(1-Data1!M48)</f>
        <v>33.819514832597704</v>
      </c>
    </row>
    <row r="49" spans="4:11" x14ac:dyDescent="0.2">
      <c r="D49" t="str">
        <f t="shared" si="0"/>
        <v/>
      </c>
      <c r="E49" t="s">
        <v>150</v>
      </c>
      <c r="F49" s="2">
        <v>5.9784626810248875</v>
      </c>
      <c r="G49" s="2">
        <v>4.2082738944365206</v>
      </c>
      <c r="H49" s="3">
        <v>3.5</v>
      </c>
      <c r="I49" s="4">
        <v>28.2</v>
      </c>
      <c r="J49" s="4">
        <v>47.4</v>
      </c>
      <c r="K49" s="4">
        <f>I49*Data1!M49+J49*(1-Data1!M49)</f>
        <v>30.898300662105715</v>
      </c>
    </row>
    <row r="50" spans="4:11" x14ac:dyDescent="0.2">
      <c r="D50" t="str">
        <f t="shared" si="0"/>
        <v/>
      </c>
      <c r="E50" t="s">
        <v>153</v>
      </c>
      <c r="F50" s="2">
        <v>7.5846833578792294</v>
      </c>
      <c r="G50" s="2">
        <v>4.2082738944365206</v>
      </c>
      <c r="H50" s="3">
        <v>3.5</v>
      </c>
      <c r="I50" s="4">
        <v>33.1</v>
      </c>
      <c r="J50" s="4">
        <v>43.9</v>
      </c>
      <c r="K50" s="4">
        <f>I50*Data1!M50+J50*(1-Data1!M50)</f>
        <v>34.619270121059323</v>
      </c>
    </row>
    <row r="51" spans="4:11" x14ac:dyDescent="0.2">
      <c r="D51" t="str">
        <f t="shared" si="0"/>
        <v/>
      </c>
      <c r="E51" t="s">
        <v>156</v>
      </c>
      <c r="F51" s="2">
        <v>7.7438570364854797</v>
      </c>
      <c r="G51" s="2">
        <v>4.2082738944365206</v>
      </c>
      <c r="H51" s="3">
        <v>3.5</v>
      </c>
      <c r="I51" s="4">
        <v>27.5</v>
      </c>
      <c r="J51" s="4">
        <v>43.9</v>
      </c>
      <c r="K51" s="4">
        <f>I51*Data1!M51+J51*(1-Data1!M51)</f>
        <v>29.801300952495296</v>
      </c>
    </row>
    <row r="52" spans="4:11" x14ac:dyDescent="0.2">
      <c r="D52" t="str">
        <f t="shared" si="0"/>
        <v/>
      </c>
      <c r="E52" t="s">
        <v>159</v>
      </c>
      <c r="F52" s="2">
        <v>7.9482439926062742</v>
      </c>
      <c r="G52" s="2">
        <v>4.526166902404527</v>
      </c>
      <c r="H52" s="3">
        <v>4.25</v>
      </c>
      <c r="I52" s="4">
        <v>35.5</v>
      </c>
      <c r="J52" s="4">
        <v>45.2</v>
      </c>
      <c r="K52" s="4">
        <f>I52*Data1!M52+J52*(1-Data1!M52)</f>
        <v>36.86281207017479</v>
      </c>
    </row>
    <row r="53" spans="4:11" x14ac:dyDescent="0.2">
      <c r="D53" t="str">
        <f t="shared" si="0"/>
        <v/>
      </c>
      <c r="E53" t="s">
        <v>161</v>
      </c>
      <c r="F53" s="2">
        <v>6.5842124408876046</v>
      </c>
      <c r="G53" s="2">
        <v>4.526166902404527</v>
      </c>
      <c r="H53" s="3">
        <v>4.25</v>
      </c>
      <c r="I53" s="4">
        <v>35.799999999999997</v>
      </c>
      <c r="J53" s="4">
        <v>48.9</v>
      </c>
      <c r="K53" s="4">
        <f>I53*Data1!M53+J53*(1-Data1!M53)</f>
        <v>37.644403802806224</v>
      </c>
    </row>
    <row r="54" spans="4:11" x14ac:dyDescent="0.2">
      <c r="D54" t="str">
        <f t="shared" si="0"/>
        <v/>
      </c>
      <c r="E54" t="s">
        <v>164</v>
      </c>
      <c r="F54" s="2">
        <v>6.5010956902848749</v>
      </c>
      <c r="G54" s="2">
        <v>4.526166902404527</v>
      </c>
      <c r="H54" s="3">
        <v>4.25</v>
      </c>
      <c r="I54" s="4">
        <v>36.4</v>
      </c>
      <c r="J54" s="4">
        <v>46.5</v>
      </c>
      <c r="K54" s="4">
        <f>I54*Data1!M54+J54*(1-Data1!M54)</f>
        <v>37.822685572988114</v>
      </c>
    </row>
    <row r="55" spans="4:11" x14ac:dyDescent="0.2">
      <c r="D55" t="str">
        <f t="shared" si="0"/>
        <v/>
      </c>
      <c r="E55" t="s">
        <v>167</v>
      </c>
      <c r="F55" s="2">
        <v>9.4113372093023173</v>
      </c>
      <c r="G55" s="2">
        <v>4.6885934219734082</v>
      </c>
      <c r="H55" s="3">
        <v>5.3000000000000007</v>
      </c>
      <c r="I55" s="4">
        <v>37.299999999999997</v>
      </c>
      <c r="J55" s="4">
        <v>49.9</v>
      </c>
      <c r="K55" s="4">
        <f>I55*Data1!M55+J55*(1-Data1!M55)</f>
        <v>39.073454935097381</v>
      </c>
    </row>
    <row r="56" spans="4:11" x14ac:dyDescent="0.2">
      <c r="D56" t="str">
        <f t="shared" si="0"/>
        <v/>
      </c>
      <c r="E56" t="s">
        <v>170</v>
      </c>
      <c r="F56" s="2">
        <v>4.7449161612557855</v>
      </c>
      <c r="G56" s="2">
        <v>4.6885934219734082</v>
      </c>
      <c r="H56" s="3">
        <v>5.3000000000000007</v>
      </c>
      <c r="I56" s="4">
        <v>34.6</v>
      </c>
      <c r="J56" s="4">
        <v>43.9</v>
      </c>
      <c r="K56" s="4">
        <f>I56*Data1!M56+J56*(1-Data1!M56)</f>
        <v>35.910435380782772</v>
      </c>
    </row>
    <row r="57" spans="4:11" x14ac:dyDescent="0.2">
      <c r="D57" t="str">
        <f t="shared" si="0"/>
        <v/>
      </c>
      <c r="E57" t="s">
        <v>173</v>
      </c>
      <c r="F57" s="2">
        <v>6.0649819494584811</v>
      </c>
      <c r="G57" s="2">
        <v>4.6885934219734082</v>
      </c>
      <c r="H57" s="3">
        <v>5.3000000000000007</v>
      </c>
      <c r="I57" s="4">
        <v>36.1</v>
      </c>
      <c r="J57" s="4">
        <v>54.8</v>
      </c>
      <c r="K57" s="4">
        <f>I57*Data1!M57+J57*(1-Data1!M57)</f>
        <v>38.738796709844266</v>
      </c>
    </row>
    <row r="58" spans="4:11" x14ac:dyDescent="0.2">
      <c r="D58" t="str">
        <f t="shared" si="0"/>
        <v/>
      </c>
      <c r="E58" t="s">
        <v>176</v>
      </c>
      <c r="F58" s="2">
        <v>6.2992125984251857</v>
      </c>
      <c r="G58" s="2">
        <v>5.2741151977793166</v>
      </c>
      <c r="H58" s="3">
        <v>6</v>
      </c>
      <c r="I58" s="4">
        <v>32.5</v>
      </c>
      <c r="J58" s="4">
        <v>50.7</v>
      </c>
      <c r="K58" s="4">
        <f>I58*Data1!M58+J58*(1-Data1!M58)</f>
        <v>35.074070202749176</v>
      </c>
    </row>
    <row r="59" spans="4:11" x14ac:dyDescent="0.2">
      <c r="D59" t="str">
        <f t="shared" si="0"/>
        <v/>
      </c>
      <c r="E59" t="s">
        <v>179</v>
      </c>
      <c r="F59" s="2">
        <v>5.2225727304591629</v>
      </c>
      <c r="G59" s="2">
        <v>5.2741151977793166</v>
      </c>
      <c r="H59" s="3">
        <v>6</v>
      </c>
      <c r="I59" s="4">
        <v>34.5</v>
      </c>
      <c r="J59" s="4">
        <v>50.4</v>
      </c>
      <c r="K59" s="4">
        <f>I59*Data1!M59+J59*(1-Data1!M59)</f>
        <v>36.753431362966559</v>
      </c>
    </row>
    <row r="60" spans="4:11" x14ac:dyDescent="0.2">
      <c r="D60" t="str">
        <f t="shared" si="0"/>
        <v>2022</v>
      </c>
      <c r="E60" t="s">
        <v>182</v>
      </c>
      <c r="F60" s="2">
        <v>4.5952633439377832</v>
      </c>
      <c r="G60" s="2">
        <v>5.2741151977793166</v>
      </c>
      <c r="H60" s="3">
        <v>6</v>
      </c>
      <c r="I60" s="4">
        <v>34</v>
      </c>
      <c r="J60" s="4">
        <v>49.6</v>
      </c>
      <c r="K60" s="4">
        <f>I60*Data1!M60+J60*(1-Data1!M60)</f>
        <v>36.215921344921313</v>
      </c>
    </row>
    <row r="61" spans="4:11" x14ac:dyDescent="0.2">
      <c r="D61" t="str">
        <f t="shared" si="0"/>
        <v/>
      </c>
      <c r="E61" t="s">
        <v>185</v>
      </c>
      <c r="F61" s="2">
        <v>4.414856341976181</v>
      </c>
      <c r="G61" s="2">
        <v>5.0650239561943922</v>
      </c>
      <c r="H61" s="3">
        <v>5.8000000000000007</v>
      </c>
      <c r="I61" s="4">
        <v>27.2</v>
      </c>
      <c r="J61" s="4">
        <v>38.1</v>
      </c>
      <c r="K61" s="4">
        <f>I61*Data1!M61+J61*(1-Data1!M61)</f>
        <v>28.748522834716905</v>
      </c>
    </row>
    <row r="62" spans="4:11" x14ac:dyDescent="0.2">
      <c r="D62" t="str">
        <f t="shared" si="0"/>
        <v/>
      </c>
      <c r="E62" t="s">
        <v>188</v>
      </c>
      <c r="F62" s="2">
        <v>2.7036276522929503</v>
      </c>
      <c r="G62" s="2">
        <v>5.0650239561943922</v>
      </c>
      <c r="H62" s="3">
        <v>5.8000000000000007</v>
      </c>
      <c r="I62" s="4">
        <v>25.5</v>
      </c>
      <c r="J62" s="4">
        <v>44.9</v>
      </c>
      <c r="K62" s="4">
        <f>I62*Data1!M62+J62*(1-Data1!M62)</f>
        <v>28.260133938693642</v>
      </c>
    </row>
    <row r="63" spans="4:11" x14ac:dyDescent="0.2">
      <c r="D63" t="str">
        <f t="shared" si="0"/>
        <v/>
      </c>
      <c r="E63" t="s">
        <v>189</v>
      </c>
      <c r="F63" s="2">
        <v>3.5590877677954325</v>
      </c>
      <c r="G63" s="2">
        <v>5.0650239561943922</v>
      </c>
      <c r="H63" s="3">
        <v>5.8000000000000007</v>
      </c>
      <c r="I63" s="4">
        <v>23.8</v>
      </c>
      <c r="J63" s="4">
        <v>35.9</v>
      </c>
      <c r="K63" s="4">
        <f>I63*Data1!M63+J63*(1-Data1!M63)</f>
        <v>25.524395189501945</v>
      </c>
    </row>
    <row r="64" spans="4:11" x14ac:dyDescent="0.2">
      <c r="D64" t="str">
        <f t="shared" si="0"/>
        <v/>
      </c>
      <c r="E64" t="s">
        <v>190</v>
      </c>
      <c r="F64" s="2">
        <v>4.6575342465753344</v>
      </c>
      <c r="G64" s="2">
        <v>5.0744248985115092</v>
      </c>
      <c r="H64" s="3">
        <v>4.4000000000000004</v>
      </c>
      <c r="I64" s="4">
        <v>22.2</v>
      </c>
      <c r="J64" s="4">
        <v>35.799999999999997</v>
      </c>
      <c r="K64" s="4">
        <f>I64*Data1!M64+J64*(1-Data1!M64)</f>
        <v>24.138673395051224</v>
      </c>
    </row>
    <row r="65" spans="4:11" x14ac:dyDescent="0.2">
      <c r="D65" t="str">
        <f t="shared" si="0"/>
        <v/>
      </c>
      <c r="E65" t="s">
        <v>191</v>
      </c>
      <c r="F65" s="2">
        <v>3.8907849829351582</v>
      </c>
      <c r="G65" s="2">
        <v>5.0744248985115092</v>
      </c>
      <c r="H65" s="3">
        <v>4.4000000000000004</v>
      </c>
      <c r="I65" s="4">
        <v>25</v>
      </c>
      <c r="J65" s="4">
        <v>36</v>
      </c>
      <c r="K65" s="4">
        <f>I65*Data1!M65+J65*(1-Data1!M65)</f>
        <v>26.570241293862892</v>
      </c>
    </row>
    <row r="66" spans="4:11" x14ac:dyDescent="0.2">
      <c r="D66" t="str">
        <f t="shared" si="0"/>
        <v/>
      </c>
      <c r="E66" t="s">
        <v>192</v>
      </c>
      <c r="F66" s="2">
        <v>4.6982167352537685</v>
      </c>
      <c r="G66" s="2">
        <v>5.0744248985115092</v>
      </c>
      <c r="H66" s="3">
        <v>4.4000000000000004</v>
      </c>
      <c r="I66" s="4">
        <v>20</v>
      </c>
      <c r="J66" s="4">
        <v>34</v>
      </c>
      <c r="K66" s="4">
        <f>I66*Data1!M66+J66*(1-Data1!M66)</f>
        <v>22.00100099237698</v>
      </c>
    </row>
    <row r="67" spans="4:11" x14ac:dyDescent="0.2">
      <c r="D67" t="str">
        <f t="shared" si="0"/>
        <v/>
      </c>
      <c r="E67" t="s">
        <v>193</v>
      </c>
      <c r="F67" s="2">
        <v>4.1514447027565682</v>
      </c>
      <c r="G67" s="2">
        <v>5.0133689839572115</v>
      </c>
      <c r="H67" s="3">
        <v>4.25</v>
      </c>
      <c r="I67" s="4">
        <v>21.7</v>
      </c>
      <c r="J67" s="4">
        <v>30.5</v>
      </c>
      <c r="K67" s="4">
        <f>I67*Data1!M67+J67*(1-Data1!M67)</f>
        <v>22.957771089874818</v>
      </c>
    </row>
    <row r="68" spans="4:11" x14ac:dyDescent="0.2">
      <c r="D68" t="str">
        <f t="shared" si="0"/>
        <v/>
      </c>
      <c r="E68" t="s">
        <v>194</v>
      </c>
      <c r="F68" s="2">
        <v>6.2329700272479638</v>
      </c>
      <c r="G68" s="2">
        <v>5.0133689839572115</v>
      </c>
      <c r="H68" s="3">
        <v>4.25</v>
      </c>
      <c r="I68" s="4">
        <v>19.2</v>
      </c>
      <c r="J68" s="4">
        <v>32.6</v>
      </c>
      <c r="K68" s="4">
        <f>I68*Data1!M68+J68*(1-Data1!M68)</f>
        <v>21.114845723344413</v>
      </c>
    </row>
    <row r="69" spans="4:11" x14ac:dyDescent="0.2">
      <c r="D69" t="str">
        <f t="shared" si="0"/>
        <v/>
      </c>
      <c r="E69" t="s">
        <v>195</v>
      </c>
      <c r="F69" s="2">
        <v>6.0245064669843362</v>
      </c>
      <c r="G69" s="2">
        <v>5.0133689839572115</v>
      </c>
      <c r="H69" s="3">
        <v>4.25</v>
      </c>
      <c r="I69" s="4">
        <v>19.7</v>
      </c>
      <c r="J69" s="4">
        <v>29.7</v>
      </c>
      <c r="K69" s="4">
        <f>I69*Data1!M69+J69*(1-Data1!M69)</f>
        <v>21.129345518732141</v>
      </c>
    </row>
    <row r="70" spans="4:11" x14ac:dyDescent="0.2">
      <c r="D70" t="str">
        <f t="shared" si="0"/>
        <v/>
      </c>
      <c r="E70" t="s">
        <v>196</v>
      </c>
      <c r="F70" s="2">
        <v>5.2525252525252641</v>
      </c>
      <c r="G70" s="2">
        <v>4.6143704680289943</v>
      </c>
      <c r="H70" s="3">
        <v>3.45</v>
      </c>
      <c r="I70" s="4">
        <v>18.3</v>
      </c>
      <c r="J70" s="4">
        <v>37.700000000000003</v>
      </c>
      <c r="K70" s="4">
        <f>I70*Data1!M70+J70*(1-Data1!M70)</f>
        <v>21.071980030400571</v>
      </c>
    </row>
    <row r="71" spans="4:11" x14ac:dyDescent="0.2">
      <c r="D71" t="str">
        <f t="shared" si="0"/>
        <v/>
      </c>
      <c r="E71" t="s">
        <v>197</v>
      </c>
      <c r="F71" s="2">
        <v>3.2978014656895427</v>
      </c>
      <c r="G71" s="2">
        <v>4.6143704680289943</v>
      </c>
      <c r="H71" s="3">
        <v>3.45</v>
      </c>
      <c r="I71" s="4">
        <v>16.5</v>
      </c>
      <c r="J71" s="4">
        <v>25.1</v>
      </c>
      <c r="K71" s="4">
        <f>I71*Data1!M71+J71*(1-Data1!M71)</f>
        <v>17.729585451182995</v>
      </c>
    </row>
    <row r="72" spans="4:11" x14ac:dyDescent="0.2">
      <c r="D72" t="str">
        <f t="shared" ref="D72:D90" si="1">IF(RIGHT(E72,1)="6",LEFT(E72,4),"")</f>
        <v>2023</v>
      </c>
      <c r="E72" t="s">
        <v>198</v>
      </c>
      <c r="F72" s="2">
        <v>4.9340993578911752</v>
      </c>
      <c r="G72" s="2">
        <v>4.6143704680289943</v>
      </c>
      <c r="H72" s="3">
        <v>3.45</v>
      </c>
      <c r="I72" s="4">
        <v>18.600000000000001</v>
      </c>
      <c r="J72" s="4">
        <v>25.4</v>
      </c>
      <c r="K72" s="4">
        <f>I72*Data1!M72+J72*(1-Data1!M72)</f>
        <v>19.575162500549695</v>
      </c>
    </row>
    <row r="73" spans="4:11" x14ac:dyDescent="0.2">
      <c r="D73" t="str">
        <f t="shared" si="1"/>
        <v/>
      </c>
      <c r="E73" t="s">
        <v>199</v>
      </c>
      <c r="F73" s="2">
        <v>6.4429530201342233</v>
      </c>
      <c r="G73" s="2">
        <v>4.4951140065146555</v>
      </c>
      <c r="H73" s="3">
        <v>3.8499999999999996</v>
      </c>
      <c r="I73" s="4">
        <v>16.5</v>
      </c>
      <c r="J73" s="4">
        <v>19.100000000000001</v>
      </c>
      <c r="K73" s="4">
        <f>I73*Data1!M73+J73*(1-Data1!M73)</f>
        <v>16.872646144118345</v>
      </c>
    </row>
    <row r="74" spans="4:11" x14ac:dyDescent="0.2">
      <c r="D74" t="str">
        <f t="shared" si="1"/>
        <v/>
      </c>
      <c r="E74" t="s">
        <v>200</v>
      </c>
      <c r="F74" s="2">
        <v>5.3315561479506668</v>
      </c>
      <c r="G74" s="2">
        <v>4.4951140065146555</v>
      </c>
      <c r="H74" s="3">
        <v>3.8499999999999996</v>
      </c>
      <c r="I74" s="4">
        <v>20</v>
      </c>
      <c r="J74" s="4">
        <v>34.799999999999997</v>
      </c>
      <c r="K74" s="4">
        <f>I74*Data1!M74+J74*(1-Data1!M74)</f>
        <v>22.121308483255241</v>
      </c>
    </row>
    <row r="75" spans="4:11" x14ac:dyDescent="0.2">
      <c r="D75" t="str">
        <f t="shared" si="1"/>
        <v/>
      </c>
      <c r="E75" t="s">
        <v>201</v>
      </c>
      <c r="F75" s="2">
        <v>6.5398732065398812</v>
      </c>
      <c r="G75" s="2">
        <v>4.4951140065146555</v>
      </c>
      <c r="H75" s="3">
        <v>3.8499999999999996</v>
      </c>
      <c r="I75" s="4">
        <v>18.100000000000001</v>
      </c>
      <c r="J75" s="4">
        <v>34.700000000000003</v>
      </c>
      <c r="K75" s="4">
        <f>I75*Data1!M75+J75*(1-Data1!M75)</f>
        <v>20.482532981825123</v>
      </c>
    </row>
    <row r="76" spans="4:11" x14ac:dyDescent="0.2">
      <c r="D76" t="str">
        <f t="shared" si="1"/>
        <v/>
      </c>
      <c r="E76" t="s">
        <v>202</v>
      </c>
      <c r="F76" s="2">
        <v>5.0392670157068054</v>
      </c>
      <c r="G76" s="2">
        <v>4.3786220218930971</v>
      </c>
      <c r="H76" s="3">
        <v>4.3000000000000007</v>
      </c>
      <c r="I76" s="4">
        <v>16.8</v>
      </c>
      <c r="J76" s="4">
        <v>24</v>
      </c>
      <c r="K76" s="4">
        <f>I76*Data1!M76+J76*(1-Data1!M76)</f>
        <v>17.832979927373039</v>
      </c>
    </row>
    <row r="77" spans="4:11" x14ac:dyDescent="0.2">
      <c r="D77" t="str">
        <f t="shared" si="1"/>
        <v/>
      </c>
      <c r="E77" t="s">
        <v>203</v>
      </c>
      <c r="F77" s="2">
        <v>4.5992115637319309</v>
      </c>
      <c r="G77" s="2">
        <v>4.3786220218930971</v>
      </c>
      <c r="H77" s="3">
        <v>4.3000000000000007</v>
      </c>
      <c r="I77" s="4">
        <v>16.3</v>
      </c>
      <c r="J77" s="4">
        <v>19.8</v>
      </c>
      <c r="K77" s="4">
        <f>I77*Data1!M77+J77*(1-Data1!M77)</f>
        <v>16.801997926963001</v>
      </c>
    </row>
    <row r="78" spans="4:11" x14ac:dyDescent="0.2">
      <c r="D78" t="str">
        <f t="shared" si="1"/>
        <v/>
      </c>
      <c r="E78" t="s">
        <v>204</v>
      </c>
      <c r="F78" s="2">
        <v>5.5682934818211516</v>
      </c>
      <c r="G78" s="2">
        <v>4.3786220218930971</v>
      </c>
      <c r="H78" s="3">
        <v>4.3000000000000007</v>
      </c>
      <c r="I78" s="4">
        <v>15.8</v>
      </c>
      <c r="J78" s="4">
        <v>25.1</v>
      </c>
      <c r="K78" s="4">
        <f>I78*Data1!M78+J78*(1-Data1!M78)</f>
        <v>17.135211786201072</v>
      </c>
    </row>
    <row r="79" spans="4:11" x14ac:dyDescent="0.2">
      <c r="D79" t="str">
        <f t="shared" si="1"/>
        <v/>
      </c>
      <c r="E79" t="s">
        <v>205</v>
      </c>
      <c r="F79" s="2">
        <v>4.8150510204081565</v>
      </c>
      <c r="G79" s="2">
        <v>4.3284532145130505</v>
      </c>
      <c r="H79" s="3">
        <v>4.55</v>
      </c>
      <c r="I79" s="4">
        <v>17</v>
      </c>
      <c r="J79" s="4">
        <v>20.8</v>
      </c>
      <c r="K79" s="4">
        <f>I79*Data1!M79+J79*(1-Data1!M79)</f>
        <v>17.543720673563566</v>
      </c>
    </row>
    <row r="80" spans="4:11" x14ac:dyDescent="0.2">
      <c r="D80" t="str">
        <f t="shared" si="1"/>
        <v/>
      </c>
      <c r="E80" t="s">
        <v>206</v>
      </c>
      <c r="F80" s="2">
        <v>4.6168643796088427</v>
      </c>
      <c r="G80" s="2">
        <v>4.3284532145130505</v>
      </c>
      <c r="H80" s="3">
        <v>4.55</v>
      </c>
      <c r="I80" s="4">
        <v>15.4</v>
      </c>
      <c r="J80" s="4">
        <v>20.100000000000001</v>
      </c>
      <c r="K80" s="4">
        <f>I80*Data1!M80+J80*(1-Data1!M80)</f>
        <v>16.073942386322543</v>
      </c>
    </row>
    <row r="81" spans="4:11" x14ac:dyDescent="0.2">
      <c r="D81" t="str">
        <f t="shared" si="1"/>
        <v/>
      </c>
      <c r="E81" t="s">
        <v>207</v>
      </c>
      <c r="F81" s="2">
        <v>4.6548956661316199</v>
      </c>
      <c r="G81" s="2">
        <v>4.3284532145130505</v>
      </c>
      <c r="H81" s="3">
        <v>4.55</v>
      </c>
      <c r="I81" s="4">
        <v>19.5</v>
      </c>
      <c r="J81" s="4">
        <v>20.399999999999999</v>
      </c>
      <c r="K81" s="4">
        <f>I81*Data1!M81+J81*(1-Data1!M81)</f>
        <v>19.629114496926796</v>
      </c>
    </row>
    <row r="82" spans="4:11" x14ac:dyDescent="0.2">
      <c r="D82" t="str">
        <f t="shared" si="1"/>
        <v/>
      </c>
      <c r="E82" t="s">
        <v>208</v>
      </c>
      <c r="F82" s="2">
        <v>4.606525911708248</v>
      </c>
      <c r="G82" s="2" t="e">
        <v>#N/A</v>
      </c>
      <c r="H82" s="3" t="e">
        <v>#N/A</v>
      </c>
      <c r="I82" s="4">
        <v>14.2</v>
      </c>
      <c r="J82" s="4">
        <v>30.6</v>
      </c>
      <c r="K82" s="4">
        <f>I82*Data1!M82+J82*(1-Data1!M82)</f>
        <v>16.5511242789119</v>
      </c>
    </row>
    <row r="83" spans="4:11" x14ac:dyDescent="0.2">
      <c r="D83" t="str">
        <f t="shared" si="1"/>
        <v/>
      </c>
      <c r="E83" t="s">
        <v>209</v>
      </c>
      <c r="F83" s="2" t="e">
        <v>#N/A</v>
      </c>
      <c r="G83" s="2" t="e">
        <v>#N/A</v>
      </c>
      <c r="H83" s="3" t="e">
        <v>#N/A</v>
      </c>
      <c r="I83" s="4">
        <v>16.100000000000001</v>
      </c>
      <c r="J83" s="4">
        <v>21</v>
      </c>
      <c r="K83" s="4">
        <f>I83*Data1!M82+J83*(1-Data1!M82)</f>
        <v>16.802470058943193</v>
      </c>
    </row>
    <row r="84" spans="4:11" x14ac:dyDescent="0.2">
      <c r="D84" t="str">
        <f t="shared" si="1"/>
        <v>2024</v>
      </c>
      <c r="E84" t="s">
        <v>210</v>
      </c>
      <c r="F84" s="2" t="e">
        <v>#N/A</v>
      </c>
      <c r="G84" s="2" t="e">
        <v>#N/A</v>
      </c>
      <c r="H84" s="3" t="e">
        <v>#N/A</v>
      </c>
      <c r="I84" s="4" t="e">
        <v>#N/A</v>
      </c>
      <c r="J84" s="4" t="e">
        <v>#N/A</v>
      </c>
      <c r="K84" s="4" t="e">
        <f>I84*Data1!M84+J84*(1-Data1!M84)</f>
        <v>#N/A</v>
      </c>
    </row>
    <row r="85" spans="4:11" x14ac:dyDescent="0.2">
      <c r="D85" t="str">
        <f t="shared" si="1"/>
        <v/>
      </c>
      <c r="E85" t="s">
        <v>211</v>
      </c>
      <c r="F85" s="2" t="e">
        <v>#N/A</v>
      </c>
      <c r="G85" s="2" t="e">
        <v>#N/A</v>
      </c>
      <c r="H85" s="3" t="e">
        <v>#N/A</v>
      </c>
      <c r="I85" s="4" t="e">
        <v>#N/A</v>
      </c>
      <c r="J85" s="4" t="e">
        <v>#N/A</v>
      </c>
      <c r="K85" s="4" t="e">
        <f>I85*Data1!M85+J85*(1-Data1!M85)</f>
        <v>#N/A</v>
      </c>
    </row>
    <row r="86" spans="4:11" x14ac:dyDescent="0.2">
      <c r="D86" t="str">
        <f t="shared" si="1"/>
        <v/>
      </c>
      <c r="E86" t="s">
        <v>212</v>
      </c>
      <c r="F86" s="2" t="e">
        <v>#N/A</v>
      </c>
      <c r="G86" s="2" t="e">
        <v>#N/A</v>
      </c>
      <c r="H86" s="3" t="e">
        <v>#N/A</v>
      </c>
      <c r="I86" s="4" t="e">
        <v>#N/A</v>
      </c>
      <c r="J86" s="4" t="e">
        <v>#N/A</v>
      </c>
      <c r="K86" s="4" t="e">
        <f>I86*Data1!M86+J86*(1-Data1!M86)</f>
        <v>#N/A</v>
      </c>
    </row>
    <row r="87" spans="4:11" x14ac:dyDescent="0.2">
      <c r="D87" t="str">
        <f t="shared" si="1"/>
        <v/>
      </c>
      <c r="E87" t="s">
        <v>213</v>
      </c>
      <c r="F87" s="2" t="e">
        <v>#N/A</v>
      </c>
      <c r="G87" s="2" t="e">
        <v>#N/A</v>
      </c>
      <c r="H87" s="3" t="e">
        <v>#N/A</v>
      </c>
      <c r="I87" s="4" t="e">
        <v>#N/A</v>
      </c>
      <c r="J87" s="4" t="e">
        <v>#N/A</v>
      </c>
      <c r="K87" s="4" t="e">
        <f>I87*Data1!M87+J87*(1-Data1!M87)</f>
        <v>#N/A</v>
      </c>
    </row>
    <row r="88" spans="4:11" x14ac:dyDescent="0.2">
      <c r="D88" t="str">
        <f t="shared" si="1"/>
        <v/>
      </c>
      <c r="E88" t="s">
        <v>214</v>
      </c>
      <c r="F88" s="2" t="e">
        <v>#N/A</v>
      </c>
      <c r="G88" s="2" t="e">
        <v>#N/A</v>
      </c>
      <c r="H88" s="3" t="e">
        <v>#N/A</v>
      </c>
      <c r="I88" s="4" t="e">
        <v>#N/A</v>
      </c>
      <c r="J88" s="4" t="e">
        <v>#N/A</v>
      </c>
      <c r="K88" s="4" t="e">
        <f>I88*Data1!M88+J88*(1-Data1!M88)</f>
        <v>#N/A</v>
      </c>
    </row>
    <row r="89" spans="4:11" x14ac:dyDescent="0.2">
      <c r="D89" t="str">
        <f t="shared" si="1"/>
        <v/>
      </c>
      <c r="E89" t="s">
        <v>215</v>
      </c>
      <c r="F89" s="2" t="e">
        <v>#N/A</v>
      </c>
      <c r="G89" s="2" t="e">
        <v>#N/A</v>
      </c>
      <c r="H89" s="3" t="e">
        <v>#N/A</v>
      </c>
      <c r="I89" s="4" t="e">
        <v>#N/A</v>
      </c>
      <c r="J89" s="4" t="e">
        <v>#N/A</v>
      </c>
      <c r="K89" s="4" t="e">
        <f>I89*Data1!M89+J89*(1-Data1!M89)</f>
        <v>#N/A</v>
      </c>
    </row>
    <row r="90" spans="4:11" x14ac:dyDescent="0.2">
      <c r="D90" t="str">
        <f t="shared" si="1"/>
        <v/>
      </c>
      <c r="E90" t="s">
        <v>216</v>
      </c>
      <c r="F90" s="2" t="e">
        <v>#N/A</v>
      </c>
      <c r="G90" s="2" t="e">
        <v>#N/A</v>
      </c>
      <c r="H90" s="3" t="e">
        <v>#N/A</v>
      </c>
      <c r="I90" s="4" t="e">
        <v>#N/A</v>
      </c>
      <c r="J90" s="4" t="e">
        <v>#N/A</v>
      </c>
      <c r="K90" s="4" t="e">
        <f>I90*Data1!M90+J90*(1-Data1!M90)</f>
        <v>#N/A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ABB27-7F98-446D-8182-2A9F13303AC3}">
  <dimension ref="A1:U17"/>
  <sheetViews>
    <sheetView topLeftCell="J1" workbookViewId="0">
      <selection activeCell="J3" sqref="A3:XFD3"/>
    </sheetView>
  </sheetViews>
  <sheetFormatPr defaultRowHeight="14.25" x14ac:dyDescent="0.2"/>
  <sheetData>
    <row r="1" spans="1:21" x14ac:dyDescent="0.2">
      <c r="A1" t="s">
        <v>241</v>
      </c>
    </row>
    <row r="2" spans="1:21" x14ac:dyDescent="0.2">
      <c r="A2" s="18" t="s">
        <v>242</v>
      </c>
      <c r="B2" s="18"/>
      <c r="C2" s="15"/>
      <c r="D2" s="15"/>
      <c r="E2" s="15"/>
      <c r="F2" s="15"/>
      <c r="G2" s="15"/>
      <c r="H2" s="15"/>
      <c r="I2" s="16"/>
      <c r="J2" s="22"/>
      <c r="K2" s="21"/>
      <c r="L2" s="20"/>
      <c r="Q2" s="19"/>
    </row>
    <row r="3" spans="1:21" s="26" customFormat="1" ht="15" x14ac:dyDescent="0.25">
      <c r="A3" s="17"/>
      <c r="B3" s="17"/>
      <c r="C3" s="25"/>
      <c r="D3" s="25"/>
      <c r="E3" s="25"/>
      <c r="F3" s="26" t="s">
        <v>243</v>
      </c>
      <c r="G3" s="26" t="s">
        <v>244</v>
      </c>
      <c r="H3" s="26" t="s">
        <v>245</v>
      </c>
      <c r="I3" s="26" t="s">
        <v>246</v>
      </c>
      <c r="J3" s="26" t="s">
        <v>247</v>
      </c>
      <c r="K3" s="26" t="s">
        <v>248</v>
      </c>
      <c r="L3" s="26" t="s">
        <v>249</v>
      </c>
      <c r="M3" s="26" t="s">
        <v>250</v>
      </c>
      <c r="N3" s="26" t="s">
        <v>251</v>
      </c>
      <c r="O3" s="26" t="s">
        <v>252</v>
      </c>
      <c r="P3" s="26" t="s">
        <v>253</v>
      </c>
      <c r="Q3" s="26" t="s">
        <v>254</v>
      </c>
      <c r="R3" s="26" t="s">
        <v>255</v>
      </c>
      <c r="S3" s="26" t="s">
        <v>256</v>
      </c>
      <c r="T3" s="26" t="s">
        <v>257</v>
      </c>
      <c r="U3" s="27" t="s">
        <v>258</v>
      </c>
    </row>
    <row r="4" spans="1:21" x14ac:dyDescent="0.2">
      <c r="A4" s="23"/>
      <c r="B4" s="16" t="s">
        <v>259</v>
      </c>
      <c r="C4" s="15"/>
      <c r="D4" s="15"/>
      <c r="E4" s="15"/>
      <c r="F4" s="13">
        <v>0.36899999999999999</v>
      </c>
      <c r="G4" s="13">
        <v>0.36796536796536794</v>
      </c>
      <c r="H4" s="13">
        <v>0.38188976377952755</v>
      </c>
      <c r="I4" s="13">
        <v>0.40517241379310343</v>
      </c>
      <c r="J4" s="13">
        <v>0.42399999999999999</v>
      </c>
      <c r="K4" s="13">
        <v>0.41355932203389828</v>
      </c>
      <c r="L4" s="13">
        <v>0.38057742782152232</v>
      </c>
      <c r="M4" s="13">
        <v>0.40899999999999997</v>
      </c>
      <c r="N4" s="13">
        <v>0.39480519480519483</v>
      </c>
      <c r="O4" s="14">
        <v>0.390625</v>
      </c>
      <c r="P4" s="13">
        <v>0.4175257731958763</v>
      </c>
      <c r="Q4" s="14">
        <v>0.42587601078167114</v>
      </c>
      <c r="R4" s="14">
        <v>0.38057742782152232</v>
      </c>
      <c r="S4" s="13">
        <v>0.39444444444444443</v>
      </c>
      <c r="T4" s="13">
        <v>0.32880434782608697</v>
      </c>
      <c r="U4" s="13">
        <v>0.29226361031518627</v>
      </c>
    </row>
    <row r="5" spans="1:21" x14ac:dyDescent="0.2">
      <c r="A5" s="17"/>
      <c r="B5" s="16" t="s">
        <v>260</v>
      </c>
      <c r="C5" s="15"/>
      <c r="D5" s="15">
        <v>0.06</v>
      </c>
      <c r="E5" s="15"/>
      <c r="F5" s="13">
        <v>0.114</v>
      </c>
      <c r="G5" s="13">
        <v>9.5238095238095233E-2</v>
      </c>
      <c r="H5" s="13">
        <v>0.12204724409448819</v>
      </c>
      <c r="I5" s="13">
        <v>9.4827586206896547E-2</v>
      </c>
      <c r="J5" s="13">
        <v>7.8E-2</v>
      </c>
      <c r="K5" s="13">
        <v>9.152542372881356E-2</v>
      </c>
      <c r="L5" s="13">
        <v>9.1863517060367453E-2</v>
      </c>
      <c r="M5" s="13">
        <v>7.8E-2</v>
      </c>
      <c r="N5" s="13">
        <v>7.2727272727272724E-2</v>
      </c>
      <c r="O5" s="14">
        <v>7.8125E-2</v>
      </c>
      <c r="P5" s="13">
        <v>8.247422680412371E-2</v>
      </c>
      <c r="Q5" s="14">
        <v>0.11051212938005391</v>
      </c>
      <c r="R5" s="14">
        <v>0.10236220472440945</v>
      </c>
      <c r="S5" s="13">
        <v>0.15</v>
      </c>
      <c r="T5" s="13">
        <v>0.11684782608695653</v>
      </c>
      <c r="U5" s="13">
        <v>9.7421203438395415E-2</v>
      </c>
    </row>
    <row r="6" spans="1:21" x14ac:dyDescent="0.2">
      <c r="A6" s="17"/>
      <c r="B6" s="16" t="s">
        <v>261</v>
      </c>
      <c r="C6" s="15"/>
      <c r="D6" s="15">
        <v>0.12</v>
      </c>
      <c r="E6" s="15"/>
      <c r="F6" s="13">
        <v>4.2000000000000003E-2</v>
      </c>
      <c r="G6" s="13">
        <v>3.896103896103896E-2</v>
      </c>
      <c r="H6" s="13">
        <v>2.3622047244094488E-2</v>
      </c>
      <c r="I6" s="13">
        <v>1.2931034482758621E-2</v>
      </c>
      <c r="J6" s="13">
        <v>0.03</v>
      </c>
      <c r="K6" s="13">
        <v>1.6949152542372881E-2</v>
      </c>
      <c r="L6" s="13">
        <v>2.6246719160104987E-2</v>
      </c>
      <c r="M6" s="13">
        <v>2.4E-2</v>
      </c>
      <c r="N6" s="13">
        <v>2.0779220779220779E-2</v>
      </c>
      <c r="O6" s="14">
        <v>2.0833333333333332E-2</v>
      </c>
      <c r="P6" s="13">
        <v>2.5773195876288658E-2</v>
      </c>
      <c r="Q6" s="14">
        <v>2.6954177897574125E-2</v>
      </c>
      <c r="R6" s="14">
        <v>3.6745406824146981E-2</v>
      </c>
      <c r="S6" s="13">
        <v>2.2222222222222223E-2</v>
      </c>
      <c r="T6" s="13">
        <v>2.9891304347826088E-2</v>
      </c>
      <c r="U6" s="13">
        <v>2.865329512893983E-2</v>
      </c>
    </row>
    <row r="7" spans="1:21" x14ac:dyDescent="0.2">
      <c r="A7" s="17"/>
      <c r="B7" s="16" t="s">
        <v>262</v>
      </c>
      <c r="C7" s="15"/>
      <c r="D7" s="15"/>
      <c r="E7" s="15"/>
      <c r="F7" s="13">
        <v>2.1000000000000001E-2</v>
      </c>
      <c r="G7" s="13">
        <v>3.0303030303030304E-2</v>
      </c>
      <c r="H7" s="13">
        <v>3.937007874015748E-2</v>
      </c>
      <c r="I7" s="13">
        <v>1.7241379310344827E-2</v>
      </c>
      <c r="J7" s="13">
        <v>1.4999999999999999E-2</v>
      </c>
      <c r="K7" s="13">
        <v>0</v>
      </c>
      <c r="L7" s="13">
        <v>5.2493438320209973E-3</v>
      </c>
      <c r="M7" s="13">
        <v>1.0999999999999999E-2</v>
      </c>
      <c r="N7" s="13">
        <v>1.2987012987012988E-2</v>
      </c>
      <c r="O7" s="14">
        <v>7.8125E-3</v>
      </c>
      <c r="P7" s="13">
        <v>2.0618556701030927E-2</v>
      </c>
      <c r="Q7" s="14">
        <v>1.8867924528301886E-2</v>
      </c>
      <c r="R7" s="14">
        <v>1.5748031496062992E-2</v>
      </c>
      <c r="S7" s="13">
        <v>3.0555555555555555E-2</v>
      </c>
      <c r="T7" s="13">
        <v>3.5326086956521736E-2</v>
      </c>
      <c r="U7" s="13">
        <v>2.5787965616045846E-2</v>
      </c>
    </row>
    <row r="8" spans="1:21" x14ac:dyDescent="0.2">
      <c r="A8" s="17"/>
      <c r="B8" s="16" t="s">
        <v>263</v>
      </c>
      <c r="C8" s="15"/>
      <c r="D8" s="15"/>
      <c r="E8" s="15"/>
      <c r="F8" s="13">
        <v>0.45300000000000001</v>
      </c>
      <c r="G8" s="13">
        <v>0.46753246753246752</v>
      </c>
      <c r="H8" s="13">
        <v>0.43307086614173229</v>
      </c>
      <c r="I8" s="13">
        <v>0.46982758620689657</v>
      </c>
      <c r="J8" s="13">
        <v>0.45400000000000001</v>
      </c>
      <c r="K8" s="13">
        <v>0.47796610169491527</v>
      </c>
      <c r="L8" s="13">
        <v>0.49606299212598426</v>
      </c>
      <c r="M8" s="13">
        <v>0.47799999999999998</v>
      </c>
      <c r="N8" s="13">
        <v>0.4987012987012987</v>
      </c>
      <c r="O8" s="14">
        <v>0.50260416666666663</v>
      </c>
      <c r="P8" s="13">
        <v>0.45360824742268041</v>
      </c>
      <c r="Q8" s="14">
        <v>0.41778975741239893</v>
      </c>
      <c r="R8" s="14">
        <v>0.46456692913385828</v>
      </c>
      <c r="S8" s="13">
        <v>0.40277777777777779</v>
      </c>
      <c r="T8" s="13">
        <v>0.4891304347826087</v>
      </c>
      <c r="U8" s="13">
        <v>0.55587392550143266</v>
      </c>
    </row>
    <row r="9" spans="1:21" x14ac:dyDescent="0.2">
      <c r="A9" t="s">
        <v>264</v>
      </c>
      <c r="F9">
        <f t="shared" ref="F9:U9" si="0">F8*100</f>
        <v>45.300000000000004</v>
      </c>
      <c r="G9">
        <f t="shared" si="0"/>
        <v>46.753246753246749</v>
      </c>
      <c r="H9">
        <f t="shared" si="0"/>
        <v>43.30708661417323</v>
      </c>
      <c r="I9">
        <f t="shared" si="0"/>
        <v>46.982758620689658</v>
      </c>
      <c r="J9">
        <f t="shared" si="0"/>
        <v>45.4</v>
      </c>
      <c r="K9">
        <f t="shared" si="0"/>
        <v>47.79661016949153</v>
      </c>
      <c r="L9">
        <f t="shared" si="0"/>
        <v>49.606299212598429</v>
      </c>
      <c r="M9">
        <f t="shared" si="0"/>
        <v>47.8</v>
      </c>
      <c r="N9">
        <f t="shared" si="0"/>
        <v>49.870129870129873</v>
      </c>
      <c r="O9">
        <f t="shared" si="0"/>
        <v>50.260416666666664</v>
      </c>
      <c r="P9">
        <f t="shared" si="0"/>
        <v>45.360824742268044</v>
      </c>
      <c r="Q9">
        <f t="shared" si="0"/>
        <v>41.77897574123989</v>
      </c>
      <c r="R9">
        <f t="shared" si="0"/>
        <v>46.45669291338583</v>
      </c>
      <c r="S9">
        <f t="shared" si="0"/>
        <v>40.277777777777779</v>
      </c>
      <c r="T9">
        <f t="shared" si="0"/>
        <v>48.913043478260867</v>
      </c>
      <c r="U9">
        <f t="shared" si="0"/>
        <v>55.587392550143264</v>
      </c>
    </row>
    <row r="10" spans="1:21" x14ac:dyDescent="0.2">
      <c r="A10" s="18"/>
      <c r="B10" s="18"/>
      <c r="C10" s="15"/>
      <c r="D10" s="15"/>
      <c r="E10" s="15"/>
      <c r="F10" s="15"/>
      <c r="G10" s="15"/>
      <c r="H10" s="15"/>
      <c r="I10" s="16"/>
      <c r="J10" s="22"/>
      <c r="K10" s="21"/>
      <c r="L10" s="20"/>
      <c r="Q10" s="19"/>
    </row>
    <row r="11" spans="1:21" s="26" customFormat="1" ht="15" x14ac:dyDescent="0.25">
      <c r="A11" s="17"/>
      <c r="B11" s="17"/>
      <c r="C11" s="25"/>
      <c r="D11" s="25"/>
      <c r="E11" s="25"/>
      <c r="F11" s="26" t="s">
        <v>243</v>
      </c>
      <c r="G11" s="26" t="s">
        <v>244</v>
      </c>
      <c r="H11" s="26" t="s">
        <v>245</v>
      </c>
      <c r="I11" s="26" t="s">
        <v>246</v>
      </c>
      <c r="J11" s="26" t="s">
        <v>247</v>
      </c>
      <c r="K11" s="26" t="s">
        <v>248</v>
      </c>
      <c r="L11" s="26" t="s">
        <v>249</v>
      </c>
      <c r="M11" s="26" t="s">
        <v>250</v>
      </c>
      <c r="N11" s="26" t="s">
        <v>251</v>
      </c>
      <c r="O11" s="26" t="s">
        <v>252</v>
      </c>
      <c r="P11" s="26" t="s">
        <v>253</v>
      </c>
      <c r="Q11" s="26" t="s">
        <v>254</v>
      </c>
      <c r="R11" s="26" t="s">
        <v>255</v>
      </c>
      <c r="S11" s="26" t="s">
        <v>256</v>
      </c>
      <c r="T11" s="26" t="s">
        <v>257</v>
      </c>
      <c r="U11" s="27" t="s">
        <v>258</v>
      </c>
    </row>
    <row r="12" spans="1:21" x14ac:dyDescent="0.2">
      <c r="A12" s="18"/>
      <c r="B12" s="16" t="s">
        <v>259</v>
      </c>
      <c r="C12" s="15"/>
      <c r="D12" s="15"/>
      <c r="E12" s="15"/>
      <c r="F12" s="13">
        <v>0.32800000000000001</v>
      </c>
      <c r="G12" s="13">
        <v>0.33043478260869563</v>
      </c>
      <c r="H12" s="13">
        <v>0.33073929961089493</v>
      </c>
      <c r="I12" s="13">
        <v>0.41379310344827586</v>
      </c>
      <c r="J12" s="13">
        <v>0.43</v>
      </c>
      <c r="K12" s="13">
        <v>0.42033898305084744</v>
      </c>
      <c r="L12" s="13">
        <v>0.43455497382198954</v>
      </c>
      <c r="M12" s="13">
        <v>0.38800000000000001</v>
      </c>
      <c r="N12" s="13">
        <v>0.4</v>
      </c>
      <c r="O12" s="14">
        <v>0.39637305699481867</v>
      </c>
      <c r="P12" s="13">
        <v>0.38144329896907214</v>
      </c>
      <c r="Q12" s="14">
        <v>0.4702702702702703</v>
      </c>
      <c r="R12" s="14">
        <v>0.39050131926121373</v>
      </c>
      <c r="S12" s="13">
        <v>0.37950138504155123</v>
      </c>
      <c r="T12" s="13">
        <v>0.29508196721311475</v>
      </c>
      <c r="U12" s="13">
        <v>0.28160919540229884</v>
      </c>
    </row>
    <row r="13" spans="1:21" x14ac:dyDescent="0.2">
      <c r="A13" s="17"/>
      <c r="B13" s="16" t="s">
        <v>260</v>
      </c>
      <c r="C13" s="15"/>
      <c r="D13" s="15">
        <v>8.2000000000000003E-2</v>
      </c>
      <c r="E13" s="15"/>
      <c r="F13" s="13">
        <v>0.16400000000000001</v>
      </c>
      <c r="G13" s="13">
        <v>0.20434782608695654</v>
      </c>
      <c r="H13" s="13">
        <v>0.19066147859922178</v>
      </c>
      <c r="I13" s="13">
        <v>0.11206896551724138</v>
      </c>
      <c r="J13" s="13">
        <v>0.14099999999999999</v>
      </c>
      <c r="K13" s="13">
        <v>0.15932203389830507</v>
      </c>
      <c r="L13" s="13">
        <v>0.1256544502617801</v>
      </c>
      <c r="M13" s="13">
        <v>9.2999999999999999E-2</v>
      </c>
      <c r="N13" s="13">
        <v>0.11168831168831168</v>
      </c>
      <c r="O13" s="14">
        <v>9.0673575129533682E-2</v>
      </c>
      <c r="P13" s="13">
        <v>0.13917525773195877</v>
      </c>
      <c r="Q13" s="14">
        <v>8.3783783783783788E-2</v>
      </c>
      <c r="R13" s="14">
        <v>0.10026385224274406</v>
      </c>
      <c r="S13" s="13">
        <v>0.13573407202216067</v>
      </c>
      <c r="T13" s="13">
        <v>0.12295081967213115</v>
      </c>
      <c r="U13" s="13">
        <v>0.13793103448275862</v>
      </c>
    </row>
    <row r="14" spans="1:21" x14ac:dyDescent="0.2">
      <c r="A14" s="17"/>
      <c r="B14" s="16" t="s">
        <v>261</v>
      </c>
      <c r="C14" s="15"/>
      <c r="D14" s="15"/>
      <c r="E14" s="15"/>
      <c r="F14" s="13">
        <v>8.4000000000000005E-2</v>
      </c>
      <c r="G14" s="13">
        <v>6.5217391304347824E-2</v>
      </c>
      <c r="H14" s="13">
        <v>3.8910505836575876E-2</v>
      </c>
      <c r="I14" s="13">
        <v>3.017241379310345E-2</v>
      </c>
      <c r="J14" s="13">
        <v>3.3000000000000002E-2</v>
      </c>
      <c r="K14" s="13">
        <v>2.3728813559322035E-2</v>
      </c>
      <c r="L14" s="13">
        <v>2.356020942408377E-2</v>
      </c>
      <c r="M14" s="13">
        <v>3.6999999999999998E-2</v>
      </c>
      <c r="N14" s="13">
        <v>1.5584415584415584E-2</v>
      </c>
      <c r="O14" s="14">
        <v>2.3316062176165803E-2</v>
      </c>
      <c r="P14" s="13">
        <v>3.608247422680412E-2</v>
      </c>
      <c r="Q14" s="14">
        <v>1.6216216216216217E-2</v>
      </c>
      <c r="R14" s="14">
        <v>3.6939313984168866E-2</v>
      </c>
      <c r="S14" s="13">
        <v>3.3240997229916899E-2</v>
      </c>
      <c r="T14" s="13">
        <v>5.4644808743169397E-2</v>
      </c>
      <c r="U14" s="13">
        <v>3.4482758620689655E-2</v>
      </c>
    </row>
    <row r="15" spans="1:21" x14ac:dyDescent="0.2">
      <c r="A15" s="17"/>
      <c r="B15" s="16" t="s">
        <v>262</v>
      </c>
      <c r="C15" s="15"/>
      <c r="D15" s="15"/>
      <c r="E15" s="15"/>
      <c r="F15" s="13">
        <v>2.5000000000000001E-2</v>
      </c>
      <c r="G15" s="13">
        <v>3.4782608695652174E-2</v>
      </c>
      <c r="H15" s="13">
        <v>4.6692607003891051E-2</v>
      </c>
      <c r="I15" s="13">
        <v>3.017241379310345E-2</v>
      </c>
      <c r="J15" s="13">
        <v>7.0000000000000001E-3</v>
      </c>
      <c r="K15" s="13">
        <v>3.3898305084745762E-3</v>
      </c>
      <c r="L15" s="13">
        <v>5.235602094240838E-3</v>
      </c>
      <c r="M15" s="13">
        <v>2.4E-2</v>
      </c>
      <c r="N15" s="13">
        <v>1.5584415584415584E-2</v>
      </c>
      <c r="O15" s="14">
        <v>7.7720207253886009E-3</v>
      </c>
      <c r="P15" s="13">
        <v>1.0309278350515464E-2</v>
      </c>
      <c r="Q15" s="14">
        <v>1.6216216216216217E-2</v>
      </c>
      <c r="R15" s="14">
        <v>2.9023746701846966E-2</v>
      </c>
      <c r="S15" s="13">
        <v>3.3240997229916899E-2</v>
      </c>
      <c r="T15" s="13">
        <v>3.5519125683060107E-2</v>
      </c>
      <c r="U15" s="13">
        <v>3.7356321839080463E-2</v>
      </c>
    </row>
    <row r="16" spans="1:21" x14ac:dyDescent="0.2">
      <c r="A16" s="17"/>
      <c r="B16" s="16" t="s">
        <v>263</v>
      </c>
      <c r="C16" s="15"/>
      <c r="D16" s="15"/>
      <c r="E16" s="15"/>
      <c r="F16" s="13">
        <v>0.39900000000000002</v>
      </c>
      <c r="G16" s="13">
        <v>0.36521739130434783</v>
      </c>
      <c r="H16" s="13">
        <v>0.39299610894941633</v>
      </c>
      <c r="I16" s="13">
        <v>0.41379310344827586</v>
      </c>
      <c r="J16" s="13">
        <v>0.38900000000000001</v>
      </c>
      <c r="K16" s="13">
        <v>0.39322033898305087</v>
      </c>
      <c r="L16" s="13">
        <v>0.41099476439790578</v>
      </c>
      <c r="M16" s="13">
        <v>0.45700000000000002</v>
      </c>
      <c r="N16" s="13">
        <v>0.45714285714285713</v>
      </c>
      <c r="O16" s="14">
        <v>0.48186528497409326</v>
      </c>
      <c r="P16" s="13">
        <v>0.4329896907216495</v>
      </c>
      <c r="Q16" s="14">
        <v>0.41351351351351351</v>
      </c>
      <c r="R16" s="14">
        <v>0.44327176781002636</v>
      </c>
      <c r="S16" s="13">
        <v>0.4182825484764543</v>
      </c>
      <c r="T16" s="13">
        <v>0.49180327868852458</v>
      </c>
      <c r="U16" s="13">
        <v>0.50862068965517238</v>
      </c>
    </row>
    <row r="17" spans="6:21" x14ac:dyDescent="0.2">
      <c r="F17">
        <f t="shared" ref="F17:U17" si="1">F16*100</f>
        <v>39.900000000000006</v>
      </c>
      <c r="G17">
        <f t="shared" si="1"/>
        <v>36.521739130434781</v>
      </c>
      <c r="H17">
        <f t="shared" si="1"/>
        <v>39.299610894941637</v>
      </c>
      <c r="I17">
        <f t="shared" si="1"/>
        <v>41.379310344827587</v>
      </c>
      <c r="J17">
        <f t="shared" si="1"/>
        <v>38.9</v>
      </c>
      <c r="K17">
        <f t="shared" si="1"/>
        <v>39.322033898305087</v>
      </c>
      <c r="L17">
        <f t="shared" si="1"/>
        <v>41.099476439790578</v>
      </c>
      <c r="M17">
        <f t="shared" si="1"/>
        <v>45.7</v>
      </c>
      <c r="N17">
        <f t="shared" si="1"/>
        <v>45.714285714285715</v>
      </c>
      <c r="O17">
        <f t="shared" si="1"/>
        <v>48.186528497409327</v>
      </c>
      <c r="P17">
        <f t="shared" si="1"/>
        <v>43.298969072164951</v>
      </c>
      <c r="Q17">
        <f t="shared" si="1"/>
        <v>41.351351351351354</v>
      </c>
      <c r="R17">
        <f t="shared" si="1"/>
        <v>44.327176781002635</v>
      </c>
      <c r="S17">
        <f t="shared" si="1"/>
        <v>41.828254847645432</v>
      </c>
      <c r="T17">
        <f t="shared" si="1"/>
        <v>49.180327868852459</v>
      </c>
      <c r="U17">
        <f t="shared" si="1"/>
        <v>50.862068965517238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CE263-78A6-4B52-BAA3-6CEE97BC063D}">
  <dimension ref="A1:I28"/>
  <sheetViews>
    <sheetView workbookViewId="0">
      <selection activeCell="H27" sqref="H27"/>
    </sheetView>
  </sheetViews>
  <sheetFormatPr defaultRowHeight="14.25" x14ac:dyDescent="0.2"/>
  <cols>
    <col min="2" max="2" width="39.375" customWidth="1"/>
    <col min="3" max="3" width="14" customWidth="1"/>
  </cols>
  <sheetData>
    <row r="1" spans="1:9" x14ac:dyDescent="0.2">
      <c r="A1" t="s">
        <v>265</v>
      </c>
    </row>
    <row r="2" spans="1:9" x14ac:dyDescent="0.2">
      <c r="A2" t="s">
        <v>266</v>
      </c>
      <c r="D2" t="s">
        <v>267</v>
      </c>
    </row>
    <row r="3" spans="1:9" x14ac:dyDescent="0.2">
      <c r="A3" t="s">
        <v>266</v>
      </c>
      <c r="B3" t="s">
        <v>268</v>
      </c>
      <c r="D3">
        <v>192</v>
      </c>
    </row>
    <row r="4" spans="1:9" x14ac:dyDescent="0.2">
      <c r="A4" t="s">
        <v>266</v>
      </c>
      <c r="B4" t="s">
        <v>269</v>
      </c>
      <c r="D4">
        <v>6</v>
      </c>
      <c r="E4" s="12">
        <f t="shared" ref="E4:E9" si="0">100*D4/$D$3</f>
        <v>3.125</v>
      </c>
      <c r="G4" t="s">
        <v>270</v>
      </c>
      <c r="I4" t="s">
        <v>270</v>
      </c>
    </row>
    <row r="5" spans="1:9" x14ac:dyDescent="0.2">
      <c r="A5" t="s">
        <v>266</v>
      </c>
      <c r="B5" t="s">
        <v>271</v>
      </c>
      <c r="D5">
        <v>33</v>
      </c>
      <c r="E5" s="12">
        <f t="shared" si="0"/>
        <v>17.1875</v>
      </c>
      <c r="G5" t="s">
        <v>272</v>
      </c>
      <c r="I5" t="s">
        <v>273</v>
      </c>
    </row>
    <row r="6" spans="1:9" x14ac:dyDescent="0.2">
      <c r="A6" t="s">
        <v>266</v>
      </c>
      <c r="B6" t="s">
        <v>274</v>
      </c>
      <c r="D6">
        <v>116</v>
      </c>
      <c r="E6" s="12">
        <f t="shared" si="0"/>
        <v>60.416666666666664</v>
      </c>
      <c r="G6" t="s">
        <v>275</v>
      </c>
      <c r="I6" t="s">
        <v>276</v>
      </c>
    </row>
    <row r="7" spans="1:9" x14ac:dyDescent="0.2">
      <c r="A7" t="s">
        <v>266</v>
      </c>
      <c r="B7" t="s">
        <v>277</v>
      </c>
      <c r="D7">
        <v>15</v>
      </c>
      <c r="E7" s="12">
        <f t="shared" si="0"/>
        <v>7.8125</v>
      </c>
      <c r="G7" t="s">
        <v>278</v>
      </c>
      <c r="I7" t="s">
        <v>279</v>
      </c>
    </row>
    <row r="8" spans="1:9" x14ac:dyDescent="0.2">
      <c r="A8" t="s">
        <v>266</v>
      </c>
      <c r="B8" t="s">
        <v>280</v>
      </c>
      <c r="D8">
        <v>12</v>
      </c>
      <c r="E8" s="12">
        <f t="shared" si="0"/>
        <v>6.25</v>
      </c>
      <c r="G8" t="s">
        <v>281</v>
      </c>
      <c r="I8" t="s">
        <v>282</v>
      </c>
    </row>
    <row r="9" spans="1:9" x14ac:dyDescent="0.2">
      <c r="A9" t="s">
        <v>266</v>
      </c>
      <c r="B9" t="s">
        <v>283</v>
      </c>
      <c r="D9">
        <v>10</v>
      </c>
      <c r="E9" s="12">
        <f t="shared" si="0"/>
        <v>5.208333333333333</v>
      </c>
      <c r="G9" t="s">
        <v>283</v>
      </c>
      <c r="I9" t="s">
        <v>283</v>
      </c>
    </row>
    <row r="10" spans="1:9" x14ac:dyDescent="0.2">
      <c r="E10" s="12"/>
    </row>
    <row r="11" spans="1:9" x14ac:dyDescent="0.2">
      <c r="A11" t="s">
        <v>284</v>
      </c>
      <c r="E11" s="12"/>
    </row>
    <row r="12" spans="1:9" x14ac:dyDescent="0.2">
      <c r="A12" t="s">
        <v>266</v>
      </c>
      <c r="D12" t="s">
        <v>267</v>
      </c>
      <c r="E12" s="12"/>
    </row>
    <row r="13" spans="1:9" x14ac:dyDescent="0.2">
      <c r="A13" t="s">
        <v>266</v>
      </c>
      <c r="B13" t="s">
        <v>268</v>
      </c>
      <c r="D13">
        <v>175</v>
      </c>
      <c r="E13" s="12"/>
    </row>
    <row r="14" spans="1:9" x14ac:dyDescent="0.2">
      <c r="A14" t="s">
        <v>266</v>
      </c>
      <c r="B14" t="s">
        <v>269</v>
      </c>
      <c r="D14">
        <v>11</v>
      </c>
      <c r="E14" s="12">
        <f t="shared" ref="E14:E19" si="1">100*D14/$D$13</f>
        <v>6.2857142857142856</v>
      </c>
      <c r="G14" t="s">
        <v>270</v>
      </c>
    </row>
    <row r="15" spans="1:9" x14ac:dyDescent="0.2">
      <c r="A15" t="s">
        <v>266</v>
      </c>
      <c r="B15" t="s">
        <v>285</v>
      </c>
      <c r="D15">
        <v>54</v>
      </c>
      <c r="E15" s="12">
        <f t="shared" si="1"/>
        <v>30.857142857142858</v>
      </c>
      <c r="G15" t="s">
        <v>286</v>
      </c>
    </row>
    <row r="16" spans="1:9" x14ac:dyDescent="0.2">
      <c r="A16" t="s">
        <v>266</v>
      </c>
      <c r="B16" t="s">
        <v>287</v>
      </c>
      <c r="D16">
        <v>67</v>
      </c>
      <c r="E16" s="12">
        <f t="shared" si="1"/>
        <v>38.285714285714285</v>
      </c>
      <c r="G16" t="s">
        <v>288</v>
      </c>
    </row>
    <row r="17" spans="1:7" x14ac:dyDescent="0.2">
      <c r="A17" t="s">
        <v>266</v>
      </c>
      <c r="B17" t="s">
        <v>289</v>
      </c>
      <c r="D17">
        <v>10</v>
      </c>
      <c r="E17" s="12">
        <f t="shared" si="1"/>
        <v>5.7142857142857144</v>
      </c>
      <c r="G17" t="s">
        <v>278</v>
      </c>
    </row>
    <row r="18" spans="1:7" x14ac:dyDescent="0.2">
      <c r="A18" t="s">
        <v>266</v>
      </c>
      <c r="B18" t="s">
        <v>280</v>
      </c>
      <c r="D18">
        <v>21</v>
      </c>
      <c r="E18" s="12">
        <f t="shared" si="1"/>
        <v>12</v>
      </c>
      <c r="G18" t="s">
        <v>281</v>
      </c>
    </row>
    <row r="19" spans="1:7" x14ac:dyDescent="0.2">
      <c r="A19" t="s">
        <v>266</v>
      </c>
      <c r="B19" t="s">
        <v>283</v>
      </c>
      <c r="D19">
        <v>12</v>
      </c>
      <c r="E19" s="12">
        <f t="shared" si="1"/>
        <v>6.8571428571428568</v>
      </c>
      <c r="G19" t="s">
        <v>283</v>
      </c>
    </row>
    <row r="22" spans="1:7" x14ac:dyDescent="0.2">
      <c r="D22" t="s">
        <v>290</v>
      </c>
      <c r="E22" t="s">
        <v>291</v>
      </c>
    </row>
    <row r="23" spans="1:7" x14ac:dyDescent="0.2">
      <c r="B23" t="s">
        <v>276</v>
      </c>
      <c r="D23">
        <v>60.416666666666664</v>
      </c>
      <c r="E23">
        <v>38.285714285714285</v>
      </c>
    </row>
    <row r="24" spans="1:7" x14ac:dyDescent="0.2">
      <c r="B24" t="s">
        <v>273</v>
      </c>
      <c r="D24">
        <v>17.1875</v>
      </c>
      <c r="E24">
        <v>30.857142857142858</v>
      </c>
    </row>
    <row r="25" spans="1:7" x14ac:dyDescent="0.2">
      <c r="B25" t="s">
        <v>281</v>
      </c>
      <c r="D25">
        <v>6.25</v>
      </c>
      <c r="E25">
        <v>12</v>
      </c>
    </row>
    <row r="26" spans="1:7" x14ac:dyDescent="0.2">
      <c r="B26" t="s">
        <v>278</v>
      </c>
      <c r="D26">
        <v>7.8125</v>
      </c>
      <c r="E26">
        <v>5.7142857142857144</v>
      </c>
    </row>
    <row r="27" spans="1:7" x14ac:dyDescent="0.2">
      <c r="B27" t="s">
        <v>270</v>
      </c>
      <c r="D27">
        <v>3.125</v>
      </c>
      <c r="E27">
        <v>6.2857142857142856</v>
      </c>
    </row>
    <row r="28" spans="1:7" x14ac:dyDescent="0.2">
      <c r="B28" t="s">
        <v>283</v>
      </c>
      <c r="D28">
        <v>5.208333333333333</v>
      </c>
      <c r="E28">
        <v>6.8571428571428568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64264fa-5603-4e4e-a2f4-32f4724a08c4" xsi:nil="true"/>
    <_ip_UnifiedCompliancePolicyProperties xmlns="http://schemas.microsoft.com/sharepoint/v3" xsi:nil="true"/>
    <lcf76f155ced4ddcb4097134ff3c332f xmlns="8172f215-60fb-4aea-bce3-5824ce8231c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21B3133A6E54F929859EE61FFEB56" ma:contentTypeVersion="16" ma:contentTypeDescription="Create a new document." ma:contentTypeScope="" ma:versionID="2c24881f11a95f1656dce62a11a78156">
  <xsd:schema xmlns:xsd="http://www.w3.org/2001/XMLSchema" xmlns:xs="http://www.w3.org/2001/XMLSchema" xmlns:p="http://schemas.microsoft.com/office/2006/metadata/properties" xmlns:ns1="http://schemas.microsoft.com/sharepoint/v3" xmlns:ns2="8172f215-60fb-4aea-bce3-5824ce8231cd" xmlns:ns3="d64264fa-5603-4e4e-a2f4-32f4724a08c4" xmlns:ns4="2814f50d-da92-4ebb-b3e7-78ffc71e2a52" xmlns:ns5="b6b0a385-71c1-4ba9-b48d-f3f9140e37ea" targetNamespace="http://schemas.microsoft.com/office/2006/metadata/properties" ma:root="true" ma:fieldsID="1f716b6b8c8b5b5cb13abde35531ccfc" ns1:_="" ns2:_="" ns3:_="" ns4:_="" ns5:_="">
    <xsd:import namespace="http://schemas.microsoft.com/sharepoint/v3"/>
    <xsd:import namespace="8172f215-60fb-4aea-bce3-5824ce8231cd"/>
    <xsd:import namespace="d64264fa-5603-4e4e-a2f4-32f4724a08c4"/>
    <xsd:import namespace="2814f50d-da92-4ebb-b3e7-78ffc71e2a52"/>
    <xsd:import namespace="b6b0a385-71c1-4ba9-b48d-f3f9140e37e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5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2f215-60fb-4aea-bce3-5824ce8231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94cc3ae-357c-4eb4-84e8-520ab3b4f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264fa-5603-4e4e-a2f4-32f4724a08c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d62b0c9-db67-4e82-b694-67e81e0f5876}" ma:internalName="TaxCatchAll" ma:showField="CatchAllData" ma:web="af44d872-6276-42da-ba23-58815cdf9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4f50d-da92-4ebb-b3e7-78ffc71e2a5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0a385-71c1-4ba9-b48d-f3f9140e37ea" elementFormDefault="qualified">
    <xsd:import namespace="http://schemas.microsoft.com/office/2006/documentManagement/types"/>
    <xsd:import namespace="http://schemas.microsoft.com/office/infopath/2007/PartnerControls"/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C5A3A2-57DF-47EF-933E-2466A66EDF00}">
  <ds:schemaRefs>
    <ds:schemaRef ds:uri="b6b0a385-71c1-4ba9-b48d-f3f9140e37ea"/>
    <ds:schemaRef ds:uri="http://schemas.microsoft.com/office/2006/documentManagement/types"/>
    <ds:schemaRef ds:uri="2814f50d-da92-4ebb-b3e7-78ffc71e2a52"/>
    <ds:schemaRef ds:uri="d64264fa-5603-4e4e-a2f4-32f4724a08c4"/>
    <ds:schemaRef ds:uri="http://purl.org/dc/terms/"/>
    <ds:schemaRef ds:uri="http://www.w3.org/XML/1998/namespace"/>
    <ds:schemaRef ds:uri="8172f215-60fb-4aea-bce3-5824ce8231cd"/>
    <ds:schemaRef ds:uri="http://purl.org/dc/elements/1.1/"/>
    <ds:schemaRef ds:uri="http://schemas.microsoft.com/sharepoint/v3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90B6E9F-38FD-4DFF-A66F-C262933461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38616A-EE4C-49B0-B98F-EC9403B13A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172f215-60fb-4aea-bce3-5824ce8231cd"/>
    <ds:schemaRef ds:uri="d64264fa-5603-4e4e-a2f4-32f4724a08c4"/>
    <ds:schemaRef ds:uri="2814f50d-da92-4ebb-b3e7-78ffc71e2a52"/>
    <ds:schemaRef ds:uri="b6b0a385-71c1-4ba9-b48d-f3f9140e3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Data1</vt:lpstr>
      <vt:lpstr>Data2a</vt:lpstr>
      <vt:lpstr>Data2b</vt:lpstr>
      <vt:lpstr>Data3</vt:lpstr>
      <vt:lpstr>Data4</vt:lpstr>
      <vt:lpstr>Data5</vt:lpstr>
      <vt:lpstr>Chart1</vt:lpstr>
      <vt:lpstr>Chart2</vt:lpstr>
      <vt:lpstr>Chart3</vt:lpstr>
      <vt:lpstr>Chart4</vt:lpstr>
      <vt:lpstr>Chart5</vt:lpstr>
      <vt:lpstr>Data1!_DLX3.USE</vt:lpstr>
      <vt:lpstr>Data2b!_DLX3.USE</vt:lpstr>
      <vt:lpstr>_DLX3.USE</vt:lpstr>
      <vt:lpstr>_DLX5.USE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Morales-Burnett, Diego</dc:creator>
  <cp:keywords/>
  <dc:description/>
  <cp:lastModifiedBy>Weiss, Michael</cp:lastModifiedBy>
  <cp:revision/>
  <dcterms:created xsi:type="dcterms:W3CDTF">2024-04-26T15:07:52Z</dcterms:created>
  <dcterms:modified xsi:type="dcterms:W3CDTF">2024-06-18T19:40:57Z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35ee93-e0d0-47c5-8f73-0e773bb6d984_Enabled">
    <vt:lpwstr>true</vt:lpwstr>
  </property>
  <property fmtid="{D5CDD505-2E9C-101B-9397-08002B2CF9AE}" pid="3" name="MSIP_Label_dd35ee93-e0d0-47c5-8f73-0e773bb6d984_SetDate">
    <vt:lpwstr>2024-04-26T15:46:48Z</vt:lpwstr>
  </property>
  <property fmtid="{D5CDD505-2E9C-101B-9397-08002B2CF9AE}" pid="4" name="MSIP_Label_dd35ee93-e0d0-47c5-8f73-0e773bb6d984_Method">
    <vt:lpwstr>Privileged</vt:lpwstr>
  </property>
  <property fmtid="{D5CDD505-2E9C-101B-9397-08002B2CF9AE}" pid="5" name="MSIP_Label_dd35ee93-e0d0-47c5-8f73-0e773bb6d984_Name">
    <vt:lpwstr>dd35ee93-e0d0-47c5-8f73-0e773bb6d984</vt:lpwstr>
  </property>
  <property fmtid="{D5CDD505-2E9C-101B-9397-08002B2CF9AE}" pid="6" name="MSIP_Label_dd35ee93-e0d0-47c5-8f73-0e773bb6d984_SiteId">
    <vt:lpwstr>b397c653-5b19-463f-b9fc-af658ded9128</vt:lpwstr>
  </property>
  <property fmtid="{D5CDD505-2E9C-101B-9397-08002B2CF9AE}" pid="7" name="MSIP_Label_dd35ee93-e0d0-47c5-8f73-0e773bb6d984_ActionId">
    <vt:lpwstr>754338a5-3421-4425-a65a-d33c7330fa54</vt:lpwstr>
  </property>
  <property fmtid="{D5CDD505-2E9C-101B-9397-08002B2CF9AE}" pid="8" name="MSIP_Label_dd35ee93-e0d0-47c5-8f73-0e773bb6d984_ContentBits">
    <vt:lpwstr>1</vt:lpwstr>
  </property>
  <property fmtid="{D5CDD505-2E9C-101B-9397-08002B2CF9AE}" pid="9" name="ContentTypeId">
    <vt:lpwstr>0x01010093E21B3133A6E54F929859EE61FFEB56</vt:lpwstr>
  </property>
  <property fmtid="{D5CDD505-2E9C-101B-9397-08002B2CF9AE}" pid="10" name="MediaServiceImageTags">
    <vt:lpwstr/>
  </property>
</Properties>
</file>